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B:\Sistema\Downloads\"/>
    </mc:Choice>
  </mc:AlternateContent>
  <xr:revisionPtr revIDLastSave="0" documentId="13_ncr:1_{EF673EC9-3B88-4E2F-AA40-7AEB3519FD74}" xr6:coauthVersionLast="46" xr6:coauthVersionMax="46" xr10:uidLastSave="{00000000-0000-0000-0000-000000000000}"/>
  <bookViews>
    <workbookView xWindow="-120" yWindow="-120" windowWidth="20730" windowHeight="11160" firstSheet="3" activeTab="3" xr2:uid="{00000000-000D-0000-FFFF-FFFF00000000}"/>
  </bookViews>
  <sheets>
    <sheet name="Armor" sheetId="5" r:id="rId1"/>
    <sheet name="Weapons" sheetId="4" r:id="rId2"/>
    <sheet name="Equipment" sheetId="12" r:id="rId3"/>
    <sheet name="Magic Items" sheetId="3" r:id="rId4"/>
    <sheet name="Magic Item Rarity" sheetId="1" r:id="rId5"/>
    <sheet name="Treasure Generator" sheetId="8" r:id="rId6"/>
    <sheet name="Individual Treasure" sheetId="6" r:id="rId7"/>
    <sheet name="Treasure Hoard" sheetId="7" r:id="rId8"/>
    <sheet name="Gems" sheetId="9" r:id="rId9"/>
    <sheet name="Art" sheetId="11" r:id="rId10"/>
    <sheet name="Random Magic Item" sheetId="2" r:id="rId11"/>
  </sheets>
  <definedNames>
    <definedName name="_xlnm._FilterDatabase" localSheetId="0" hidden="1">Armor!$A$2:$M$16</definedName>
    <definedName name="_xlnm._FilterDatabase" localSheetId="2">Equipment!$A$6:$Q$251</definedName>
    <definedName name="_xlnm._FilterDatabase" localSheetId="3">'Magic Items'!$A$2:$AE$437</definedName>
    <definedName name="_xlnm._FilterDatabase" localSheetId="1" hidden="1">Weapons!$A$2:$Y$2</definedName>
    <definedName name="Art_25">Art!$A$3:$B$12</definedName>
    <definedName name="Art_250">Art!$A$16:$B$25</definedName>
    <definedName name="Art_2500">Art!$A$42:$B$51</definedName>
    <definedName name="Art_750">Art!$A$29:$B$38</definedName>
    <definedName name="Art_7500">Art!$A$55:$B$62</definedName>
    <definedName name="Gems_10">Gems!$A$3:$C$14</definedName>
    <definedName name="Gems_100">Gems!$A$33:$C$42</definedName>
    <definedName name="Gems_1000">Gems!$A$55:$C$62</definedName>
    <definedName name="Gems_50">Gems!$A$18:$C$29</definedName>
    <definedName name="Gems_500">Gems!$A$46:$C$51</definedName>
    <definedName name="Gems_5000">Gems!$A$66:$C$69</definedName>
    <definedName name="Hoard_0">'Treasure Hoard'!$B$3:$O$19</definedName>
    <definedName name="Hoard_11">'Treasure Hoard'!$B$49:$O$81</definedName>
    <definedName name="Hoard_17">'Treasure Hoard'!$B$82:$O$106</definedName>
    <definedName name="Hoard_5">'Treasure Hoard'!$B$20:$O$48</definedName>
    <definedName name="Item_Cost">Equipment!$B:$C</definedName>
    <definedName name="Magic">'Random Magic Item'!$A$2:$J$101</definedName>
    <definedName name="Magic_additional">'Random Magic Item'!$M:$M</definedName>
    <definedName name="Packs">Equipment!$F$5:$L$5</definedName>
    <definedName name="Treasure_0">'Individual Treasure'!$B$2:$I$7</definedName>
    <definedName name="Treasure_11">'Individual Treasure'!$B$14:$I$18</definedName>
    <definedName name="Treasure_17">'Individual Treasure'!$B$19:$I$22</definedName>
    <definedName name="Treasure_5">'Individual Treasure'!$B$8:$I$13</definedName>
  </definedNames>
  <calcPr calcId="191029" calcOnSave="0"/>
</workbook>
</file>

<file path=xl/calcChain.xml><?xml version="1.0" encoding="utf-8"?>
<calcChain xmlns="http://schemas.openxmlformats.org/spreadsheetml/2006/main">
  <c r="O437" i="3" l="1"/>
  <c r="N437" i="3"/>
  <c r="M437" i="3"/>
  <c r="L437" i="3"/>
  <c r="K437" i="3"/>
  <c r="J437" i="3"/>
  <c r="I437" i="3"/>
  <c r="H437" i="3"/>
  <c r="G437" i="3"/>
  <c r="O436" i="3"/>
  <c r="N436" i="3"/>
  <c r="M436" i="3"/>
  <c r="L436" i="3"/>
  <c r="K436" i="3"/>
  <c r="J436" i="3"/>
  <c r="I436" i="3"/>
  <c r="H436" i="3"/>
  <c r="G436" i="3"/>
  <c r="O435" i="3"/>
  <c r="N435" i="3"/>
  <c r="M435" i="3"/>
  <c r="L435" i="3"/>
  <c r="K435" i="3"/>
  <c r="J435" i="3"/>
  <c r="I435" i="3"/>
  <c r="H435" i="3"/>
  <c r="G435" i="3"/>
  <c r="O434" i="3"/>
  <c r="N434" i="3"/>
  <c r="M434" i="3"/>
  <c r="L434" i="3"/>
  <c r="K434" i="3"/>
  <c r="J434" i="3"/>
  <c r="I434" i="3"/>
  <c r="H434" i="3"/>
  <c r="G434" i="3"/>
  <c r="O349" i="3"/>
  <c r="N349" i="3"/>
  <c r="M349" i="3"/>
  <c r="L349" i="3"/>
  <c r="K349" i="3"/>
  <c r="J349" i="3"/>
  <c r="I349" i="3"/>
  <c r="H349" i="3"/>
  <c r="G349" i="3"/>
  <c r="O255" i="3"/>
  <c r="N255" i="3"/>
  <c r="M255" i="3"/>
  <c r="L255" i="3"/>
  <c r="K255" i="3"/>
  <c r="J255" i="3"/>
  <c r="I255" i="3"/>
  <c r="H255" i="3"/>
  <c r="G255" i="3"/>
  <c r="O252" i="3"/>
  <c r="N252" i="3"/>
  <c r="M252" i="3"/>
  <c r="L252" i="3"/>
  <c r="K252" i="3"/>
  <c r="J252" i="3"/>
  <c r="I252" i="3"/>
  <c r="H252" i="3"/>
  <c r="G252" i="3"/>
  <c r="O250" i="3"/>
  <c r="N250" i="3"/>
  <c r="M250" i="3"/>
  <c r="L250" i="3"/>
  <c r="K250" i="3"/>
  <c r="J250" i="3"/>
  <c r="I250" i="3"/>
  <c r="H250" i="3"/>
  <c r="G250" i="3"/>
  <c r="P250" i="3" l="1"/>
  <c r="P434" i="3"/>
  <c r="P252" i="3"/>
  <c r="P435" i="3"/>
  <c r="P255" i="3"/>
  <c r="P436" i="3"/>
  <c r="P349" i="3"/>
  <c r="P437" i="3"/>
  <c r="L2" i="12"/>
  <c r="K2" i="12"/>
  <c r="J2" i="12"/>
  <c r="I2" i="12"/>
  <c r="H2" i="12"/>
  <c r="G2" i="12"/>
  <c r="O433" i="3" l="1"/>
  <c r="N433" i="3"/>
  <c r="M433" i="3"/>
  <c r="L433" i="3"/>
  <c r="K433" i="3"/>
  <c r="J433" i="3"/>
  <c r="I433" i="3"/>
  <c r="H433" i="3"/>
  <c r="G433" i="3"/>
  <c r="O432" i="3"/>
  <c r="N432" i="3"/>
  <c r="M432" i="3"/>
  <c r="L432" i="3"/>
  <c r="K432" i="3"/>
  <c r="J432" i="3"/>
  <c r="I432" i="3"/>
  <c r="H432" i="3"/>
  <c r="G432" i="3"/>
  <c r="O431" i="3"/>
  <c r="N431" i="3"/>
  <c r="M431" i="3"/>
  <c r="L431" i="3"/>
  <c r="K431" i="3"/>
  <c r="J431" i="3"/>
  <c r="I431" i="3"/>
  <c r="H431" i="3"/>
  <c r="G431" i="3"/>
  <c r="O430" i="3"/>
  <c r="N430" i="3"/>
  <c r="M430" i="3"/>
  <c r="L430" i="3"/>
  <c r="K430" i="3"/>
  <c r="J430" i="3"/>
  <c r="I430" i="3"/>
  <c r="H430" i="3"/>
  <c r="G430" i="3"/>
  <c r="O429" i="3"/>
  <c r="N429" i="3"/>
  <c r="M429" i="3"/>
  <c r="L429" i="3"/>
  <c r="K429" i="3"/>
  <c r="J429" i="3"/>
  <c r="I429" i="3"/>
  <c r="H429" i="3"/>
  <c r="G429" i="3"/>
  <c r="O428" i="3"/>
  <c r="N428" i="3"/>
  <c r="M428" i="3"/>
  <c r="L428" i="3"/>
  <c r="K428" i="3"/>
  <c r="J428" i="3"/>
  <c r="I428" i="3"/>
  <c r="H428" i="3"/>
  <c r="G428" i="3"/>
  <c r="O427" i="3"/>
  <c r="N427" i="3"/>
  <c r="M427" i="3"/>
  <c r="L427" i="3"/>
  <c r="K427" i="3"/>
  <c r="J427" i="3"/>
  <c r="I427" i="3"/>
  <c r="H427" i="3"/>
  <c r="G427" i="3"/>
  <c r="O426" i="3"/>
  <c r="N426" i="3"/>
  <c r="M426" i="3"/>
  <c r="L426" i="3"/>
  <c r="K426" i="3"/>
  <c r="J426" i="3"/>
  <c r="I426" i="3"/>
  <c r="H426" i="3"/>
  <c r="G426" i="3"/>
  <c r="O425" i="3"/>
  <c r="N425" i="3"/>
  <c r="M425" i="3"/>
  <c r="L425" i="3"/>
  <c r="K425" i="3"/>
  <c r="J425" i="3"/>
  <c r="I425" i="3"/>
  <c r="H425" i="3"/>
  <c r="G425" i="3"/>
  <c r="O424" i="3"/>
  <c r="N424" i="3"/>
  <c r="M424" i="3"/>
  <c r="L424" i="3"/>
  <c r="K424" i="3"/>
  <c r="J424" i="3"/>
  <c r="I424" i="3"/>
  <c r="H424" i="3"/>
  <c r="G424" i="3"/>
  <c r="O423" i="3"/>
  <c r="N423" i="3"/>
  <c r="M423" i="3"/>
  <c r="L423" i="3"/>
  <c r="K423" i="3"/>
  <c r="J423" i="3"/>
  <c r="I423" i="3"/>
  <c r="H423" i="3"/>
  <c r="G423" i="3"/>
  <c r="O422" i="3"/>
  <c r="N422" i="3"/>
  <c r="M422" i="3"/>
  <c r="L422" i="3"/>
  <c r="K422" i="3"/>
  <c r="J422" i="3"/>
  <c r="I422" i="3"/>
  <c r="H422" i="3"/>
  <c r="G422" i="3"/>
  <c r="O421" i="3"/>
  <c r="N421" i="3"/>
  <c r="M421" i="3"/>
  <c r="L421" i="3"/>
  <c r="K421" i="3"/>
  <c r="J421" i="3"/>
  <c r="I421" i="3"/>
  <c r="H421" i="3"/>
  <c r="G421" i="3"/>
  <c r="O420" i="3"/>
  <c r="N420" i="3"/>
  <c r="M420" i="3"/>
  <c r="L420" i="3"/>
  <c r="K420" i="3"/>
  <c r="J420" i="3"/>
  <c r="I420" i="3"/>
  <c r="H420" i="3"/>
  <c r="G420" i="3"/>
  <c r="O419" i="3"/>
  <c r="N419" i="3"/>
  <c r="M419" i="3"/>
  <c r="L419" i="3"/>
  <c r="K419" i="3"/>
  <c r="J419" i="3"/>
  <c r="I419" i="3"/>
  <c r="H419" i="3"/>
  <c r="G419" i="3"/>
  <c r="O418" i="3"/>
  <c r="N418" i="3"/>
  <c r="M418" i="3"/>
  <c r="L418" i="3"/>
  <c r="K418" i="3"/>
  <c r="J418" i="3"/>
  <c r="I418" i="3"/>
  <c r="H418" i="3"/>
  <c r="G418" i="3"/>
  <c r="O417" i="3"/>
  <c r="N417" i="3"/>
  <c r="M417" i="3"/>
  <c r="L417" i="3"/>
  <c r="K417" i="3"/>
  <c r="J417" i="3"/>
  <c r="I417" i="3"/>
  <c r="H417" i="3"/>
  <c r="G417" i="3"/>
  <c r="O416" i="3"/>
  <c r="N416" i="3"/>
  <c r="M416" i="3"/>
  <c r="L416" i="3"/>
  <c r="K416" i="3"/>
  <c r="J416" i="3"/>
  <c r="I416" i="3"/>
  <c r="H416" i="3"/>
  <c r="G416" i="3"/>
  <c r="O415" i="3"/>
  <c r="N415" i="3"/>
  <c r="M415" i="3"/>
  <c r="L415" i="3"/>
  <c r="K415" i="3"/>
  <c r="J415" i="3"/>
  <c r="I415" i="3"/>
  <c r="H415" i="3"/>
  <c r="G415" i="3"/>
  <c r="O414" i="3"/>
  <c r="N414" i="3"/>
  <c r="M414" i="3"/>
  <c r="L414" i="3"/>
  <c r="K414" i="3"/>
  <c r="J414" i="3"/>
  <c r="I414" i="3"/>
  <c r="H414" i="3"/>
  <c r="G414" i="3"/>
  <c r="O413" i="3"/>
  <c r="N413" i="3"/>
  <c r="M413" i="3"/>
  <c r="L413" i="3"/>
  <c r="K413" i="3"/>
  <c r="J413" i="3"/>
  <c r="I413" i="3"/>
  <c r="H413" i="3"/>
  <c r="G413" i="3"/>
  <c r="O412" i="3"/>
  <c r="N412" i="3"/>
  <c r="M412" i="3"/>
  <c r="L412" i="3"/>
  <c r="K412" i="3"/>
  <c r="J412" i="3"/>
  <c r="I412" i="3"/>
  <c r="H412" i="3"/>
  <c r="G412" i="3"/>
  <c r="O411" i="3"/>
  <c r="N411" i="3"/>
  <c r="M411" i="3"/>
  <c r="L411" i="3"/>
  <c r="K411" i="3"/>
  <c r="J411" i="3"/>
  <c r="I411" i="3"/>
  <c r="H411" i="3"/>
  <c r="G411" i="3"/>
  <c r="O410" i="3"/>
  <c r="N410" i="3"/>
  <c r="M410" i="3"/>
  <c r="L410" i="3"/>
  <c r="K410" i="3"/>
  <c r="J410" i="3"/>
  <c r="I410" i="3"/>
  <c r="H410" i="3"/>
  <c r="G410" i="3"/>
  <c r="O409" i="3"/>
  <c r="N409" i="3"/>
  <c r="M409" i="3"/>
  <c r="L409" i="3"/>
  <c r="K409" i="3"/>
  <c r="J409" i="3"/>
  <c r="I409" i="3"/>
  <c r="H409" i="3"/>
  <c r="G409" i="3"/>
  <c r="O408" i="3"/>
  <c r="N408" i="3"/>
  <c r="M408" i="3"/>
  <c r="L408" i="3"/>
  <c r="K408" i="3"/>
  <c r="J408" i="3"/>
  <c r="I408" i="3"/>
  <c r="H408" i="3"/>
  <c r="G408" i="3"/>
  <c r="O407" i="3"/>
  <c r="N407" i="3"/>
  <c r="M407" i="3"/>
  <c r="L407" i="3"/>
  <c r="K407" i="3"/>
  <c r="J407" i="3"/>
  <c r="I407" i="3"/>
  <c r="H407" i="3"/>
  <c r="G407" i="3"/>
  <c r="O406" i="3"/>
  <c r="N406" i="3"/>
  <c r="M406" i="3"/>
  <c r="L406" i="3"/>
  <c r="K406" i="3"/>
  <c r="J406" i="3"/>
  <c r="I406" i="3"/>
  <c r="H406" i="3"/>
  <c r="G406" i="3"/>
  <c r="O405" i="3"/>
  <c r="N405" i="3"/>
  <c r="M405" i="3"/>
  <c r="L405" i="3"/>
  <c r="K405" i="3"/>
  <c r="J405" i="3"/>
  <c r="I405" i="3"/>
  <c r="H405" i="3"/>
  <c r="G405" i="3"/>
  <c r="O404" i="3"/>
  <c r="N404" i="3"/>
  <c r="M404" i="3"/>
  <c r="L404" i="3"/>
  <c r="K404" i="3"/>
  <c r="J404" i="3"/>
  <c r="I404" i="3"/>
  <c r="H404" i="3"/>
  <c r="G404" i="3"/>
  <c r="O403" i="3"/>
  <c r="N403" i="3"/>
  <c r="M403" i="3"/>
  <c r="L403" i="3"/>
  <c r="K403" i="3"/>
  <c r="J403" i="3"/>
  <c r="I403" i="3"/>
  <c r="H403" i="3"/>
  <c r="G403" i="3"/>
  <c r="O402" i="3"/>
  <c r="N402" i="3"/>
  <c r="M402" i="3"/>
  <c r="L402" i="3"/>
  <c r="K402" i="3"/>
  <c r="J402" i="3"/>
  <c r="I402" i="3"/>
  <c r="H402" i="3"/>
  <c r="G402" i="3"/>
  <c r="O401" i="3"/>
  <c r="N401" i="3"/>
  <c r="M401" i="3"/>
  <c r="L401" i="3"/>
  <c r="K401" i="3"/>
  <c r="J401" i="3"/>
  <c r="I401" i="3"/>
  <c r="H401" i="3"/>
  <c r="G401" i="3"/>
  <c r="O400" i="3"/>
  <c r="N400" i="3"/>
  <c r="M400" i="3"/>
  <c r="L400" i="3"/>
  <c r="K400" i="3"/>
  <c r="J400" i="3"/>
  <c r="I400" i="3"/>
  <c r="H400" i="3"/>
  <c r="G400" i="3"/>
  <c r="O399" i="3"/>
  <c r="N399" i="3"/>
  <c r="M399" i="3"/>
  <c r="L399" i="3"/>
  <c r="K399" i="3"/>
  <c r="J399" i="3"/>
  <c r="I399" i="3"/>
  <c r="H399" i="3"/>
  <c r="G399" i="3"/>
  <c r="O398" i="3"/>
  <c r="N398" i="3"/>
  <c r="M398" i="3"/>
  <c r="L398" i="3"/>
  <c r="K398" i="3"/>
  <c r="J398" i="3"/>
  <c r="I398" i="3"/>
  <c r="H398" i="3"/>
  <c r="G398" i="3"/>
  <c r="O397" i="3"/>
  <c r="N397" i="3"/>
  <c r="M397" i="3"/>
  <c r="L397" i="3"/>
  <c r="K397" i="3"/>
  <c r="J397" i="3"/>
  <c r="I397" i="3"/>
  <c r="H397" i="3"/>
  <c r="G397" i="3"/>
  <c r="O396" i="3"/>
  <c r="N396" i="3"/>
  <c r="M396" i="3"/>
  <c r="L396" i="3"/>
  <c r="K396" i="3"/>
  <c r="J396" i="3"/>
  <c r="I396" i="3"/>
  <c r="H396" i="3"/>
  <c r="G396" i="3"/>
  <c r="O395" i="3"/>
  <c r="N395" i="3"/>
  <c r="M395" i="3"/>
  <c r="L395" i="3"/>
  <c r="K395" i="3"/>
  <c r="J395" i="3"/>
  <c r="I395" i="3"/>
  <c r="H395" i="3"/>
  <c r="G395" i="3"/>
  <c r="O394" i="3"/>
  <c r="N394" i="3"/>
  <c r="M394" i="3"/>
  <c r="L394" i="3"/>
  <c r="K394" i="3"/>
  <c r="J394" i="3"/>
  <c r="I394" i="3"/>
  <c r="H394" i="3"/>
  <c r="G394" i="3"/>
  <c r="O393" i="3"/>
  <c r="N393" i="3"/>
  <c r="M393" i="3"/>
  <c r="L393" i="3"/>
  <c r="K393" i="3"/>
  <c r="J393" i="3"/>
  <c r="I393" i="3"/>
  <c r="H393" i="3"/>
  <c r="G393" i="3"/>
  <c r="O392" i="3"/>
  <c r="N392" i="3"/>
  <c r="M392" i="3"/>
  <c r="L392" i="3"/>
  <c r="K392" i="3"/>
  <c r="J392" i="3"/>
  <c r="I392" i="3"/>
  <c r="H392" i="3"/>
  <c r="G392" i="3"/>
  <c r="O391" i="3"/>
  <c r="N391" i="3"/>
  <c r="M391" i="3"/>
  <c r="L391" i="3"/>
  <c r="K391" i="3"/>
  <c r="J391" i="3"/>
  <c r="I391" i="3"/>
  <c r="H391" i="3"/>
  <c r="G391" i="3"/>
  <c r="O390" i="3"/>
  <c r="N390" i="3"/>
  <c r="M390" i="3"/>
  <c r="L390" i="3"/>
  <c r="K390" i="3"/>
  <c r="J390" i="3"/>
  <c r="I390" i="3"/>
  <c r="H390" i="3"/>
  <c r="G390" i="3"/>
  <c r="O389" i="3"/>
  <c r="N389" i="3"/>
  <c r="M389" i="3"/>
  <c r="L389" i="3"/>
  <c r="K389" i="3"/>
  <c r="J389" i="3"/>
  <c r="I389" i="3"/>
  <c r="H389" i="3"/>
  <c r="G389" i="3"/>
  <c r="O388" i="3"/>
  <c r="N388" i="3"/>
  <c r="M388" i="3"/>
  <c r="L388" i="3"/>
  <c r="K388" i="3"/>
  <c r="J388" i="3"/>
  <c r="I388" i="3"/>
  <c r="H388" i="3"/>
  <c r="G388" i="3"/>
  <c r="O387" i="3"/>
  <c r="N387" i="3"/>
  <c r="M387" i="3"/>
  <c r="L387" i="3"/>
  <c r="K387" i="3"/>
  <c r="J387" i="3"/>
  <c r="I387" i="3"/>
  <c r="H387" i="3"/>
  <c r="G387" i="3"/>
  <c r="O386" i="3"/>
  <c r="N386" i="3"/>
  <c r="M386" i="3"/>
  <c r="L386" i="3"/>
  <c r="K386" i="3"/>
  <c r="J386" i="3"/>
  <c r="I386" i="3"/>
  <c r="H386" i="3"/>
  <c r="G386" i="3"/>
  <c r="O385" i="3"/>
  <c r="N385" i="3"/>
  <c r="M385" i="3"/>
  <c r="L385" i="3"/>
  <c r="K385" i="3"/>
  <c r="J385" i="3"/>
  <c r="I385" i="3"/>
  <c r="H385" i="3"/>
  <c r="G385" i="3"/>
  <c r="O384" i="3"/>
  <c r="N384" i="3"/>
  <c r="M384" i="3"/>
  <c r="L384" i="3"/>
  <c r="K384" i="3"/>
  <c r="J384" i="3"/>
  <c r="I384" i="3"/>
  <c r="H384" i="3"/>
  <c r="G384" i="3"/>
  <c r="O383" i="3"/>
  <c r="N383" i="3"/>
  <c r="M383" i="3"/>
  <c r="L383" i="3"/>
  <c r="K383" i="3"/>
  <c r="J383" i="3"/>
  <c r="I383" i="3"/>
  <c r="H383" i="3"/>
  <c r="G383" i="3"/>
  <c r="O382" i="3"/>
  <c r="N382" i="3"/>
  <c r="M382" i="3"/>
  <c r="L382" i="3"/>
  <c r="K382" i="3"/>
  <c r="J382" i="3"/>
  <c r="I382" i="3"/>
  <c r="H382" i="3"/>
  <c r="G382" i="3"/>
  <c r="O381" i="3"/>
  <c r="N381" i="3"/>
  <c r="M381" i="3"/>
  <c r="L381" i="3"/>
  <c r="K381" i="3"/>
  <c r="J381" i="3"/>
  <c r="I381" i="3"/>
  <c r="H381" i="3"/>
  <c r="G381" i="3"/>
  <c r="O380" i="3"/>
  <c r="N380" i="3"/>
  <c r="M380" i="3"/>
  <c r="L380" i="3"/>
  <c r="K380" i="3"/>
  <c r="J380" i="3"/>
  <c r="I380" i="3"/>
  <c r="H380" i="3"/>
  <c r="G380" i="3"/>
  <c r="O379" i="3"/>
  <c r="N379" i="3"/>
  <c r="M379" i="3"/>
  <c r="L379" i="3"/>
  <c r="K379" i="3"/>
  <c r="J379" i="3"/>
  <c r="I379" i="3"/>
  <c r="H379" i="3"/>
  <c r="G379" i="3"/>
  <c r="O378" i="3"/>
  <c r="N378" i="3"/>
  <c r="M378" i="3"/>
  <c r="L378" i="3"/>
  <c r="K378" i="3"/>
  <c r="J378" i="3"/>
  <c r="I378" i="3"/>
  <c r="H378" i="3"/>
  <c r="G378" i="3"/>
  <c r="O377" i="3"/>
  <c r="N377" i="3"/>
  <c r="M377" i="3"/>
  <c r="L377" i="3"/>
  <c r="K377" i="3"/>
  <c r="J377" i="3"/>
  <c r="I377" i="3"/>
  <c r="H377" i="3"/>
  <c r="G377" i="3"/>
  <c r="O376" i="3"/>
  <c r="N376" i="3"/>
  <c r="M376" i="3"/>
  <c r="L376" i="3"/>
  <c r="K376" i="3"/>
  <c r="J376" i="3"/>
  <c r="I376" i="3"/>
  <c r="H376" i="3"/>
  <c r="G376" i="3"/>
  <c r="O375" i="3"/>
  <c r="N375" i="3"/>
  <c r="M375" i="3"/>
  <c r="L375" i="3"/>
  <c r="K375" i="3"/>
  <c r="J375" i="3"/>
  <c r="I375" i="3"/>
  <c r="H375" i="3"/>
  <c r="G375" i="3"/>
  <c r="O374" i="3"/>
  <c r="N374" i="3"/>
  <c r="M374" i="3"/>
  <c r="L374" i="3"/>
  <c r="K374" i="3"/>
  <c r="J374" i="3"/>
  <c r="I374" i="3"/>
  <c r="H374" i="3"/>
  <c r="G374" i="3"/>
  <c r="O373" i="3"/>
  <c r="N373" i="3"/>
  <c r="M373" i="3"/>
  <c r="L373" i="3"/>
  <c r="K373" i="3"/>
  <c r="J373" i="3"/>
  <c r="I373" i="3"/>
  <c r="H373" i="3"/>
  <c r="G373" i="3"/>
  <c r="O372" i="3"/>
  <c r="N372" i="3"/>
  <c r="M372" i="3"/>
  <c r="L372" i="3"/>
  <c r="K372" i="3"/>
  <c r="J372" i="3"/>
  <c r="I372" i="3"/>
  <c r="H372" i="3"/>
  <c r="G372" i="3"/>
  <c r="O371" i="3"/>
  <c r="N371" i="3"/>
  <c r="M371" i="3"/>
  <c r="L371" i="3"/>
  <c r="K371" i="3"/>
  <c r="J371" i="3"/>
  <c r="I371" i="3"/>
  <c r="H371" i="3"/>
  <c r="G371" i="3"/>
  <c r="O370" i="3"/>
  <c r="N370" i="3"/>
  <c r="M370" i="3"/>
  <c r="L370" i="3"/>
  <c r="K370" i="3"/>
  <c r="J370" i="3"/>
  <c r="I370" i="3"/>
  <c r="H370" i="3"/>
  <c r="G370" i="3"/>
  <c r="O369" i="3"/>
  <c r="N369" i="3"/>
  <c r="M369" i="3"/>
  <c r="L369" i="3"/>
  <c r="K369" i="3"/>
  <c r="J369" i="3"/>
  <c r="I369" i="3"/>
  <c r="H369" i="3"/>
  <c r="G369" i="3"/>
  <c r="O368" i="3"/>
  <c r="N368" i="3"/>
  <c r="M368" i="3"/>
  <c r="L368" i="3"/>
  <c r="K368" i="3"/>
  <c r="J368" i="3"/>
  <c r="I368" i="3"/>
  <c r="H368" i="3"/>
  <c r="G368" i="3"/>
  <c r="O367" i="3"/>
  <c r="N367" i="3"/>
  <c r="M367" i="3"/>
  <c r="L367" i="3"/>
  <c r="K367" i="3"/>
  <c r="J367" i="3"/>
  <c r="I367" i="3"/>
  <c r="H367" i="3"/>
  <c r="G367" i="3"/>
  <c r="O366" i="3"/>
  <c r="N366" i="3"/>
  <c r="M366" i="3"/>
  <c r="L366" i="3"/>
  <c r="K366" i="3"/>
  <c r="J366" i="3"/>
  <c r="I366" i="3"/>
  <c r="H366" i="3"/>
  <c r="G366" i="3"/>
  <c r="O365" i="3"/>
  <c r="N365" i="3"/>
  <c r="M365" i="3"/>
  <c r="L365" i="3"/>
  <c r="K365" i="3"/>
  <c r="J365" i="3"/>
  <c r="I365" i="3"/>
  <c r="H365" i="3"/>
  <c r="G365" i="3"/>
  <c r="O364" i="3"/>
  <c r="N364" i="3"/>
  <c r="M364" i="3"/>
  <c r="L364" i="3"/>
  <c r="K364" i="3"/>
  <c r="J364" i="3"/>
  <c r="I364" i="3"/>
  <c r="H364" i="3"/>
  <c r="G364" i="3"/>
  <c r="O363" i="3"/>
  <c r="N363" i="3"/>
  <c r="M363" i="3"/>
  <c r="L363" i="3"/>
  <c r="K363" i="3"/>
  <c r="J363" i="3"/>
  <c r="I363" i="3"/>
  <c r="H363" i="3"/>
  <c r="G363" i="3"/>
  <c r="O362" i="3"/>
  <c r="N362" i="3"/>
  <c r="M362" i="3"/>
  <c r="L362" i="3"/>
  <c r="K362" i="3"/>
  <c r="J362" i="3"/>
  <c r="I362" i="3"/>
  <c r="H362" i="3"/>
  <c r="G362" i="3"/>
  <c r="O361" i="3"/>
  <c r="N361" i="3"/>
  <c r="M361" i="3"/>
  <c r="L361" i="3"/>
  <c r="K361" i="3"/>
  <c r="J361" i="3"/>
  <c r="I361" i="3"/>
  <c r="H361" i="3"/>
  <c r="G361" i="3"/>
  <c r="O360" i="3"/>
  <c r="N360" i="3"/>
  <c r="M360" i="3"/>
  <c r="L360" i="3"/>
  <c r="K360" i="3"/>
  <c r="J360" i="3"/>
  <c r="I360" i="3"/>
  <c r="H360" i="3"/>
  <c r="G360" i="3"/>
  <c r="O359" i="3"/>
  <c r="N359" i="3"/>
  <c r="M359" i="3"/>
  <c r="L359" i="3"/>
  <c r="K359" i="3"/>
  <c r="J359" i="3"/>
  <c r="I359" i="3"/>
  <c r="H359" i="3"/>
  <c r="G359" i="3"/>
  <c r="O358" i="3"/>
  <c r="N358" i="3"/>
  <c r="M358" i="3"/>
  <c r="L358" i="3"/>
  <c r="K358" i="3"/>
  <c r="J358" i="3"/>
  <c r="I358" i="3"/>
  <c r="H358" i="3"/>
  <c r="G358" i="3"/>
  <c r="O357" i="3"/>
  <c r="N357" i="3"/>
  <c r="M357" i="3"/>
  <c r="L357" i="3"/>
  <c r="K357" i="3"/>
  <c r="J357" i="3"/>
  <c r="I357" i="3"/>
  <c r="H357" i="3"/>
  <c r="G357" i="3"/>
  <c r="O356" i="3"/>
  <c r="N356" i="3"/>
  <c r="M356" i="3"/>
  <c r="L356" i="3"/>
  <c r="K356" i="3"/>
  <c r="J356" i="3"/>
  <c r="I356" i="3"/>
  <c r="H356" i="3"/>
  <c r="G356" i="3"/>
  <c r="O355" i="3"/>
  <c r="N355" i="3"/>
  <c r="M355" i="3"/>
  <c r="L355" i="3"/>
  <c r="K355" i="3"/>
  <c r="J355" i="3"/>
  <c r="I355" i="3"/>
  <c r="H355" i="3"/>
  <c r="G355" i="3"/>
  <c r="O354" i="3"/>
  <c r="N354" i="3"/>
  <c r="M354" i="3"/>
  <c r="L354" i="3"/>
  <c r="K354" i="3"/>
  <c r="J354" i="3"/>
  <c r="I354" i="3"/>
  <c r="H354" i="3"/>
  <c r="G354" i="3"/>
  <c r="O353" i="3"/>
  <c r="N353" i="3"/>
  <c r="M353" i="3"/>
  <c r="L353" i="3"/>
  <c r="K353" i="3"/>
  <c r="J353" i="3"/>
  <c r="I353" i="3"/>
  <c r="H353" i="3"/>
  <c r="G353" i="3"/>
  <c r="O352" i="3"/>
  <c r="N352" i="3"/>
  <c r="M352" i="3"/>
  <c r="L352" i="3"/>
  <c r="K352" i="3"/>
  <c r="J352" i="3"/>
  <c r="I352" i="3"/>
  <c r="H352" i="3"/>
  <c r="G352" i="3"/>
  <c r="O351" i="3"/>
  <c r="N351" i="3"/>
  <c r="M351" i="3"/>
  <c r="L351" i="3"/>
  <c r="K351" i="3"/>
  <c r="J351" i="3"/>
  <c r="I351" i="3"/>
  <c r="H351" i="3"/>
  <c r="G351" i="3"/>
  <c r="O350" i="3"/>
  <c r="N350" i="3"/>
  <c r="M350" i="3"/>
  <c r="L350" i="3"/>
  <c r="K350" i="3"/>
  <c r="J350" i="3"/>
  <c r="I350" i="3"/>
  <c r="H350" i="3"/>
  <c r="G350" i="3"/>
  <c r="O348" i="3"/>
  <c r="N348" i="3"/>
  <c r="M348" i="3"/>
  <c r="L348" i="3"/>
  <c r="K348" i="3"/>
  <c r="J348" i="3"/>
  <c r="I348" i="3"/>
  <c r="H348" i="3"/>
  <c r="G348" i="3"/>
  <c r="O347" i="3"/>
  <c r="N347" i="3"/>
  <c r="M347" i="3"/>
  <c r="L347" i="3"/>
  <c r="K347" i="3"/>
  <c r="J347" i="3"/>
  <c r="I347" i="3"/>
  <c r="H347" i="3"/>
  <c r="G347" i="3"/>
  <c r="O346" i="3"/>
  <c r="N346" i="3"/>
  <c r="M346" i="3"/>
  <c r="L346" i="3"/>
  <c r="K346" i="3"/>
  <c r="J346" i="3"/>
  <c r="I346" i="3"/>
  <c r="H346" i="3"/>
  <c r="G346" i="3"/>
  <c r="O345" i="3"/>
  <c r="N345" i="3"/>
  <c r="M345" i="3"/>
  <c r="L345" i="3"/>
  <c r="K345" i="3"/>
  <c r="J345" i="3"/>
  <c r="I345" i="3"/>
  <c r="H345" i="3"/>
  <c r="G345" i="3"/>
  <c r="O344" i="3"/>
  <c r="N344" i="3"/>
  <c r="M344" i="3"/>
  <c r="L344" i="3"/>
  <c r="K344" i="3"/>
  <c r="J344" i="3"/>
  <c r="I344" i="3"/>
  <c r="H344" i="3"/>
  <c r="G344" i="3"/>
  <c r="O343" i="3"/>
  <c r="N343" i="3"/>
  <c r="M343" i="3"/>
  <c r="L343" i="3"/>
  <c r="K343" i="3"/>
  <c r="J343" i="3"/>
  <c r="I343" i="3"/>
  <c r="H343" i="3"/>
  <c r="G343" i="3"/>
  <c r="O342" i="3"/>
  <c r="N342" i="3"/>
  <c r="M342" i="3"/>
  <c r="L342" i="3"/>
  <c r="K342" i="3"/>
  <c r="J342" i="3"/>
  <c r="I342" i="3"/>
  <c r="H342" i="3"/>
  <c r="G342" i="3"/>
  <c r="O341" i="3"/>
  <c r="N341" i="3"/>
  <c r="M341" i="3"/>
  <c r="L341" i="3"/>
  <c r="K341" i="3"/>
  <c r="J341" i="3"/>
  <c r="I341" i="3"/>
  <c r="H341" i="3"/>
  <c r="G341" i="3"/>
  <c r="O340" i="3"/>
  <c r="N340" i="3"/>
  <c r="M340" i="3"/>
  <c r="L340" i="3"/>
  <c r="K340" i="3"/>
  <c r="J340" i="3"/>
  <c r="I340" i="3"/>
  <c r="H340" i="3"/>
  <c r="G340" i="3"/>
  <c r="O339" i="3"/>
  <c r="N339" i="3"/>
  <c r="M339" i="3"/>
  <c r="L339" i="3"/>
  <c r="K339" i="3"/>
  <c r="J339" i="3"/>
  <c r="I339" i="3"/>
  <c r="H339" i="3"/>
  <c r="G339" i="3"/>
  <c r="O338" i="3"/>
  <c r="N338" i="3"/>
  <c r="M338" i="3"/>
  <c r="L338" i="3"/>
  <c r="K338" i="3"/>
  <c r="J338" i="3"/>
  <c r="I338" i="3"/>
  <c r="H338" i="3"/>
  <c r="G338" i="3"/>
  <c r="O337" i="3"/>
  <c r="N337" i="3"/>
  <c r="M337" i="3"/>
  <c r="L337" i="3"/>
  <c r="K337" i="3"/>
  <c r="J337" i="3"/>
  <c r="I337" i="3"/>
  <c r="H337" i="3"/>
  <c r="G337" i="3"/>
  <c r="O336" i="3"/>
  <c r="N336" i="3"/>
  <c r="M336" i="3"/>
  <c r="L336" i="3"/>
  <c r="K336" i="3"/>
  <c r="J336" i="3"/>
  <c r="I336" i="3"/>
  <c r="H336" i="3"/>
  <c r="G336" i="3"/>
  <c r="O335" i="3"/>
  <c r="N335" i="3"/>
  <c r="M335" i="3"/>
  <c r="L335" i="3"/>
  <c r="K335" i="3"/>
  <c r="J335" i="3"/>
  <c r="I335" i="3"/>
  <c r="H335" i="3"/>
  <c r="G335" i="3"/>
  <c r="O334" i="3"/>
  <c r="N334" i="3"/>
  <c r="M334" i="3"/>
  <c r="L334" i="3"/>
  <c r="K334" i="3"/>
  <c r="J334" i="3"/>
  <c r="I334" i="3"/>
  <c r="H334" i="3"/>
  <c r="G334" i="3"/>
  <c r="O333" i="3"/>
  <c r="N333" i="3"/>
  <c r="M333" i="3"/>
  <c r="L333" i="3"/>
  <c r="K333" i="3"/>
  <c r="J333" i="3"/>
  <c r="I333" i="3"/>
  <c r="H333" i="3"/>
  <c r="G333" i="3"/>
  <c r="O332" i="3"/>
  <c r="N332" i="3"/>
  <c r="M332" i="3"/>
  <c r="L332" i="3"/>
  <c r="K332" i="3"/>
  <c r="J332" i="3"/>
  <c r="I332" i="3"/>
  <c r="H332" i="3"/>
  <c r="G332" i="3"/>
  <c r="O331" i="3"/>
  <c r="N331" i="3"/>
  <c r="M331" i="3"/>
  <c r="L331" i="3"/>
  <c r="K331" i="3"/>
  <c r="J331" i="3"/>
  <c r="I331" i="3"/>
  <c r="H331" i="3"/>
  <c r="G331" i="3"/>
  <c r="O330" i="3"/>
  <c r="N330" i="3"/>
  <c r="M330" i="3"/>
  <c r="L330" i="3"/>
  <c r="K330" i="3"/>
  <c r="J330" i="3"/>
  <c r="I330" i="3"/>
  <c r="H330" i="3"/>
  <c r="G330" i="3"/>
  <c r="O329" i="3"/>
  <c r="N329" i="3"/>
  <c r="M329" i="3"/>
  <c r="L329" i="3"/>
  <c r="K329" i="3"/>
  <c r="J329" i="3"/>
  <c r="I329" i="3"/>
  <c r="H329" i="3"/>
  <c r="G329" i="3"/>
  <c r="O328" i="3"/>
  <c r="N328" i="3"/>
  <c r="M328" i="3"/>
  <c r="L328" i="3"/>
  <c r="K328" i="3"/>
  <c r="J328" i="3"/>
  <c r="I328" i="3"/>
  <c r="H328" i="3"/>
  <c r="G328" i="3"/>
  <c r="O327" i="3"/>
  <c r="N327" i="3"/>
  <c r="M327" i="3"/>
  <c r="L327" i="3"/>
  <c r="K327" i="3"/>
  <c r="J327" i="3"/>
  <c r="I327" i="3"/>
  <c r="H327" i="3"/>
  <c r="G327" i="3"/>
  <c r="O326" i="3"/>
  <c r="N326" i="3"/>
  <c r="M326" i="3"/>
  <c r="L326" i="3"/>
  <c r="K326" i="3"/>
  <c r="J326" i="3"/>
  <c r="I326" i="3"/>
  <c r="H326" i="3"/>
  <c r="G326" i="3"/>
  <c r="O325" i="3"/>
  <c r="N325" i="3"/>
  <c r="M325" i="3"/>
  <c r="L325" i="3"/>
  <c r="K325" i="3"/>
  <c r="J325" i="3"/>
  <c r="I325" i="3"/>
  <c r="H325" i="3"/>
  <c r="G325" i="3"/>
  <c r="O324" i="3"/>
  <c r="N324" i="3"/>
  <c r="M324" i="3"/>
  <c r="L324" i="3"/>
  <c r="K324" i="3"/>
  <c r="J324" i="3"/>
  <c r="I324" i="3"/>
  <c r="H324" i="3"/>
  <c r="G324" i="3"/>
  <c r="O323" i="3"/>
  <c r="N323" i="3"/>
  <c r="M323" i="3"/>
  <c r="L323" i="3"/>
  <c r="K323" i="3"/>
  <c r="J323" i="3"/>
  <c r="I323" i="3"/>
  <c r="H323" i="3"/>
  <c r="G323" i="3"/>
  <c r="O322" i="3"/>
  <c r="N322" i="3"/>
  <c r="M322" i="3"/>
  <c r="L322" i="3"/>
  <c r="K322" i="3"/>
  <c r="J322" i="3"/>
  <c r="I322" i="3"/>
  <c r="H322" i="3"/>
  <c r="G322" i="3"/>
  <c r="O321" i="3"/>
  <c r="N321" i="3"/>
  <c r="M321" i="3"/>
  <c r="L321" i="3"/>
  <c r="K321" i="3"/>
  <c r="J321" i="3"/>
  <c r="I321" i="3"/>
  <c r="H321" i="3"/>
  <c r="G321" i="3"/>
  <c r="O320" i="3"/>
  <c r="N320" i="3"/>
  <c r="M320" i="3"/>
  <c r="L320" i="3"/>
  <c r="K320" i="3"/>
  <c r="J320" i="3"/>
  <c r="I320" i="3"/>
  <c r="H320" i="3"/>
  <c r="G320" i="3"/>
  <c r="O319" i="3"/>
  <c r="N319" i="3"/>
  <c r="M319" i="3"/>
  <c r="L319" i="3"/>
  <c r="K319" i="3"/>
  <c r="J319" i="3"/>
  <c r="I319" i="3"/>
  <c r="H319" i="3"/>
  <c r="G319" i="3"/>
  <c r="O318" i="3"/>
  <c r="N318" i="3"/>
  <c r="M318" i="3"/>
  <c r="L318" i="3"/>
  <c r="K318" i="3"/>
  <c r="J318" i="3"/>
  <c r="I318" i="3"/>
  <c r="H318" i="3"/>
  <c r="G318" i="3"/>
  <c r="O317" i="3"/>
  <c r="N317" i="3"/>
  <c r="M317" i="3"/>
  <c r="L317" i="3"/>
  <c r="K317" i="3"/>
  <c r="J317" i="3"/>
  <c r="I317" i="3"/>
  <c r="H317" i="3"/>
  <c r="G317" i="3"/>
  <c r="O316" i="3"/>
  <c r="N316" i="3"/>
  <c r="M316" i="3"/>
  <c r="L316" i="3"/>
  <c r="K316" i="3"/>
  <c r="J316" i="3"/>
  <c r="I316" i="3"/>
  <c r="H316" i="3"/>
  <c r="G316" i="3"/>
  <c r="O315" i="3"/>
  <c r="N315" i="3"/>
  <c r="M315" i="3"/>
  <c r="L315" i="3"/>
  <c r="K315" i="3"/>
  <c r="J315" i="3"/>
  <c r="I315" i="3"/>
  <c r="H315" i="3"/>
  <c r="G315" i="3"/>
  <c r="O314" i="3"/>
  <c r="N314" i="3"/>
  <c r="M314" i="3"/>
  <c r="L314" i="3"/>
  <c r="K314" i="3"/>
  <c r="J314" i="3"/>
  <c r="I314" i="3"/>
  <c r="H314" i="3"/>
  <c r="G314" i="3"/>
  <c r="O313" i="3"/>
  <c r="N313" i="3"/>
  <c r="M313" i="3"/>
  <c r="L313" i="3"/>
  <c r="K313" i="3"/>
  <c r="J313" i="3"/>
  <c r="I313" i="3"/>
  <c r="H313" i="3"/>
  <c r="G313" i="3"/>
  <c r="O312" i="3"/>
  <c r="N312" i="3"/>
  <c r="M312" i="3"/>
  <c r="L312" i="3"/>
  <c r="K312" i="3"/>
  <c r="J312" i="3"/>
  <c r="I312" i="3"/>
  <c r="H312" i="3"/>
  <c r="G312" i="3"/>
  <c r="O311" i="3"/>
  <c r="N311" i="3"/>
  <c r="M311" i="3"/>
  <c r="L311" i="3"/>
  <c r="K311" i="3"/>
  <c r="J311" i="3"/>
  <c r="I311" i="3"/>
  <c r="H311" i="3"/>
  <c r="G311" i="3"/>
  <c r="O310" i="3"/>
  <c r="N310" i="3"/>
  <c r="M310" i="3"/>
  <c r="L310" i="3"/>
  <c r="K310" i="3"/>
  <c r="J310" i="3"/>
  <c r="I310" i="3"/>
  <c r="H310" i="3"/>
  <c r="G310" i="3"/>
  <c r="O309" i="3"/>
  <c r="N309" i="3"/>
  <c r="M309" i="3"/>
  <c r="L309" i="3"/>
  <c r="K309" i="3"/>
  <c r="J309" i="3"/>
  <c r="I309" i="3"/>
  <c r="H309" i="3"/>
  <c r="G309" i="3"/>
  <c r="O308" i="3"/>
  <c r="N308" i="3"/>
  <c r="M308" i="3"/>
  <c r="L308" i="3"/>
  <c r="K308" i="3"/>
  <c r="J308" i="3"/>
  <c r="I308" i="3"/>
  <c r="H308" i="3"/>
  <c r="G308" i="3"/>
  <c r="O307" i="3"/>
  <c r="N307" i="3"/>
  <c r="M307" i="3"/>
  <c r="L307" i="3"/>
  <c r="K307" i="3"/>
  <c r="J307" i="3"/>
  <c r="I307" i="3"/>
  <c r="H307" i="3"/>
  <c r="G307" i="3"/>
  <c r="O306" i="3"/>
  <c r="N306" i="3"/>
  <c r="M306" i="3"/>
  <c r="L306" i="3"/>
  <c r="K306" i="3"/>
  <c r="J306" i="3"/>
  <c r="I306" i="3"/>
  <c r="H306" i="3"/>
  <c r="G306" i="3"/>
  <c r="O305" i="3"/>
  <c r="N305" i="3"/>
  <c r="M305" i="3"/>
  <c r="L305" i="3"/>
  <c r="K305" i="3"/>
  <c r="J305" i="3"/>
  <c r="I305" i="3"/>
  <c r="H305" i="3"/>
  <c r="G305" i="3"/>
  <c r="O304" i="3"/>
  <c r="N304" i="3"/>
  <c r="M304" i="3"/>
  <c r="L304" i="3"/>
  <c r="K304" i="3"/>
  <c r="J304" i="3"/>
  <c r="I304" i="3"/>
  <c r="H304" i="3"/>
  <c r="G304" i="3"/>
  <c r="O303" i="3"/>
  <c r="N303" i="3"/>
  <c r="M303" i="3"/>
  <c r="L303" i="3"/>
  <c r="K303" i="3"/>
  <c r="J303" i="3"/>
  <c r="I303" i="3"/>
  <c r="H303" i="3"/>
  <c r="G303" i="3"/>
  <c r="O302" i="3"/>
  <c r="N302" i="3"/>
  <c r="M302" i="3"/>
  <c r="L302" i="3"/>
  <c r="K302" i="3"/>
  <c r="J302" i="3"/>
  <c r="I302" i="3"/>
  <c r="H302" i="3"/>
  <c r="G302" i="3"/>
  <c r="O301" i="3"/>
  <c r="N301" i="3"/>
  <c r="M301" i="3"/>
  <c r="L301" i="3"/>
  <c r="K301" i="3"/>
  <c r="J301" i="3"/>
  <c r="I301" i="3"/>
  <c r="H301" i="3"/>
  <c r="G301" i="3"/>
  <c r="O300" i="3"/>
  <c r="N300" i="3"/>
  <c r="M300" i="3"/>
  <c r="L300" i="3"/>
  <c r="K300" i="3"/>
  <c r="J300" i="3"/>
  <c r="I300" i="3"/>
  <c r="H300" i="3"/>
  <c r="G300" i="3"/>
  <c r="O299" i="3"/>
  <c r="N299" i="3"/>
  <c r="M299" i="3"/>
  <c r="L299" i="3"/>
  <c r="K299" i="3"/>
  <c r="J299" i="3"/>
  <c r="I299" i="3"/>
  <c r="H299" i="3"/>
  <c r="G299" i="3"/>
  <c r="O298" i="3"/>
  <c r="N298" i="3"/>
  <c r="M298" i="3"/>
  <c r="L298" i="3"/>
  <c r="K298" i="3"/>
  <c r="J298" i="3"/>
  <c r="I298" i="3"/>
  <c r="H298" i="3"/>
  <c r="G298" i="3"/>
  <c r="O297" i="3"/>
  <c r="N297" i="3"/>
  <c r="M297" i="3"/>
  <c r="L297" i="3"/>
  <c r="K297" i="3"/>
  <c r="J297" i="3"/>
  <c r="I297" i="3"/>
  <c r="H297" i="3"/>
  <c r="G297" i="3"/>
  <c r="O296" i="3"/>
  <c r="N296" i="3"/>
  <c r="M296" i="3"/>
  <c r="L296" i="3"/>
  <c r="K296" i="3"/>
  <c r="J296" i="3"/>
  <c r="I296" i="3"/>
  <c r="H296" i="3"/>
  <c r="G296" i="3"/>
  <c r="O295" i="3"/>
  <c r="N295" i="3"/>
  <c r="M295" i="3"/>
  <c r="L295" i="3"/>
  <c r="K295" i="3"/>
  <c r="J295" i="3"/>
  <c r="I295" i="3"/>
  <c r="H295" i="3"/>
  <c r="G295" i="3"/>
  <c r="O294" i="3"/>
  <c r="N294" i="3"/>
  <c r="M294" i="3"/>
  <c r="L294" i="3"/>
  <c r="K294" i="3"/>
  <c r="J294" i="3"/>
  <c r="I294" i="3"/>
  <c r="H294" i="3"/>
  <c r="G294" i="3"/>
  <c r="O292" i="3"/>
  <c r="N292" i="3"/>
  <c r="M292" i="3"/>
  <c r="L292" i="3"/>
  <c r="K292" i="3"/>
  <c r="J292" i="3"/>
  <c r="I292" i="3"/>
  <c r="H292" i="3"/>
  <c r="G292" i="3"/>
  <c r="O291" i="3"/>
  <c r="N291" i="3"/>
  <c r="M291" i="3"/>
  <c r="L291" i="3"/>
  <c r="K291" i="3"/>
  <c r="J291" i="3"/>
  <c r="I291" i="3"/>
  <c r="H291" i="3"/>
  <c r="G291" i="3"/>
  <c r="O290" i="3"/>
  <c r="N290" i="3"/>
  <c r="M290" i="3"/>
  <c r="L290" i="3"/>
  <c r="K290" i="3"/>
  <c r="J290" i="3"/>
  <c r="I290" i="3"/>
  <c r="H290" i="3"/>
  <c r="G290" i="3"/>
  <c r="O289" i="3"/>
  <c r="N289" i="3"/>
  <c r="M289" i="3"/>
  <c r="L289" i="3"/>
  <c r="K289" i="3"/>
  <c r="J289" i="3"/>
  <c r="I289" i="3"/>
  <c r="H289" i="3"/>
  <c r="G289" i="3"/>
  <c r="O288" i="3"/>
  <c r="N288" i="3"/>
  <c r="M288" i="3"/>
  <c r="L288" i="3"/>
  <c r="K288" i="3"/>
  <c r="J288" i="3"/>
  <c r="I288" i="3"/>
  <c r="H288" i="3"/>
  <c r="G288" i="3"/>
  <c r="O287" i="3"/>
  <c r="N287" i="3"/>
  <c r="M287" i="3"/>
  <c r="L287" i="3"/>
  <c r="K287" i="3"/>
  <c r="J287" i="3"/>
  <c r="I287" i="3"/>
  <c r="H287" i="3"/>
  <c r="G287" i="3"/>
  <c r="O286" i="3"/>
  <c r="N286" i="3"/>
  <c r="M286" i="3"/>
  <c r="L286" i="3"/>
  <c r="K286" i="3"/>
  <c r="J286" i="3"/>
  <c r="I286" i="3"/>
  <c r="H286" i="3"/>
  <c r="G286" i="3"/>
  <c r="O285" i="3"/>
  <c r="N285" i="3"/>
  <c r="M285" i="3"/>
  <c r="L285" i="3"/>
  <c r="K285" i="3"/>
  <c r="J285" i="3"/>
  <c r="I285" i="3"/>
  <c r="H285" i="3"/>
  <c r="G285" i="3"/>
  <c r="O284" i="3"/>
  <c r="N284" i="3"/>
  <c r="M284" i="3"/>
  <c r="L284" i="3"/>
  <c r="K284" i="3"/>
  <c r="J284" i="3"/>
  <c r="I284" i="3"/>
  <c r="H284" i="3"/>
  <c r="G284" i="3"/>
  <c r="O283" i="3"/>
  <c r="N283" i="3"/>
  <c r="M283" i="3"/>
  <c r="L283" i="3"/>
  <c r="K283" i="3"/>
  <c r="J283" i="3"/>
  <c r="I283" i="3"/>
  <c r="H283" i="3"/>
  <c r="G283" i="3"/>
  <c r="O282" i="3"/>
  <c r="N282" i="3"/>
  <c r="M282" i="3"/>
  <c r="L282" i="3"/>
  <c r="K282" i="3"/>
  <c r="J282" i="3"/>
  <c r="I282" i="3"/>
  <c r="H282" i="3"/>
  <c r="G282" i="3"/>
  <c r="O281" i="3"/>
  <c r="N281" i="3"/>
  <c r="M281" i="3"/>
  <c r="L281" i="3"/>
  <c r="K281" i="3"/>
  <c r="J281" i="3"/>
  <c r="I281" i="3"/>
  <c r="H281" i="3"/>
  <c r="G281" i="3"/>
  <c r="O280" i="3"/>
  <c r="N280" i="3"/>
  <c r="M280" i="3"/>
  <c r="L280" i="3"/>
  <c r="K280" i="3"/>
  <c r="J280" i="3"/>
  <c r="I280" i="3"/>
  <c r="H280" i="3"/>
  <c r="G280" i="3"/>
  <c r="O279" i="3"/>
  <c r="N279" i="3"/>
  <c r="M279" i="3"/>
  <c r="L279" i="3"/>
  <c r="K279" i="3"/>
  <c r="J279" i="3"/>
  <c r="I279" i="3"/>
  <c r="H279" i="3"/>
  <c r="G279" i="3"/>
  <c r="O278" i="3"/>
  <c r="N278" i="3"/>
  <c r="M278" i="3"/>
  <c r="L278" i="3"/>
  <c r="K278" i="3"/>
  <c r="J278" i="3"/>
  <c r="I278" i="3"/>
  <c r="H278" i="3"/>
  <c r="G278" i="3"/>
  <c r="O277" i="3"/>
  <c r="N277" i="3"/>
  <c r="M277" i="3"/>
  <c r="L277" i="3"/>
  <c r="K277" i="3"/>
  <c r="J277" i="3"/>
  <c r="I277" i="3"/>
  <c r="H277" i="3"/>
  <c r="G277" i="3"/>
  <c r="O276" i="3"/>
  <c r="N276" i="3"/>
  <c r="M276" i="3"/>
  <c r="L276" i="3"/>
  <c r="K276" i="3"/>
  <c r="J276" i="3"/>
  <c r="I276" i="3"/>
  <c r="H276" i="3"/>
  <c r="G276" i="3"/>
  <c r="O275" i="3"/>
  <c r="N275" i="3"/>
  <c r="M275" i="3"/>
  <c r="L275" i="3"/>
  <c r="K275" i="3"/>
  <c r="J275" i="3"/>
  <c r="I275" i="3"/>
  <c r="H275" i="3"/>
  <c r="G275" i="3"/>
  <c r="O274" i="3"/>
  <c r="N274" i="3"/>
  <c r="M274" i="3"/>
  <c r="L274" i="3"/>
  <c r="K274" i="3"/>
  <c r="J274" i="3"/>
  <c r="I274" i="3"/>
  <c r="H274" i="3"/>
  <c r="G274" i="3"/>
  <c r="O273" i="3"/>
  <c r="N273" i="3"/>
  <c r="M273" i="3"/>
  <c r="L273" i="3"/>
  <c r="K273" i="3"/>
  <c r="J273" i="3"/>
  <c r="I273" i="3"/>
  <c r="H273" i="3"/>
  <c r="G273" i="3"/>
  <c r="O272" i="3"/>
  <c r="N272" i="3"/>
  <c r="M272" i="3"/>
  <c r="L272" i="3"/>
  <c r="K272" i="3"/>
  <c r="J272" i="3"/>
  <c r="I272" i="3"/>
  <c r="H272" i="3"/>
  <c r="G272" i="3"/>
  <c r="O271" i="3"/>
  <c r="N271" i="3"/>
  <c r="M271" i="3"/>
  <c r="L271" i="3"/>
  <c r="K271" i="3"/>
  <c r="J271" i="3"/>
  <c r="I271" i="3"/>
  <c r="H271" i="3"/>
  <c r="G271" i="3"/>
  <c r="O270" i="3"/>
  <c r="N270" i="3"/>
  <c r="M270" i="3"/>
  <c r="L270" i="3"/>
  <c r="K270" i="3"/>
  <c r="J270" i="3"/>
  <c r="I270" i="3"/>
  <c r="H270" i="3"/>
  <c r="G270" i="3"/>
  <c r="O269" i="3"/>
  <c r="N269" i="3"/>
  <c r="M269" i="3"/>
  <c r="L269" i="3"/>
  <c r="K269" i="3"/>
  <c r="J269" i="3"/>
  <c r="I269" i="3"/>
  <c r="H269" i="3"/>
  <c r="G269" i="3"/>
  <c r="O268" i="3"/>
  <c r="N268" i="3"/>
  <c r="M268" i="3"/>
  <c r="L268" i="3"/>
  <c r="K268" i="3"/>
  <c r="J268" i="3"/>
  <c r="I268" i="3"/>
  <c r="H268" i="3"/>
  <c r="G268" i="3"/>
  <c r="O267" i="3"/>
  <c r="N267" i="3"/>
  <c r="M267" i="3"/>
  <c r="L267" i="3"/>
  <c r="K267" i="3"/>
  <c r="J267" i="3"/>
  <c r="I267" i="3"/>
  <c r="H267" i="3"/>
  <c r="G267" i="3"/>
  <c r="O266" i="3"/>
  <c r="N266" i="3"/>
  <c r="M266" i="3"/>
  <c r="L266" i="3"/>
  <c r="K266" i="3"/>
  <c r="J266" i="3"/>
  <c r="I266" i="3"/>
  <c r="H266" i="3"/>
  <c r="G266" i="3"/>
  <c r="O265" i="3"/>
  <c r="N265" i="3"/>
  <c r="M265" i="3"/>
  <c r="L265" i="3"/>
  <c r="K265" i="3"/>
  <c r="J265" i="3"/>
  <c r="I265" i="3"/>
  <c r="H265" i="3"/>
  <c r="G265" i="3"/>
  <c r="O264" i="3"/>
  <c r="N264" i="3"/>
  <c r="M264" i="3"/>
  <c r="L264" i="3"/>
  <c r="K264" i="3"/>
  <c r="J264" i="3"/>
  <c r="I264" i="3"/>
  <c r="H264" i="3"/>
  <c r="G264" i="3"/>
  <c r="O263" i="3"/>
  <c r="N263" i="3"/>
  <c r="M263" i="3"/>
  <c r="L263" i="3"/>
  <c r="K263" i="3"/>
  <c r="J263" i="3"/>
  <c r="I263" i="3"/>
  <c r="H263" i="3"/>
  <c r="G263" i="3"/>
  <c r="O262" i="3"/>
  <c r="N262" i="3"/>
  <c r="M262" i="3"/>
  <c r="L262" i="3"/>
  <c r="K262" i="3"/>
  <c r="J262" i="3"/>
  <c r="I262" i="3"/>
  <c r="H262" i="3"/>
  <c r="G262" i="3"/>
  <c r="O261" i="3"/>
  <c r="N261" i="3"/>
  <c r="M261" i="3"/>
  <c r="L261" i="3"/>
  <c r="K261" i="3"/>
  <c r="J261" i="3"/>
  <c r="I261" i="3"/>
  <c r="H261" i="3"/>
  <c r="G261" i="3"/>
  <c r="O260" i="3"/>
  <c r="N260" i="3"/>
  <c r="M260" i="3"/>
  <c r="L260" i="3"/>
  <c r="K260" i="3"/>
  <c r="J260" i="3"/>
  <c r="I260" i="3"/>
  <c r="H260" i="3"/>
  <c r="G260" i="3"/>
  <c r="O259" i="3"/>
  <c r="N259" i="3"/>
  <c r="M259" i="3"/>
  <c r="L259" i="3"/>
  <c r="K259" i="3"/>
  <c r="J259" i="3"/>
  <c r="I259" i="3"/>
  <c r="H259" i="3"/>
  <c r="G259" i="3"/>
  <c r="O258" i="3"/>
  <c r="N258" i="3"/>
  <c r="M258" i="3"/>
  <c r="L258" i="3"/>
  <c r="K258" i="3"/>
  <c r="J258" i="3"/>
  <c r="I258" i="3"/>
  <c r="H258" i="3"/>
  <c r="G258" i="3"/>
  <c r="O257" i="3"/>
  <c r="N257" i="3"/>
  <c r="M257" i="3"/>
  <c r="L257" i="3"/>
  <c r="K257" i="3"/>
  <c r="J257" i="3"/>
  <c r="I257" i="3"/>
  <c r="H257" i="3"/>
  <c r="G257" i="3"/>
  <c r="O256" i="3"/>
  <c r="N256" i="3"/>
  <c r="M256" i="3"/>
  <c r="L256" i="3"/>
  <c r="K256" i="3"/>
  <c r="J256" i="3"/>
  <c r="I256" i="3"/>
  <c r="H256" i="3"/>
  <c r="G256" i="3"/>
  <c r="O254" i="3"/>
  <c r="N254" i="3"/>
  <c r="M254" i="3"/>
  <c r="L254" i="3"/>
  <c r="K254" i="3"/>
  <c r="J254" i="3"/>
  <c r="I254" i="3"/>
  <c r="H254" i="3"/>
  <c r="G254" i="3"/>
  <c r="O253" i="3"/>
  <c r="N253" i="3"/>
  <c r="M253" i="3"/>
  <c r="L253" i="3"/>
  <c r="K253" i="3"/>
  <c r="J253" i="3"/>
  <c r="I253" i="3"/>
  <c r="H253" i="3"/>
  <c r="G253" i="3"/>
  <c r="O251" i="3"/>
  <c r="N251" i="3"/>
  <c r="M251" i="3"/>
  <c r="L251" i="3"/>
  <c r="K251" i="3"/>
  <c r="J251" i="3"/>
  <c r="I251" i="3"/>
  <c r="H251" i="3"/>
  <c r="G251" i="3"/>
  <c r="O249" i="3"/>
  <c r="N249" i="3"/>
  <c r="M249" i="3"/>
  <c r="L249" i="3"/>
  <c r="K249" i="3"/>
  <c r="J249" i="3"/>
  <c r="I249" i="3"/>
  <c r="H249" i="3"/>
  <c r="G249" i="3"/>
  <c r="O248" i="3"/>
  <c r="N248" i="3"/>
  <c r="M248" i="3"/>
  <c r="L248" i="3"/>
  <c r="K248" i="3"/>
  <c r="J248" i="3"/>
  <c r="I248" i="3"/>
  <c r="H248" i="3"/>
  <c r="G248" i="3"/>
  <c r="O247" i="3"/>
  <c r="N247" i="3"/>
  <c r="M247" i="3"/>
  <c r="L247" i="3"/>
  <c r="K247" i="3"/>
  <c r="J247" i="3"/>
  <c r="I247" i="3"/>
  <c r="H247" i="3"/>
  <c r="G247" i="3"/>
  <c r="O246" i="3"/>
  <c r="N246" i="3"/>
  <c r="M246" i="3"/>
  <c r="L246" i="3"/>
  <c r="K246" i="3"/>
  <c r="J246" i="3"/>
  <c r="I246" i="3"/>
  <c r="H246" i="3"/>
  <c r="G246" i="3"/>
  <c r="O245" i="3"/>
  <c r="N245" i="3"/>
  <c r="M245" i="3"/>
  <c r="L245" i="3"/>
  <c r="K245" i="3"/>
  <c r="J245" i="3"/>
  <c r="I245" i="3"/>
  <c r="H245" i="3"/>
  <c r="G245" i="3"/>
  <c r="O244" i="3"/>
  <c r="N244" i="3"/>
  <c r="M244" i="3"/>
  <c r="L244" i="3"/>
  <c r="K244" i="3"/>
  <c r="J244" i="3"/>
  <c r="I244" i="3"/>
  <c r="H244" i="3"/>
  <c r="G244" i="3"/>
  <c r="O243" i="3"/>
  <c r="N243" i="3"/>
  <c r="M243" i="3"/>
  <c r="L243" i="3"/>
  <c r="K243" i="3"/>
  <c r="J243" i="3"/>
  <c r="I243" i="3"/>
  <c r="H243" i="3"/>
  <c r="G243" i="3"/>
  <c r="O242" i="3"/>
  <c r="N242" i="3"/>
  <c r="M242" i="3"/>
  <c r="L242" i="3"/>
  <c r="K242" i="3"/>
  <c r="J242" i="3"/>
  <c r="I242" i="3"/>
  <c r="H242" i="3"/>
  <c r="G242" i="3"/>
  <c r="O241" i="3"/>
  <c r="N241" i="3"/>
  <c r="M241" i="3"/>
  <c r="L241" i="3"/>
  <c r="K241" i="3"/>
  <c r="J241" i="3"/>
  <c r="I241" i="3"/>
  <c r="H241" i="3"/>
  <c r="G241" i="3"/>
  <c r="O240" i="3"/>
  <c r="N240" i="3"/>
  <c r="M240" i="3"/>
  <c r="L240" i="3"/>
  <c r="K240" i="3"/>
  <c r="J240" i="3"/>
  <c r="I240" i="3"/>
  <c r="H240" i="3"/>
  <c r="G240" i="3"/>
  <c r="O239" i="3"/>
  <c r="N239" i="3"/>
  <c r="M239" i="3"/>
  <c r="L239" i="3"/>
  <c r="K239" i="3"/>
  <c r="J239" i="3"/>
  <c r="I239" i="3"/>
  <c r="H239" i="3"/>
  <c r="G239" i="3"/>
  <c r="O238" i="3"/>
  <c r="N238" i="3"/>
  <c r="M238" i="3"/>
  <c r="L238" i="3"/>
  <c r="K238" i="3"/>
  <c r="J238" i="3"/>
  <c r="I238" i="3"/>
  <c r="H238" i="3"/>
  <c r="G238" i="3"/>
  <c r="O237" i="3"/>
  <c r="N237" i="3"/>
  <c r="M237" i="3"/>
  <c r="L237" i="3"/>
  <c r="K237" i="3"/>
  <c r="J237" i="3"/>
  <c r="I237" i="3"/>
  <c r="H237" i="3"/>
  <c r="G237" i="3"/>
  <c r="O236" i="3"/>
  <c r="N236" i="3"/>
  <c r="M236" i="3"/>
  <c r="L236" i="3"/>
  <c r="K236" i="3"/>
  <c r="J236" i="3"/>
  <c r="I236" i="3"/>
  <c r="H236" i="3"/>
  <c r="G236" i="3"/>
  <c r="O235" i="3"/>
  <c r="N235" i="3"/>
  <c r="M235" i="3"/>
  <c r="L235" i="3"/>
  <c r="K235" i="3"/>
  <c r="J235" i="3"/>
  <c r="I235" i="3"/>
  <c r="H235" i="3"/>
  <c r="G235" i="3"/>
  <c r="O234" i="3"/>
  <c r="N234" i="3"/>
  <c r="M234" i="3"/>
  <c r="L234" i="3"/>
  <c r="K234" i="3"/>
  <c r="J234" i="3"/>
  <c r="I234" i="3"/>
  <c r="H234" i="3"/>
  <c r="G234" i="3"/>
  <c r="O233" i="3"/>
  <c r="N233" i="3"/>
  <c r="M233" i="3"/>
  <c r="L233" i="3"/>
  <c r="K233" i="3"/>
  <c r="J233" i="3"/>
  <c r="I233" i="3"/>
  <c r="H233" i="3"/>
  <c r="G233" i="3"/>
  <c r="O232" i="3"/>
  <c r="N232" i="3"/>
  <c r="M232" i="3"/>
  <c r="L232" i="3"/>
  <c r="K232" i="3"/>
  <c r="J232" i="3"/>
  <c r="I232" i="3"/>
  <c r="H232" i="3"/>
  <c r="G232" i="3"/>
  <c r="O231" i="3"/>
  <c r="N231" i="3"/>
  <c r="M231" i="3"/>
  <c r="L231" i="3"/>
  <c r="K231" i="3"/>
  <c r="J231" i="3"/>
  <c r="I231" i="3"/>
  <c r="H231" i="3"/>
  <c r="G231" i="3"/>
  <c r="O230" i="3"/>
  <c r="N230" i="3"/>
  <c r="M230" i="3"/>
  <c r="L230" i="3"/>
  <c r="K230" i="3"/>
  <c r="J230" i="3"/>
  <c r="I230" i="3"/>
  <c r="H230" i="3"/>
  <c r="G230" i="3"/>
  <c r="O229" i="3"/>
  <c r="N229" i="3"/>
  <c r="M229" i="3"/>
  <c r="L229" i="3"/>
  <c r="K229" i="3"/>
  <c r="J229" i="3"/>
  <c r="I229" i="3"/>
  <c r="H229" i="3"/>
  <c r="G229" i="3"/>
  <c r="O228" i="3"/>
  <c r="N228" i="3"/>
  <c r="M228" i="3"/>
  <c r="L228" i="3"/>
  <c r="K228" i="3"/>
  <c r="J228" i="3"/>
  <c r="I228" i="3"/>
  <c r="H228" i="3"/>
  <c r="G228" i="3"/>
  <c r="O227" i="3"/>
  <c r="N227" i="3"/>
  <c r="M227" i="3"/>
  <c r="L227" i="3"/>
  <c r="K227" i="3"/>
  <c r="J227" i="3"/>
  <c r="I227" i="3"/>
  <c r="H227" i="3"/>
  <c r="G227" i="3"/>
  <c r="O226" i="3"/>
  <c r="N226" i="3"/>
  <c r="M226" i="3"/>
  <c r="L226" i="3"/>
  <c r="K226" i="3"/>
  <c r="J226" i="3"/>
  <c r="I226" i="3"/>
  <c r="H226" i="3"/>
  <c r="G226" i="3"/>
  <c r="O225" i="3"/>
  <c r="N225" i="3"/>
  <c r="M225" i="3"/>
  <c r="L225" i="3"/>
  <c r="K225" i="3"/>
  <c r="J225" i="3"/>
  <c r="I225" i="3"/>
  <c r="H225" i="3"/>
  <c r="G225" i="3"/>
  <c r="O224" i="3"/>
  <c r="N224" i="3"/>
  <c r="M224" i="3"/>
  <c r="L224" i="3"/>
  <c r="K224" i="3"/>
  <c r="J224" i="3"/>
  <c r="I224" i="3"/>
  <c r="H224" i="3"/>
  <c r="G224" i="3"/>
  <c r="O223" i="3"/>
  <c r="N223" i="3"/>
  <c r="M223" i="3"/>
  <c r="L223" i="3"/>
  <c r="K223" i="3"/>
  <c r="J223" i="3"/>
  <c r="I223" i="3"/>
  <c r="H223" i="3"/>
  <c r="G223" i="3"/>
  <c r="O222" i="3"/>
  <c r="N222" i="3"/>
  <c r="M222" i="3"/>
  <c r="L222" i="3"/>
  <c r="K222" i="3"/>
  <c r="J222" i="3"/>
  <c r="I222" i="3"/>
  <c r="H222" i="3"/>
  <c r="G222" i="3"/>
  <c r="O221" i="3"/>
  <c r="N221" i="3"/>
  <c r="M221" i="3"/>
  <c r="L221" i="3"/>
  <c r="K221" i="3"/>
  <c r="J221" i="3"/>
  <c r="I221" i="3"/>
  <c r="H221" i="3"/>
  <c r="G221" i="3"/>
  <c r="O220" i="3"/>
  <c r="N220" i="3"/>
  <c r="M220" i="3"/>
  <c r="L220" i="3"/>
  <c r="K220" i="3"/>
  <c r="J220" i="3"/>
  <c r="I220" i="3"/>
  <c r="H220" i="3"/>
  <c r="G220" i="3"/>
  <c r="O219" i="3"/>
  <c r="N219" i="3"/>
  <c r="M219" i="3"/>
  <c r="L219" i="3"/>
  <c r="K219" i="3"/>
  <c r="J219" i="3"/>
  <c r="I219" i="3"/>
  <c r="H219" i="3"/>
  <c r="G219" i="3"/>
  <c r="O218" i="3"/>
  <c r="N218" i="3"/>
  <c r="M218" i="3"/>
  <c r="L218" i="3"/>
  <c r="K218" i="3"/>
  <c r="J218" i="3"/>
  <c r="I218" i="3"/>
  <c r="H218" i="3"/>
  <c r="G218" i="3"/>
  <c r="O217" i="3"/>
  <c r="N217" i="3"/>
  <c r="M217" i="3"/>
  <c r="L217" i="3"/>
  <c r="K217" i="3"/>
  <c r="J217" i="3"/>
  <c r="I217" i="3"/>
  <c r="H217" i="3"/>
  <c r="G217" i="3"/>
  <c r="O216" i="3"/>
  <c r="N216" i="3"/>
  <c r="M216" i="3"/>
  <c r="L216" i="3"/>
  <c r="K216" i="3"/>
  <c r="J216" i="3"/>
  <c r="I216" i="3"/>
  <c r="H216" i="3"/>
  <c r="G216" i="3"/>
  <c r="O215" i="3"/>
  <c r="N215" i="3"/>
  <c r="M215" i="3"/>
  <c r="L215" i="3"/>
  <c r="K215" i="3"/>
  <c r="J215" i="3"/>
  <c r="I215" i="3"/>
  <c r="H215" i="3"/>
  <c r="G215" i="3"/>
  <c r="O214" i="3"/>
  <c r="N214" i="3"/>
  <c r="M214" i="3"/>
  <c r="L214" i="3"/>
  <c r="K214" i="3"/>
  <c r="J214" i="3"/>
  <c r="I214" i="3"/>
  <c r="H214" i="3"/>
  <c r="G214" i="3"/>
  <c r="O213" i="3"/>
  <c r="N213" i="3"/>
  <c r="M213" i="3"/>
  <c r="L213" i="3"/>
  <c r="K213" i="3"/>
  <c r="J213" i="3"/>
  <c r="I213" i="3"/>
  <c r="H213" i="3"/>
  <c r="G213" i="3"/>
  <c r="O212" i="3"/>
  <c r="N212" i="3"/>
  <c r="M212" i="3"/>
  <c r="L212" i="3"/>
  <c r="K212" i="3"/>
  <c r="J212" i="3"/>
  <c r="I212" i="3"/>
  <c r="H212" i="3"/>
  <c r="G212" i="3"/>
  <c r="O211" i="3"/>
  <c r="N211" i="3"/>
  <c r="M211" i="3"/>
  <c r="L211" i="3"/>
  <c r="K211" i="3"/>
  <c r="J211" i="3"/>
  <c r="I211" i="3"/>
  <c r="H211" i="3"/>
  <c r="G211" i="3"/>
  <c r="O210" i="3"/>
  <c r="N210" i="3"/>
  <c r="M210" i="3"/>
  <c r="L210" i="3"/>
  <c r="K210" i="3"/>
  <c r="J210" i="3"/>
  <c r="I210" i="3"/>
  <c r="H210" i="3"/>
  <c r="G210" i="3"/>
  <c r="O209" i="3"/>
  <c r="N209" i="3"/>
  <c r="M209" i="3"/>
  <c r="L209" i="3"/>
  <c r="K209" i="3"/>
  <c r="J209" i="3"/>
  <c r="I209" i="3"/>
  <c r="H209" i="3"/>
  <c r="G209" i="3"/>
  <c r="O208" i="3"/>
  <c r="N208" i="3"/>
  <c r="M208" i="3"/>
  <c r="L208" i="3"/>
  <c r="K208" i="3"/>
  <c r="J208" i="3"/>
  <c r="I208" i="3"/>
  <c r="H208" i="3"/>
  <c r="G208" i="3"/>
  <c r="O207" i="3"/>
  <c r="N207" i="3"/>
  <c r="M207" i="3"/>
  <c r="L207" i="3"/>
  <c r="K207" i="3"/>
  <c r="J207" i="3"/>
  <c r="I207" i="3"/>
  <c r="H207" i="3"/>
  <c r="G207" i="3"/>
  <c r="O206" i="3"/>
  <c r="N206" i="3"/>
  <c r="M206" i="3"/>
  <c r="L206" i="3"/>
  <c r="K206" i="3"/>
  <c r="J206" i="3"/>
  <c r="I206" i="3"/>
  <c r="H206" i="3"/>
  <c r="G206" i="3"/>
  <c r="O205" i="3"/>
  <c r="N205" i="3"/>
  <c r="M205" i="3"/>
  <c r="L205" i="3"/>
  <c r="K205" i="3"/>
  <c r="J205" i="3"/>
  <c r="I205" i="3"/>
  <c r="H205" i="3"/>
  <c r="G205" i="3"/>
  <c r="O204" i="3"/>
  <c r="N204" i="3"/>
  <c r="M204" i="3"/>
  <c r="L204" i="3"/>
  <c r="K204" i="3"/>
  <c r="J204" i="3"/>
  <c r="I204" i="3"/>
  <c r="H204" i="3"/>
  <c r="G204" i="3"/>
  <c r="O203" i="3"/>
  <c r="N203" i="3"/>
  <c r="M203" i="3"/>
  <c r="L203" i="3"/>
  <c r="K203" i="3"/>
  <c r="J203" i="3"/>
  <c r="I203" i="3"/>
  <c r="H203" i="3"/>
  <c r="G203" i="3"/>
  <c r="O202" i="3"/>
  <c r="N202" i="3"/>
  <c r="M202" i="3"/>
  <c r="L202" i="3"/>
  <c r="K202" i="3"/>
  <c r="J202" i="3"/>
  <c r="I202" i="3"/>
  <c r="H202" i="3"/>
  <c r="G202" i="3"/>
  <c r="O201" i="3"/>
  <c r="N201" i="3"/>
  <c r="M201" i="3"/>
  <c r="L201" i="3"/>
  <c r="K201" i="3"/>
  <c r="J201" i="3"/>
  <c r="I201" i="3"/>
  <c r="H201" i="3"/>
  <c r="G201" i="3"/>
  <c r="O200" i="3"/>
  <c r="N200" i="3"/>
  <c r="M200" i="3"/>
  <c r="L200" i="3"/>
  <c r="K200" i="3"/>
  <c r="J200" i="3"/>
  <c r="I200" i="3"/>
  <c r="H200" i="3"/>
  <c r="G200" i="3"/>
  <c r="O199" i="3"/>
  <c r="N199" i="3"/>
  <c r="M199" i="3"/>
  <c r="L199" i="3"/>
  <c r="K199" i="3"/>
  <c r="J199" i="3"/>
  <c r="I199" i="3"/>
  <c r="H199" i="3"/>
  <c r="G199" i="3"/>
  <c r="O198" i="3"/>
  <c r="N198" i="3"/>
  <c r="M198" i="3"/>
  <c r="L198" i="3"/>
  <c r="K198" i="3"/>
  <c r="J198" i="3"/>
  <c r="I198" i="3"/>
  <c r="H198" i="3"/>
  <c r="G198" i="3"/>
  <c r="O197" i="3"/>
  <c r="N197" i="3"/>
  <c r="M197" i="3"/>
  <c r="L197" i="3"/>
  <c r="K197" i="3"/>
  <c r="J197" i="3"/>
  <c r="I197" i="3"/>
  <c r="H197" i="3"/>
  <c r="G197" i="3"/>
  <c r="O196" i="3"/>
  <c r="N196" i="3"/>
  <c r="M196" i="3"/>
  <c r="L196" i="3"/>
  <c r="K196" i="3"/>
  <c r="J196" i="3"/>
  <c r="I196" i="3"/>
  <c r="H196" i="3"/>
  <c r="G196" i="3"/>
  <c r="O195" i="3"/>
  <c r="N195" i="3"/>
  <c r="M195" i="3"/>
  <c r="L195" i="3"/>
  <c r="K195" i="3"/>
  <c r="J195" i="3"/>
  <c r="I195" i="3"/>
  <c r="H195" i="3"/>
  <c r="G195" i="3"/>
  <c r="O194" i="3"/>
  <c r="N194" i="3"/>
  <c r="M194" i="3"/>
  <c r="L194" i="3"/>
  <c r="K194" i="3"/>
  <c r="J194" i="3"/>
  <c r="I194" i="3"/>
  <c r="H194" i="3"/>
  <c r="G194" i="3"/>
  <c r="O193" i="3"/>
  <c r="N193" i="3"/>
  <c r="M193" i="3"/>
  <c r="L193" i="3"/>
  <c r="K193" i="3"/>
  <c r="J193" i="3"/>
  <c r="I193" i="3"/>
  <c r="H193" i="3"/>
  <c r="G193" i="3"/>
  <c r="O192" i="3"/>
  <c r="N192" i="3"/>
  <c r="M192" i="3"/>
  <c r="L192" i="3"/>
  <c r="K192" i="3"/>
  <c r="J192" i="3"/>
  <c r="I192" i="3"/>
  <c r="H192" i="3"/>
  <c r="G192" i="3"/>
  <c r="O191" i="3"/>
  <c r="N191" i="3"/>
  <c r="M191" i="3"/>
  <c r="L191" i="3"/>
  <c r="K191" i="3"/>
  <c r="J191" i="3"/>
  <c r="I191" i="3"/>
  <c r="H191" i="3"/>
  <c r="G191" i="3"/>
  <c r="O190" i="3"/>
  <c r="N190" i="3"/>
  <c r="M190" i="3"/>
  <c r="L190" i="3"/>
  <c r="K190" i="3"/>
  <c r="J190" i="3"/>
  <c r="I190" i="3"/>
  <c r="H190" i="3"/>
  <c r="G190" i="3"/>
  <c r="O189" i="3"/>
  <c r="N189" i="3"/>
  <c r="M189" i="3"/>
  <c r="L189" i="3"/>
  <c r="K189" i="3"/>
  <c r="J189" i="3"/>
  <c r="I189" i="3"/>
  <c r="H189" i="3"/>
  <c r="G189" i="3"/>
  <c r="O188" i="3"/>
  <c r="N188" i="3"/>
  <c r="M188" i="3"/>
  <c r="L188" i="3"/>
  <c r="K188" i="3"/>
  <c r="J188" i="3"/>
  <c r="I188" i="3"/>
  <c r="H188" i="3"/>
  <c r="G188" i="3"/>
  <c r="O187" i="3"/>
  <c r="N187" i="3"/>
  <c r="M187" i="3"/>
  <c r="L187" i="3"/>
  <c r="K187" i="3"/>
  <c r="J187" i="3"/>
  <c r="I187" i="3"/>
  <c r="H187" i="3"/>
  <c r="G187" i="3"/>
  <c r="O186" i="3"/>
  <c r="N186" i="3"/>
  <c r="M186" i="3"/>
  <c r="L186" i="3"/>
  <c r="K186" i="3"/>
  <c r="J186" i="3"/>
  <c r="I186" i="3"/>
  <c r="H186" i="3"/>
  <c r="G186" i="3"/>
  <c r="O185" i="3"/>
  <c r="N185" i="3"/>
  <c r="M185" i="3"/>
  <c r="L185" i="3"/>
  <c r="K185" i="3"/>
  <c r="J185" i="3"/>
  <c r="I185" i="3"/>
  <c r="H185" i="3"/>
  <c r="G185" i="3"/>
  <c r="O184" i="3"/>
  <c r="N184" i="3"/>
  <c r="M184" i="3"/>
  <c r="L184" i="3"/>
  <c r="K184" i="3"/>
  <c r="J184" i="3"/>
  <c r="I184" i="3"/>
  <c r="H184" i="3"/>
  <c r="G184" i="3"/>
  <c r="O183" i="3"/>
  <c r="N183" i="3"/>
  <c r="M183" i="3"/>
  <c r="L183" i="3"/>
  <c r="K183" i="3"/>
  <c r="J183" i="3"/>
  <c r="I183" i="3"/>
  <c r="H183" i="3"/>
  <c r="G183" i="3"/>
  <c r="O182" i="3"/>
  <c r="N182" i="3"/>
  <c r="M182" i="3"/>
  <c r="L182" i="3"/>
  <c r="K182" i="3"/>
  <c r="J182" i="3"/>
  <c r="I182" i="3"/>
  <c r="H182" i="3"/>
  <c r="G182" i="3"/>
  <c r="O181" i="3"/>
  <c r="N181" i="3"/>
  <c r="M181" i="3"/>
  <c r="L181" i="3"/>
  <c r="K181" i="3"/>
  <c r="J181" i="3"/>
  <c r="I181" i="3"/>
  <c r="H181" i="3"/>
  <c r="G181" i="3"/>
  <c r="O180" i="3"/>
  <c r="N180" i="3"/>
  <c r="M180" i="3"/>
  <c r="L180" i="3"/>
  <c r="K180" i="3"/>
  <c r="J180" i="3"/>
  <c r="I180" i="3"/>
  <c r="H180" i="3"/>
  <c r="G180" i="3"/>
  <c r="O179" i="3"/>
  <c r="N179" i="3"/>
  <c r="M179" i="3"/>
  <c r="L179" i="3"/>
  <c r="K179" i="3"/>
  <c r="J179" i="3"/>
  <c r="I179" i="3"/>
  <c r="H179" i="3"/>
  <c r="G179" i="3"/>
  <c r="O178" i="3"/>
  <c r="N178" i="3"/>
  <c r="M178" i="3"/>
  <c r="L178" i="3"/>
  <c r="K178" i="3"/>
  <c r="J178" i="3"/>
  <c r="I178" i="3"/>
  <c r="H178" i="3"/>
  <c r="G178" i="3"/>
  <c r="O177" i="3"/>
  <c r="N177" i="3"/>
  <c r="M177" i="3"/>
  <c r="L177" i="3"/>
  <c r="K177" i="3"/>
  <c r="J177" i="3"/>
  <c r="I177" i="3"/>
  <c r="H177" i="3"/>
  <c r="G177" i="3"/>
  <c r="O176" i="3"/>
  <c r="N176" i="3"/>
  <c r="M176" i="3"/>
  <c r="L176" i="3"/>
  <c r="K176" i="3"/>
  <c r="J176" i="3"/>
  <c r="I176" i="3"/>
  <c r="H176" i="3"/>
  <c r="G176" i="3"/>
  <c r="O175" i="3"/>
  <c r="N175" i="3"/>
  <c r="M175" i="3"/>
  <c r="L175" i="3"/>
  <c r="K175" i="3"/>
  <c r="J175" i="3"/>
  <c r="I175" i="3"/>
  <c r="H175" i="3"/>
  <c r="G175" i="3"/>
  <c r="O174" i="3"/>
  <c r="N174" i="3"/>
  <c r="M174" i="3"/>
  <c r="L174" i="3"/>
  <c r="K174" i="3"/>
  <c r="J174" i="3"/>
  <c r="I174" i="3"/>
  <c r="H174" i="3"/>
  <c r="G174" i="3"/>
  <c r="O173" i="3"/>
  <c r="N173" i="3"/>
  <c r="M173" i="3"/>
  <c r="L173" i="3"/>
  <c r="K173" i="3"/>
  <c r="J173" i="3"/>
  <c r="I173" i="3"/>
  <c r="H173" i="3"/>
  <c r="G173" i="3"/>
  <c r="O172" i="3"/>
  <c r="N172" i="3"/>
  <c r="M172" i="3"/>
  <c r="L172" i="3"/>
  <c r="K172" i="3"/>
  <c r="J172" i="3"/>
  <c r="I172" i="3"/>
  <c r="H172" i="3"/>
  <c r="G172" i="3"/>
  <c r="O171" i="3"/>
  <c r="N171" i="3"/>
  <c r="M171" i="3"/>
  <c r="L171" i="3"/>
  <c r="K171" i="3"/>
  <c r="J171" i="3"/>
  <c r="I171" i="3"/>
  <c r="H171" i="3"/>
  <c r="G171" i="3"/>
  <c r="O170" i="3"/>
  <c r="N170" i="3"/>
  <c r="M170" i="3"/>
  <c r="L170" i="3"/>
  <c r="K170" i="3"/>
  <c r="J170" i="3"/>
  <c r="I170" i="3"/>
  <c r="H170" i="3"/>
  <c r="G170" i="3"/>
  <c r="O169" i="3"/>
  <c r="N169" i="3"/>
  <c r="M169" i="3"/>
  <c r="L169" i="3"/>
  <c r="K169" i="3"/>
  <c r="J169" i="3"/>
  <c r="I169" i="3"/>
  <c r="H169" i="3"/>
  <c r="G169" i="3"/>
  <c r="O168" i="3"/>
  <c r="N168" i="3"/>
  <c r="M168" i="3"/>
  <c r="L168" i="3"/>
  <c r="K168" i="3"/>
  <c r="J168" i="3"/>
  <c r="I168" i="3"/>
  <c r="H168" i="3"/>
  <c r="G168" i="3"/>
  <c r="O167" i="3"/>
  <c r="N167" i="3"/>
  <c r="M167" i="3"/>
  <c r="L167" i="3"/>
  <c r="K167" i="3"/>
  <c r="J167" i="3"/>
  <c r="I167" i="3"/>
  <c r="H167" i="3"/>
  <c r="G167" i="3"/>
  <c r="O166" i="3"/>
  <c r="N166" i="3"/>
  <c r="M166" i="3"/>
  <c r="L166" i="3"/>
  <c r="K166" i="3"/>
  <c r="J166" i="3"/>
  <c r="I166" i="3"/>
  <c r="H166" i="3"/>
  <c r="G166" i="3"/>
  <c r="O163" i="3"/>
  <c r="N163" i="3"/>
  <c r="M163" i="3"/>
  <c r="L163" i="3"/>
  <c r="K163" i="3"/>
  <c r="J163" i="3"/>
  <c r="I163" i="3"/>
  <c r="H163" i="3"/>
  <c r="G163" i="3"/>
  <c r="O157" i="3"/>
  <c r="N157" i="3"/>
  <c r="M157" i="3"/>
  <c r="L157" i="3"/>
  <c r="K157" i="3"/>
  <c r="J157" i="3"/>
  <c r="I157" i="3"/>
  <c r="H157" i="3"/>
  <c r="G157" i="3"/>
  <c r="O156" i="3"/>
  <c r="N156" i="3"/>
  <c r="M156" i="3"/>
  <c r="L156" i="3"/>
  <c r="K156" i="3"/>
  <c r="J156" i="3"/>
  <c r="I156" i="3"/>
  <c r="H156" i="3"/>
  <c r="G156" i="3"/>
  <c r="O155" i="3"/>
  <c r="N155" i="3"/>
  <c r="M155" i="3"/>
  <c r="L155" i="3"/>
  <c r="K155" i="3"/>
  <c r="J155" i="3"/>
  <c r="I155" i="3"/>
  <c r="H155" i="3"/>
  <c r="G155" i="3"/>
  <c r="O154" i="3"/>
  <c r="N154" i="3"/>
  <c r="M154" i="3"/>
  <c r="L154" i="3"/>
  <c r="K154" i="3"/>
  <c r="J154" i="3"/>
  <c r="I154" i="3"/>
  <c r="H154" i="3"/>
  <c r="G154" i="3"/>
  <c r="O153" i="3"/>
  <c r="N153" i="3"/>
  <c r="M153" i="3"/>
  <c r="L153" i="3"/>
  <c r="K153" i="3"/>
  <c r="J153" i="3"/>
  <c r="I153" i="3"/>
  <c r="H153" i="3"/>
  <c r="G153" i="3"/>
  <c r="O152" i="3"/>
  <c r="N152" i="3"/>
  <c r="M152" i="3"/>
  <c r="L152" i="3"/>
  <c r="K152" i="3"/>
  <c r="J152" i="3"/>
  <c r="I152" i="3"/>
  <c r="H152" i="3"/>
  <c r="G152" i="3"/>
  <c r="O151" i="3"/>
  <c r="N151" i="3"/>
  <c r="M151" i="3"/>
  <c r="L151" i="3"/>
  <c r="K151" i="3"/>
  <c r="J151" i="3"/>
  <c r="I151" i="3"/>
  <c r="H151" i="3"/>
  <c r="G151" i="3"/>
  <c r="O150" i="3"/>
  <c r="N150" i="3"/>
  <c r="M150" i="3"/>
  <c r="L150" i="3"/>
  <c r="K150" i="3"/>
  <c r="J150" i="3"/>
  <c r="I150" i="3"/>
  <c r="H150" i="3"/>
  <c r="G150" i="3"/>
  <c r="O149" i="3"/>
  <c r="N149" i="3"/>
  <c r="M149" i="3"/>
  <c r="L149" i="3"/>
  <c r="K149" i="3"/>
  <c r="J149" i="3"/>
  <c r="I149" i="3"/>
  <c r="H149" i="3"/>
  <c r="G149" i="3"/>
  <c r="O148" i="3"/>
  <c r="N148" i="3"/>
  <c r="M148" i="3"/>
  <c r="L148" i="3"/>
  <c r="K148" i="3"/>
  <c r="J148" i="3"/>
  <c r="I148" i="3"/>
  <c r="H148" i="3"/>
  <c r="G148" i="3"/>
  <c r="O147" i="3"/>
  <c r="N147" i="3"/>
  <c r="M147" i="3"/>
  <c r="L147" i="3"/>
  <c r="K147" i="3"/>
  <c r="J147" i="3"/>
  <c r="I147" i="3"/>
  <c r="H147" i="3"/>
  <c r="G147" i="3"/>
  <c r="O146" i="3"/>
  <c r="N146" i="3"/>
  <c r="M146" i="3"/>
  <c r="L146" i="3"/>
  <c r="K146" i="3"/>
  <c r="J146" i="3"/>
  <c r="I146" i="3"/>
  <c r="H146" i="3"/>
  <c r="G146" i="3"/>
  <c r="O145" i="3"/>
  <c r="N145" i="3"/>
  <c r="M145" i="3"/>
  <c r="L145" i="3"/>
  <c r="K145" i="3"/>
  <c r="J145" i="3"/>
  <c r="I145" i="3"/>
  <c r="H145" i="3"/>
  <c r="G145" i="3"/>
  <c r="O144" i="3"/>
  <c r="N144" i="3"/>
  <c r="M144" i="3"/>
  <c r="L144" i="3"/>
  <c r="K144" i="3"/>
  <c r="J144" i="3"/>
  <c r="I144" i="3"/>
  <c r="H144" i="3"/>
  <c r="G144" i="3"/>
  <c r="O143" i="3"/>
  <c r="N143" i="3"/>
  <c r="M143" i="3"/>
  <c r="L143" i="3"/>
  <c r="K143" i="3"/>
  <c r="J143" i="3"/>
  <c r="I143" i="3"/>
  <c r="H143" i="3"/>
  <c r="G143" i="3"/>
  <c r="O142" i="3"/>
  <c r="N142" i="3"/>
  <c r="M142" i="3"/>
  <c r="L142" i="3"/>
  <c r="K142" i="3"/>
  <c r="J142" i="3"/>
  <c r="I142" i="3"/>
  <c r="H142" i="3"/>
  <c r="G142" i="3"/>
  <c r="O141" i="3"/>
  <c r="N141" i="3"/>
  <c r="M141" i="3"/>
  <c r="L141" i="3"/>
  <c r="K141" i="3"/>
  <c r="J141" i="3"/>
  <c r="I141" i="3"/>
  <c r="H141" i="3"/>
  <c r="G141" i="3"/>
  <c r="O140" i="3"/>
  <c r="N140" i="3"/>
  <c r="M140" i="3"/>
  <c r="L140" i="3"/>
  <c r="K140" i="3"/>
  <c r="J140" i="3"/>
  <c r="I140" i="3"/>
  <c r="H140" i="3"/>
  <c r="G140" i="3"/>
  <c r="O139" i="3"/>
  <c r="N139" i="3"/>
  <c r="M139" i="3"/>
  <c r="L139" i="3"/>
  <c r="K139" i="3"/>
  <c r="J139" i="3"/>
  <c r="I139" i="3"/>
  <c r="H139" i="3"/>
  <c r="G139" i="3"/>
  <c r="O138" i="3"/>
  <c r="N138" i="3"/>
  <c r="M138" i="3"/>
  <c r="L138" i="3"/>
  <c r="K138" i="3"/>
  <c r="J138" i="3"/>
  <c r="I138" i="3"/>
  <c r="H138" i="3"/>
  <c r="G138" i="3"/>
  <c r="O137" i="3"/>
  <c r="N137" i="3"/>
  <c r="M137" i="3"/>
  <c r="L137" i="3"/>
  <c r="K137" i="3"/>
  <c r="J137" i="3"/>
  <c r="I137" i="3"/>
  <c r="H137" i="3"/>
  <c r="G137" i="3"/>
  <c r="O136" i="3"/>
  <c r="N136" i="3"/>
  <c r="M136" i="3"/>
  <c r="L136" i="3"/>
  <c r="K136" i="3"/>
  <c r="J136" i="3"/>
  <c r="I136" i="3"/>
  <c r="H136" i="3"/>
  <c r="G136" i="3"/>
  <c r="O135" i="3"/>
  <c r="N135" i="3"/>
  <c r="M135" i="3"/>
  <c r="L135" i="3"/>
  <c r="K135" i="3"/>
  <c r="J135" i="3"/>
  <c r="I135" i="3"/>
  <c r="H135" i="3"/>
  <c r="G135" i="3"/>
  <c r="O134" i="3"/>
  <c r="N134" i="3"/>
  <c r="M134" i="3"/>
  <c r="L134" i="3"/>
  <c r="K134" i="3"/>
  <c r="J134" i="3"/>
  <c r="I134" i="3"/>
  <c r="H134" i="3"/>
  <c r="G134" i="3"/>
  <c r="O133" i="3"/>
  <c r="N133" i="3"/>
  <c r="M133" i="3"/>
  <c r="L133" i="3"/>
  <c r="K133" i="3"/>
  <c r="J133" i="3"/>
  <c r="I133" i="3"/>
  <c r="H133" i="3"/>
  <c r="G133" i="3"/>
  <c r="O132" i="3"/>
  <c r="N132" i="3"/>
  <c r="M132" i="3"/>
  <c r="L132" i="3"/>
  <c r="K132" i="3"/>
  <c r="J132" i="3"/>
  <c r="I132" i="3"/>
  <c r="H132" i="3"/>
  <c r="G132" i="3"/>
  <c r="O131" i="3"/>
  <c r="N131" i="3"/>
  <c r="M131" i="3"/>
  <c r="L131" i="3"/>
  <c r="K131" i="3"/>
  <c r="J131" i="3"/>
  <c r="I131" i="3"/>
  <c r="H131" i="3"/>
  <c r="G131" i="3"/>
  <c r="O130" i="3"/>
  <c r="N130" i="3"/>
  <c r="M130" i="3"/>
  <c r="L130" i="3"/>
  <c r="K130" i="3"/>
  <c r="J130" i="3"/>
  <c r="I130" i="3"/>
  <c r="H130" i="3"/>
  <c r="G130" i="3"/>
  <c r="O129" i="3"/>
  <c r="N129" i="3"/>
  <c r="M129" i="3"/>
  <c r="L129" i="3"/>
  <c r="K129" i="3"/>
  <c r="J129" i="3"/>
  <c r="I129" i="3"/>
  <c r="H129" i="3"/>
  <c r="G129" i="3"/>
  <c r="O128" i="3"/>
  <c r="N128" i="3"/>
  <c r="M128" i="3"/>
  <c r="L128" i="3"/>
  <c r="K128" i="3"/>
  <c r="J128" i="3"/>
  <c r="I128" i="3"/>
  <c r="H128" i="3"/>
  <c r="G128" i="3"/>
  <c r="O127" i="3"/>
  <c r="N127" i="3"/>
  <c r="M127" i="3"/>
  <c r="L127" i="3"/>
  <c r="K127" i="3"/>
  <c r="J127" i="3"/>
  <c r="I127" i="3"/>
  <c r="H127" i="3"/>
  <c r="G127" i="3"/>
  <c r="O126" i="3"/>
  <c r="N126" i="3"/>
  <c r="M126" i="3"/>
  <c r="L126" i="3"/>
  <c r="K126" i="3"/>
  <c r="J126" i="3"/>
  <c r="I126" i="3"/>
  <c r="H126" i="3"/>
  <c r="G126" i="3"/>
  <c r="O125" i="3"/>
  <c r="N125" i="3"/>
  <c r="M125" i="3"/>
  <c r="L125" i="3"/>
  <c r="K125" i="3"/>
  <c r="J125" i="3"/>
  <c r="I125" i="3"/>
  <c r="H125" i="3"/>
  <c r="G125" i="3"/>
  <c r="O124" i="3"/>
  <c r="N124" i="3"/>
  <c r="M124" i="3"/>
  <c r="L124" i="3"/>
  <c r="K124" i="3"/>
  <c r="J124" i="3"/>
  <c r="I124" i="3"/>
  <c r="H124" i="3"/>
  <c r="G124" i="3"/>
  <c r="O123" i="3"/>
  <c r="N123" i="3"/>
  <c r="M123" i="3"/>
  <c r="L123" i="3"/>
  <c r="K123" i="3"/>
  <c r="J123" i="3"/>
  <c r="I123" i="3"/>
  <c r="H123" i="3"/>
  <c r="G123" i="3"/>
  <c r="O119" i="3"/>
  <c r="N119" i="3"/>
  <c r="M119" i="3"/>
  <c r="L119" i="3"/>
  <c r="K119" i="3"/>
  <c r="J119" i="3"/>
  <c r="I119" i="3"/>
  <c r="H119" i="3"/>
  <c r="G119" i="3"/>
  <c r="O118" i="3"/>
  <c r="N118" i="3"/>
  <c r="M118" i="3"/>
  <c r="L118" i="3"/>
  <c r="K118" i="3"/>
  <c r="J118" i="3"/>
  <c r="I118" i="3"/>
  <c r="H118" i="3"/>
  <c r="G118" i="3"/>
  <c r="O117" i="3"/>
  <c r="N117" i="3"/>
  <c r="M117" i="3"/>
  <c r="L117" i="3"/>
  <c r="K117" i="3"/>
  <c r="J117" i="3"/>
  <c r="I117" i="3"/>
  <c r="H117" i="3"/>
  <c r="G117" i="3"/>
  <c r="O116" i="3"/>
  <c r="N116" i="3"/>
  <c r="M116" i="3"/>
  <c r="L116" i="3"/>
  <c r="K116" i="3"/>
  <c r="J116" i="3"/>
  <c r="I116" i="3"/>
  <c r="H116" i="3"/>
  <c r="G116" i="3"/>
  <c r="O115" i="3"/>
  <c r="N115" i="3"/>
  <c r="M115" i="3"/>
  <c r="L115" i="3"/>
  <c r="K115" i="3"/>
  <c r="J115" i="3"/>
  <c r="I115" i="3"/>
  <c r="H115" i="3"/>
  <c r="G115" i="3"/>
  <c r="O114" i="3"/>
  <c r="N114" i="3"/>
  <c r="M114" i="3"/>
  <c r="L114" i="3"/>
  <c r="K114" i="3"/>
  <c r="J114" i="3"/>
  <c r="I114" i="3"/>
  <c r="H114" i="3"/>
  <c r="G114" i="3"/>
  <c r="O113" i="3"/>
  <c r="N113" i="3"/>
  <c r="M113" i="3"/>
  <c r="L113" i="3"/>
  <c r="K113" i="3"/>
  <c r="J113" i="3"/>
  <c r="I113" i="3"/>
  <c r="H113" i="3"/>
  <c r="G113" i="3"/>
  <c r="O112" i="3"/>
  <c r="N112" i="3"/>
  <c r="M112" i="3"/>
  <c r="L112" i="3"/>
  <c r="K112" i="3"/>
  <c r="J112" i="3"/>
  <c r="I112" i="3"/>
  <c r="H112" i="3"/>
  <c r="G112" i="3"/>
  <c r="O111" i="3"/>
  <c r="N111" i="3"/>
  <c r="M111" i="3"/>
  <c r="L111" i="3"/>
  <c r="K111" i="3"/>
  <c r="J111" i="3"/>
  <c r="I111" i="3"/>
  <c r="H111" i="3"/>
  <c r="G111" i="3"/>
  <c r="O110" i="3"/>
  <c r="N110" i="3"/>
  <c r="M110" i="3"/>
  <c r="L110" i="3"/>
  <c r="K110" i="3"/>
  <c r="J110" i="3"/>
  <c r="I110" i="3"/>
  <c r="H110" i="3"/>
  <c r="G110" i="3"/>
  <c r="O109" i="3"/>
  <c r="N109" i="3"/>
  <c r="M109" i="3"/>
  <c r="L109" i="3"/>
  <c r="K109" i="3"/>
  <c r="J109" i="3"/>
  <c r="I109" i="3"/>
  <c r="H109" i="3"/>
  <c r="G109" i="3"/>
  <c r="O108" i="3"/>
  <c r="N108" i="3"/>
  <c r="M108" i="3"/>
  <c r="L108" i="3"/>
  <c r="K108" i="3"/>
  <c r="J108" i="3"/>
  <c r="I108" i="3"/>
  <c r="H108" i="3"/>
  <c r="G108" i="3"/>
  <c r="O107" i="3"/>
  <c r="N107" i="3"/>
  <c r="M107" i="3"/>
  <c r="L107" i="3"/>
  <c r="K107" i="3"/>
  <c r="J107" i="3"/>
  <c r="I107" i="3"/>
  <c r="H107" i="3"/>
  <c r="G107" i="3"/>
  <c r="O106" i="3"/>
  <c r="N106" i="3"/>
  <c r="M106" i="3"/>
  <c r="L106" i="3"/>
  <c r="K106" i="3"/>
  <c r="J106" i="3"/>
  <c r="I106" i="3"/>
  <c r="H106" i="3"/>
  <c r="G106" i="3"/>
  <c r="O105" i="3"/>
  <c r="N105" i="3"/>
  <c r="M105" i="3"/>
  <c r="L105" i="3"/>
  <c r="K105" i="3"/>
  <c r="J105" i="3"/>
  <c r="I105" i="3"/>
  <c r="H105" i="3"/>
  <c r="G105" i="3"/>
  <c r="O104" i="3"/>
  <c r="N104" i="3"/>
  <c r="M104" i="3"/>
  <c r="L104" i="3"/>
  <c r="K104" i="3"/>
  <c r="J104" i="3"/>
  <c r="I104" i="3"/>
  <c r="H104" i="3"/>
  <c r="G104" i="3"/>
  <c r="O103" i="3"/>
  <c r="N103" i="3"/>
  <c r="M103" i="3"/>
  <c r="L103" i="3"/>
  <c r="K103" i="3"/>
  <c r="J103" i="3"/>
  <c r="I103" i="3"/>
  <c r="H103" i="3"/>
  <c r="G103" i="3"/>
  <c r="O102" i="3"/>
  <c r="N102" i="3"/>
  <c r="M102" i="3"/>
  <c r="L102" i="3"/>
  <c r="K102" i="3"/>
  <c r="J102" i="3"/>
  <c r="I102" i="3"/>
  <c r="H102" i="3"/>
  <c r="G102" i="3"/>
  <c r="O101" i="3"/>
  <c r="N101" i="3"/>
  <c r="M101" i="3"/>
  <c r="L101" i="3"/>
  <c r="K101" i="3"/>
  <c r="J101" i="3"/>
  <c r="I101" i="3"/>
  <c r="H101" i="3"/>
  <c r="G101" i="3"/>
  <c r="O100" i="3"/>
  <c r="N100" i="3"/>
  <c r="M100" i="3"/>
  <c r="L100" i="3"/>
  <c r="K100" i="3"/>
  <c r="J100" i="3"/>
  <c r="I100" i="3"/>
  <c r="H100" i="3"/>
  <c r="G100" i="3"/>
  <c r="O99" i="3"/>
  <c r="N99" i="3"/>
  <c r="M99" i="3"/>
  <c r="L99" i="3"/>
  <c r="K99" i="3"/>
  <c r="J99" i="3"/>
  <c r="I99" i="3"/>
  <c r="H99" i="3"/>
  <c r="G99" i="3"/>
  <c r="O98" i="3"/>
  <c r="N98" i="3"/>
  <c r="M98" i="3"/>
  <c r="L98" i="3"/>
  <c r="K98" i="3"/>
  <c r="J98" i="3"/>
  <c r="I98" i="3"/>
  <c r="H98" i="3"/>
  <c r="G98" i="3"/>
  <c r="O97" i="3"/>
  <c r="N97" i="3"/>
  <c r="M97" i="3"/>
  <c r="L97" i="3"/>
  <c r="K97" i="3"/>
  <c r="J97" i="3"/>
  <c r="I97" i="3"/>
  <c r="H97" i="3"/>
  <c r="G97" i="3"/>
  <c r="O96" i="3"/>
  <c r="N96" i="3"/>
  <c r="M96" i="3"/>
  <c r="L96" i="3"/>
  <c r="K96" i="3"/>
  <c r="J96" i="3"/>
  <c r="I96" i="3"/>
  <c r="H96" i="3"/>
  <c r="G96" i="3"/>
  <c r="O95" i="3"/>
  <c r="N95" i="3"/>
  <c r="M95" i="3"/>
  <c r="L95" i="3"/>
  <c r="K95" i="3"/>
  <c r="J95" i="3"/>
  <c r="I95" i="3"/>
  <c r="H95" i="3"/>
  <c r="G95" i="3"/>
  <c r="O94" i="3"/>
  <c r="N94" i="3"/>
  <c r="M94" i="3"/>
  <c r="L94" i="3"/>
  <c r="K94" i="3"/>
  <c r="J94" i="3"/>
  <c r="I94" i="3"/>
  <c r="H94" i="3"/>
  <c r="G94" i="3"/>
  <c r="O93" i="3"/>
  <c r="N93" i="3"/>
  <c r="M93" i="3"/>
  <c r="L93" i="3"/>
  <c r="K93" i="3"/>
  <c r="J93" i="3"/>
  <c r="I93" i="3"/>
  <c r="H93" i="3"/>
  <c r="G93" i="3"/>
  <c r="O92" i="3"/>
  <c r="N92" i="3"/>
  <c r="M92" i="3"/>
  <c r="L92" i="3"/>
  <c r="K92" i="3"/>
  <c r="J92" i="3"/>
  <c r="I92" i="3"/>
  <c r="H92" i="3"/>
  <c r="G92" i="3"/>
  <c r="O91" i="3"/>
  <c r="N91" i="3"/>
  <c r="M91" i="3"/>
  <c r="L91" i="3"/>
  <c r="K91" i="3"/>
  <c r="J91" i="3"/>
  <c r="I91" i="3"/>
  <c r="H91" i="3"/>
  <c r="G91" i="3"/>
  <c r="O90" i="3"/>
  <c r="N90" i="3"/>
  <c r="M90" i="3"/>
  <c r="L90" i="3"/>
  <c r="K90" i="3"/>
  <c r="J90" i="3"/>
  <c r="I90" i="3"/>
  <c r="H90" i="3"/>
  <c r="G90" i="3"/>
  <c r="O89" i="3"/>
  <c r="N89" i="3"/>
  <c r="M89" i="3"/>
  <c r="L89" i="3"/>
  <c r="K89" i="3"/>
  <c r="J89" i="3"/>
  <c r="I89" i="3"/>
  <c r="H89" i="3"/>
  <c r="G89" i="3"/>
  <c r="O88" i="3"/>
  <c r="N88" i="3"/>
  <c r="M88" i="3"/>
  <c r="L88" i="3"/>
  <c r="K88" i="3"/>
  <c r="J88" i="3"/>
  <c r="I88" i="3"/>
  <c r="H88" i="3"/>
  <c r="G88" i="3"/>
  <c r="O87" i="3"/>
  <c r="N87" i="3"/>
  <c r="M87" i="3"/>
  <c r="L87" i="3"/>
  <c r="K87" i="3"/>
  <c r="J87" i="3"/>
  <c r="I87" i="3"/>
  <c r="H87" i="3"/>
  <c r="G87" i="3"/>
  <c r="O86" i="3"/>
  <c r="N86" i="3"/>
  <c r="M86" i="3"/>
  <c r="L86" i="3"/>
  <c r="K86" i="3"/>
  <c r="J86" i="3"/>
  <c r="I86" i="3"/>
  <c r="H86" i="3"/>
  <c r="G86" i="3"/>
  <c r="O85" i="3"/>
  <c r="N85" i="3"/>
  <c r="M85" i="3"/>
  <c r="L85" i="3"/>
  <c r="K85" i="3"/>
  <c r="J85" i="3"/>
  <c r="I85" i="3"/>
  <c r="H85" i="3"/>
  <c r="G85" i="3"/>
  <c r="O84" i="3"/>
  <c r="N84" i="3"/>
  <c r="M84" i="3"/>
  <c r="L84" i="3"/>
  <c r="K84" i="3"/>
  <c r="J84" i="3"/>
  <c r="I84" i="3"/>
  <c r="H84" i="3"/>
  <c r="G84" i="3"/>
  <c r="O83" i="3"/>
  <c r="N83" i="3"/>
  <c r="M83" i="3"/>
  <c r="L83" i="3"/>
  <c r="K83" i="3"/>
  <c r="J83" i="3"/>
  <c r="I83" i="3"/>
  <c r="H83" i="3"/>
  <c r="G83" i="3"/>
  <c r="O82" i="3"/>
  <c r="N82" i="3"/>
  <c r="M82" i="3"/>
  <c r="L82" i="3"/>
  <c r="K82" i="3"/>
  <c r="J82" i="3"/>
  <c r="I82" i="3"/>
  <c r="H82" i="3"/>
  <c r="G82" i="3"/>
  <c r="O81" i="3"/>
  <c r="N81" i="3"/>
  <c r="M81" i="3"/>
  <c r="L81" i="3"/>
  <c r="K81" i="3"/>
  <c r="J81" i="3"/>
  <c r="I81" i="3"/>
  <c r="H81" i="3"/>
  <c r="G81" i="3"/>
  <c r="O80" i="3"/>
  <c r="N80" i="3"/>
  <c r="M80" i="3"/>
  <c r="L80" i="3"/>
  <c r="K80" i="3"/>
  <c r="J80" i="3"/>
  <c r="I80" i="3"/>
  <c r="H80" i="3"/>
  <c r="G80" i="3"/>
  <c r="O79" i="3"/>
  <c r="N79" i="3"/>
  <c r="M79" i="3"/>
  <c r="L79" i="3"/>
  <c r="K79" i="3"/>
  <c r="J79" i="3"/>
  <c r="I79" i="3"/>
  <c r="H79" i="3"/>
  <c r="G79" i="3"/>
  <c r="O78" i="3"/>
  <c r="N78" i="3"/>
  <c r="M78" i="3"/>
  <c r="L78" i="3"/>
  <c r="K78" i="3"/>
  <c r="J78" i="3"/>
  <c r="I78" i="3"/>
  <c r="H78" i="3"/>
  <c r="G78" i="3"/>
  <c r="O77" i="3"/>
  <c r="N77" i="3"/>
  <c r="M77" i="3"/>
  <c r="L77" i="3"/>
  <c r="K77" i="3"/>
  <c r="J77" i="3"/>
  <c r="I77" i="3"/>
  <c r="H77" i="3"/>
  <c r="G77" i="3"/>
  <c r="O76" i="3"/>
  <c r="N76" i="3"/>
  <c r="M76" i="3"/>
  <c r="L76" i="3"/>
  <c r="K76" i="3"/>
  <c r="J76" i="3"/>
  <c r="I76" i="3"/>
  <c r="H76" i="3"/>
  <c r="G76" i="3"/>
  <c r="O75" i="3"/>
  <c r="N75" i="3"/>
  <c r="M75" i="3"/>
  <c r="L75" i="3"/>
  <c r="K75" i="3"/>
  <c r="J75" i="3"/>
  <c r="I75" i="3"/>
  <c r="H75" i="3"/>
  <c r="G75" i="3"/>
  <c r="O74" i="3"/>
  <c r="N74" i="3"/>
  <c r="M74" i="3"/>
  <c r="L74" i="3"/>
  <c r="K74" i="3"/>
  <c r="J74" i="3"/>
  <c r="I74" i="3"/>
  <c r="H74" i="3"/>
  <c r="G74" i="3"/>
  <c r="O73" i="3"/>
  <c r="N73" i="3"/>
  <c r="M73" i="3"/>
  <c r="L73" i="3"/>
  <c r="K73" i="3"/>
  <c r="J73" i="3"/>
  <c r="I73" i="3"/>
  <c r="H73" i="3"/>
  <c r="G73" i="3"/>
  <c r="O72" i="3"/>
  <c r="N72" i="3"/>
  <c r="M72" i="3"/>
  <c r="L72" i="3"/>
  <c r="K72" i="3"/>
  <c r="J72" i="3"/>
  <c r="I72" i="3"/>
  <c r="H72" i="3"/>
  <c r="G72" i="3"/>
  <c r="O71" i="3"/>
  <c r="N71" i="3"/>
  <c r="M71" i="3"/>
  <c r="L71" i="3"/>
  <c r="K71" i="3"/>
  <c r="J71" i="3"/>
  <c r="I71" i="3"/>
  <c r="H71" i="3"/>
  <c r="G71" i="3"/>
  <c r="O70" i="3"/>
  <c r="N70" i="3"/>
  <c r="M70" i="3"/>
  <c r="L70" i="3"/>
  <c r="K70" i="3"/>
  <c r="J70" i="3"/>
  <c r="I70" i="3"/>
  <c r="H70" i="3"/>
  <c r="G70" i="3"/>
  <c r="O67" i="3"/>
  <c r="N67" i="3"/>
  <c r="M67" i="3"/>
  <c r="L67" i="3"/>
  <c r="K67" i="3"/>
  <c r="J67" i="3"/>
  <c r="I67" i="3"/>
  <c r="H67" i="3"/>
  <c r="G67" i="3"/>
  <c r="O66" i="3"/>
  <c r="N66" i="3"/>
  <c r="M66" i="3"/>
  <c r="L66" i="3"/>
  <c r="K66" i="3"/>
  <c r="J66" i="3"/>
  <c r="I66" i="3"/>
  <c r="H66" i="3"/>
  <c r="G66" i="3"/>
  <c r="O64" i="3"/>
  <c r="N64" i="3"/>
  <c r="M64" i="3"/>
  <c r="L64" i="3"/>
  <c r="K64" i="3"/>
  <c r="J64" i="3"/>
  <c r="I64" i="3"/>
  <c r="H64" i="3"/>
  <c r="G64" i="3"/>
  <c r="O63" i="3"/>
  <c r="N63" i="3"/>
  <c r="M63" i="3"/>
  <c r="L63" i="3"/>
  <c r="K63" i="3"/>
  <c r="J63" i="3"/>
  <c r="I63" i="3"/>
  <c r="H63" i="3"/>
  <c r="G63" i="3"/>
  <c r="O62" i="3"/>
  <c r="N62" i="3"/>
  <c r="M62" i="3"/>
  <c r="L62" i="3"/>
  <c r="K62" i="3"/>
  <c r="J62" i="3"/>
  <c r="I62" i="3"/>
  <c r="H62" i="3"/>
  <c r="G62" i="3"/>
  <c r="O60" i="3"/>
  <c r="N60" i="3"/>
  <c r="M60" i="3"/>
  <c r="L60" i="3"/>
  <c r="K60" i="3"/>
  <c r="J60" i="3"/>
  <c r="I60" i="3"/>
  <c r="H60" i="3"/>
  <c r="G60" i="3"/>
  <c r="O59" i="3"/>
  <c r="N59" i="3"/>
  <c r="M59" i="3"/>
  <c r="L59" i="3"/>
  <c r="K59" i="3"/>
  <c r="J59" i="3"/>
  <c r="I59" i="3"/>
  <c r="H59" i="3"/>
  <c r="G59" i="3"/>
  <c r="O57" i="3"/>
  <c r="N57" i="3"/>
  <c r="M57" i="3"/>
  <c r="L57" i="3"/>
  <c r="K57" i="3"/>
  <c r="J57" i="3"/>
  <c r="I57" i="3"/>
  <c r="H57" i="3"/>
  <c r="G57" i="3"/>
  <c r="O56" i="3"/>
  <c r="N56" i="3"/>
  <c r="M56" i="3"/>
  <c r="L56" i="3"/>
  <c r="K56" i="3"/>
  <c r="J56" i="3"/>
  <c r="I56" i="3"/>
  <c r="H56" i="3"/>
  <c r="G56" i="3"/>
  <c r="O55" i="3"/>
  <c r="N55" i="3"/>
  <c r="M55" i="3"/>
  <c r="L55" i="3"/>
  <c r="K55" i="3"/>
  <c r="J55" i="3"/>
  <c r="I55" i="3"/>
  <c r="H55" i="3"/>
  <c r="G55" i="3"/>
  <c r="O54" i="3"/>
  <c r="N54" i="3"/>
  <c r="M54" i="3"/>
  <c r="L54" i="3"/>
  <c r="K54" i="3"/>
  <c r="J54" i="3"/>
  <c r="I54" i="3"/>
  <c r="H54" i="3"/>
  <c r="G54" i="3"/>
  <c r="O52" i="3"/>
  <c r="N52" i="3"/>
  <c r="M52" i="3"/>
  <c r="L52" i="3"/>
  <c r="K52" i="3"/>
  <c r="J52" i="3"/>
  <c r="I52" i="3"/>
  <c r="H52" i="3"/>
  <c r="G52" i="3"/>
  <c r="O51" i="3"/>
  <c r="N51" i="3"/>
  <c r="M51" i="3"/>
  <c r="L51" i="3"/>
  <c r="K51" i="3"/>
  <c r="J51" i="3"/>
  <c r="I51" i="3"/>
  <c r="H51" i="3"/>
  <c r="G51" i="3"/>
  <c r="O50" i="3"/>
  <c r="N50" i="3"/>
  <c r="M50" i="3"/>
  <c r="L50" i="3"/>
  <c r="K50" i="3"/>
  <c r="J50" i="3"/>
  <c r="I50" i="3"/>
  <c r="H50" i="3"/>
  <c r="G50" i="3"/>
  <c r="O48" i="3"/>
  <c r="N48" i="3"/>
  <c r="M48" i="3"/>
  <c r="L48" i="3"/>
  <c r="K48" i="3"/>
  <c r="J48" i="3"/>
  <c r="I48" i="3"/>
  <c r="H48" i="3"/>
  <c r="G48" i="3"/>
  <c r="O47" i="3"/>
  <c r="N47" i="3"/>
  <c r="M47" i="3"/>
  <c r="L47" i="3"/>
  <c r="K47" i="3"/>
  <c r="J47" i="3"/>
  <c r="I47" i="3"/>
  <c r="H47" i="3"/>
  <c r="G47" i="3"/>
  <c r="O46" i="3"/>
  <c r="N46" i="3"/>
  <c r="M46" i="3"/>
  <c r="L46" i="3"/>
  <c r="K46" i="3"/>
  <c r="J46" i="3"/>
  <c r="I46" i="3"/>
  <c r="H46" i="3"/>
  <c r="G46" i="3"/>
  <c r="O45" i="3"/>
  <c r="N45" i="3"/>
  <c r="M45" i="3"/>
  <c r="L45" i="3"/>
  <c r="K45" i="3"/>
  <c r="J45" i="3"/>
  <c r="I45" i="3"/>
  <c r="H45" i="3"/>
  <c r="G45" i="3"/>
  <c r="O44" i="3"/>
  <c r="N44" i="3"/>
  <c r="M44" i="3"/>
  <c r="L44" i="3"/>
  <c r="K44" i="3"/>
  <c r="J44" i="3"/>
  <c r="I44" i="3"/>
  <c r="H44" i="3"/>
  <c r="G44" i="3"/>
  <c r="O43" i="3"/>
  <c r="N43" i="3"/>
  <c r="M43" i="3"/>
  <c r="L43" i="3"/>
  <c r="K43" i="3"/>
  <c r="J43" i="3"/>
  <c r="I43" i="3"/>
  <c r="H43" i="3"/>
  <c r="G43" i="3"/>
  <c r="O42" i="3"/>
  <c r="N42" i="3"/>
  <c r="M42" i="3"/>
  <c r="L42" i="3"/>
  <c r="K42" i="3"/>
  <c r="J42" i="3"/>
  <c r="I42" i="3"/>
  <c r="H42" i="3"/>
  <c r="G42" i="3"/>
  <c r="O41" i="3"/>
  <c r="N41" i="3"/>
  <c r="M41" i="3"/>
  <c r="L41" i="3"/>
  <c r="K41" i="3"/>
  <c r="J41" i="3"/>
  <c r="I41" i="3"/>
  <c r="H41" i="3"/>
  <c r="G41" i="3"/>
  <c r="O40" i="3"/>
  <c r="N40" i="3"/>
  <c r="M40" i="3"/>
  <c r="L40" i="3"/>
  <c r="K40" i="3"/>
  <c r="J40" i="3"/>
  <c r="I40" i="3"/>
  <c r="H40" i="3"/>
  <c r="G40" i="3"/>
  <c r="O39" i="3"/>
  <c r="N39" i="3"/>
  <c r="M39" i="3"/>
  <c r="L39" i="3"/>
  <c r="K39" i="3"/>
  <c r="J39" i="3"/>
  <c r="I39" i="3"/>
  <c r="H39" i="3"/>
  <c r="G39" i="3"/>
  <c r="O38" i="3"/>
  <c r="N38" i="3"/>
  <c r="M38" i="3"/>
  <c r="L38" i="3"/>
  <c r="K38" i="3"/>
  <c r="J38" i="3"/>
  <c r="I38" i="3"/>
  <c r="H38" i="3"/>
  <c r="G38" i="3"/>
  <c r="O37" i="3"/>
  <c r="N37" i="3"/>
  <c r="M37" i="3"/>
  <c r="L37" i="3"/>
  <c r="K37" i="3"/>
  <c r="J37" i="3"/>
  <c r="I37" i="3"/>
  <c r="H37" i="3"/>
  <c r="G37" i="3"/>
  <c r="O36" i="3"/>
  <c r="N36" i="3"/>
  <c r="M36" i="3"/>
  <c r="L36" i="3"/>
  <c r="K36" i="3"/>
  <c r="J36" i="3"/>
  <c r="I36" i="3"/>
  <c r="H36" i="3"/>
  <c r="G36" i="3"/>
  <c r="O35" i="3"/>
  <c r="N35" i="3"/>
  <c r="M35" i="3"/>
  <c r="L35" i="3"/>
  <c r="K35" i="3"/>
  <c r="J35" i="3"/>
  <c r="I35" i="3"/>
  <c r="H35" i="3"/>
  <c r="G35" i="3"/>
  <c r="O34" i="3"/>
  <c r="N34" i="3"/>
  <c r="M34" i="3"/>
  <c r="L34" i="3"/>
  <c r="K34" i="3"/>
  <c r="J34" i="3"/>
  <c r="I34" i="3"/>
  <c r="H34" i="3"/>
  <c r="G34" i="3"/>
  <c r="O33" i="3"/>
  <c r="N33" i="3"/>
  <c r="M33" i="3"/>
  <c r="L33" i="3"/>
  <c r="K33" i="3"/>
  <c r="J33" i="3"/>
  <c r="I33" i="3"/>
  <c r="H33" i="3"/>
  <c r="G33" i="3"/>
  <c r="O32" i="3"/>
  <c r="N32" i="3"/>
  <c r="M32" i="3"/>
  <c r="L32" i="3"/>
  <c r="K32" i="3"/>
  <c r="J32" i="3"/>
  <c r="I32" i="3"/>
  <c r="H32" i="3"/>
  <c r="G32" i="3"/>
  <c r="O31" i="3"/>
  <c r="N31" i="3"/>
  <c r="M31" i="3"/>
  <c r="L31" i="3"/>
  <c r="K31" i="3"/>
  <c r="J31" i="3"/>
  <c r="I31" i="3"/>
  <c r="H31" i="3"/>
  <c r="G31" i="3"/>
  <c r="O30" i="3"/>
  <c r="N30" i="3"/>
  <c r="M30" i="3"/>
  <c r="L30" i="3"/>
  <c r="K30" i="3"/>
  <c r="J30" i="3"/>
  <c r="I30" i="3"/>
  <c r="H30" i="3"/>
  <c r="G30" i="3"/>
  <c r="O29" i="3"/>
  <c r="N29" i="3"/>
  <c r="M29" i="3"/>
  <c r="L29" i="3"/>
  <c r="K29" i="3"/>
  <c r="J29" i="3"/>
  <c r="I29" i="3"/>
  <c r="H29" i="3"/>
  <c r="G29" i="3"/>
  <c r="O28" i="3"/>
  <c r="N28" i="3"/>
  <c r="M28" i="3"/>
  <c r="L28" i="3"/>
  <c r="K28" i="3"/>
  <c r="J28" i="3"/>
  <c r="I28" i="3"/>
  <c r="H28" i="3"/>
  <c r="G28" i="3"/>
  <c r="O27" i="3"/>
  <c r="N27" i="3"/>
  <c r="M27" i="3"/>
  <c r="L27" i="3"/>
  <c r="K27" i="3"/>
  <c r="J27" i="3"/>
  <c r="I27" i="3"/>
  <c r="H27" i="3"/>
  <c r="G27" i="3"/>
  <c r="O26" i="3"/>
  <c r="N26" i="3"/>
  <c r="M26" i="3"/>
  <c r="L26" i="3"/>
  <c r="K26" i="3"/>
  <c r="J26" i="3"/>
  <c r="I26" i="3"/>
  <c r="H26" i="3"/>
  <c r="G26" i="3"/>
  <c r="O25" i="3"/>
  <c r="N25" i="3"/>
  <c r="M25" i="3"/>
  <c r="L25" i="3"/>
  <c r="K25" i="3"/>
  <c r="J25" i="3"/>
  <c r="I25" i="3"/>
  <c r="H25" i="3"/>
  <c r="G25" i="3"/>
  <c r="O24" i="3"/>
  <c r="N24" i="3"/>
  <c r="M24" i="3"/>
  <c r="L24" i="3"/>
  <c r="K24" i="3"/>
  <c r="J24" i="3"/>
  <c r="I24" i="3"/>
  <c r="H24" i="3"/>
  <c r="G24" i="3"/>
  <c r="O23" i="3"/>
  <c r="N23" i="3"/>
  <c r="M23" i="3"/>
  <c r="L23" i="3"/>
  <c r="K23" i="3"/>
  <c r="J23" i="3"/>
  <c r="I23" i="3"/>
  <c r="H23" i="3"/>
  <c r="G23" i="3"/>
  <c r="O22" i="3"/>
  <c r="N22" i="3"/>
  <c r="M22" i="3"/>
  <c r="L22" i="3"/>
  <c r="K22" i="3"/>
  <c r="J22" i="3"/>
  <c r="I22" i="3"/>
  <c r="H22" i="3"/>
  <c r="G22" i="3"/>
  <c r="O21" i="3"/>
  <c r="N21" i="3"/>
  <c r="M21" i="3"/>
  <c r="L21" i="3"/>
  <c r="K21" i="3"/>
  <c r="J21" i="3"/>
  <c r="I21" i="3"/>
  <c r="H21" i="3"/>
  <c r="G21" i="3"/>
  <c r="O20" i="3"/>
  <c r="N20" i="3"/>
  <c r="M20" i="3"/>
  <c r="L20" i="3"/>
  <c r="K20" i="3"/>
  <c r="J20" i="3"/>
  <c r="I20" i="3"/>
  <c r="H20" i="3"/>
  <c r="G20" i="3"/>
  <c r="O19" i="3"/>
  <c r="N19" i="3"/>
  <c r="M19" i="3"/>
  <c r="L19" i="3"/>
  <c r="K19" i="3"/>
  <c r="J19" i="3"/>
  <c r="I19" i="3"/>
  <c r="H19" i="3"/>
  <c r="G19" i="3"/>
  <c r="O18" i="3"/>
  <c r="N18" i="3"/>
  <c r="M18" i="3"/>
  <c r="L18" i="3"/>
  <c r="K18" i="3"/>
  <c r="J18" i="3"/>
  <c r="I18" i="3"/>
  <c r="H18" i="3"/>
  <c r="G18" i="3"/>
  <c r="O17" i="3"/>
  <c r="N17" i="3"/>
  <c r="M17" i="3"/>
  <c r="L17" i="3"/>
  <c r="K17" i="3"/>
  <c r="J17" i="3"/>
  <c r="I17" i="3"/>
  <c r="H17" i="3"/>
  <c r="G17" i="3"/>
  <c r="O16" i="3"/>
  <c r="N16" i="3"/>
  <c r="M16" i="3"/>
  <c r="L16" i="3"/>
  <c r="K16" i="3"/>
  <c r="J16" i="3"/>
  <c r="I16" i="3"/>
  <c r="H16" i="3"/>
  <c r="G16" i="3"/>
  <c r="O15" i="3"/>
  <c r="N15" i="3"/>
  <c r="M15" i="3"/>
  <c r="L15" i="3"/>
  <c r="K15" i="3"/>
  <c r="J15" i="3"/>
  <c r="I15" i="3"/>
  <c r="H15" i="3"/>
  <c r="G15" i="3"/>
  <c r="O14" i="3"/>
  <c r="N14" i="3"/>
  <c r="M14" i="3"/>
  <c r="L14" i="3"/>
  <c r="K14" i="3"/>
  <c r="J14" i="3"/>
  <c r="I14" i="3"/>
  <c r="H14" i="3"/>
  <c r="G14" i="3"/>
  <c r="O13" i="3"/>
  <c r="N13" i="3"/>
  <c r="M13" i="3"/>
  <c r="L13" i="3"/>
  <c r="K13" i="3"/>
  <c r="J13" i="3"/>
  <c r="I13" i="3"/>
  <c r="H13" i="3"/>
  <c r="G13" i="3"/>
  <c r="O12" i="3"/>
  <c r="N12" i="3"/>
  <c r="M12" i="3"/>
  <c r="L12" i="3"/>
  <c r="K12" i="3"/>
  <c r="J12" i="3"/>
  <c r="I12" i="3"/>
  <c r="H12" i="3"/>
  <c r="G12" i="3"/>
  <c r="O11" i="3"/>
  <c r="N11" i="3"/>
  <c r="M11" i="3"/>
  <c r="L11" i="3"/>
  <c r="K11" i="3"/>
  <c r="J11" i="3"/>
  <c r="I11" i="3"/>
  <c r="H11" i="3"/>
  <c r="G11" i="3"/>
  <c r="O10" i="3"/>
  <c r="N10" i="3"/>
  <c r="M10" i="3"/>
  <c r="L10" i="3"/>
  <c r="K10" i="3"/>
  <c r="J10" i="3"/>
  <c r="I10" i="3"/>
  <c r="H10" i="3"/>
  <c r="G10" i="3"/>
  <c r="O9" i="3"/>
  <c r="N9" i="3"/>
  <c r="M9" i="3"/>
  <c r="L9" i="3"/>
  <c r="K9" i="3"/>
  <c r="J9" i="3"/>
  <c r="I9" i="3"/>
  <c r="H9" i="3"/>
  <c r="G9" i="3"/>
  <c r="O8" i="3"/>
  <c r="N8" i="3"/>
  <c r="M8" i="3"/>
  <c r="L8" i="3"/>
  <c r="K8" i="3"/>
  <c r="J8" i="3"/>
  <c r="I8" i="3"/>
  <c r="H8" i="3"/>
  <c r="G8" i="3"/>
  <c r="O7" i="3"/>
  <c r="N7" i="3"/>
  <c r="M7" i="3"/>
  <c r="L7" i="3"/>
  <c r="K7" i="3"/>
  <c r="J7" i="3"/>
  <c r="I7" i="3"/>
  <c r="H7" i="3"/>
  <c r="G7" i="3"/>
  <c r="O6" i="3"/>
  <c r="N6" i="3"/>
  <c r="M6" i="3"/>
  <c r="L6" i="3"/>
  <c r="K6" i="3"/>
  <c r="J6" i="3"/>
  <c r="I6" i="3"/>
  <c r="H6" i="3"/>
  <c r="G6" i="3"/>
  <c r="O5" i="3"/>
  <c r="N5" i="3"/>
  <c r="M5" i="3"/>
  <c r="L5" i="3"/>
  <c r="K5" i="3"/>
  <c r="J5" i="3"/>
  <c r="I5" i="3"/>
  <c r="H5" i="3"/>
  <c r="G5" i="3"/>
  <c r="O4" i="3"/>
  <c r="N4" i="3"/>
  <c r="M4" i="3"/>
  <c r="L4" i="3"/>
  <c r="K4" i="3"/>
  <c r="J4" i="3"/>
  <c r="I4" i="3"/>
  <c r="H4" i="3"/>
  <c r="G4" i="3"/>
  <c r="P418" i="3" l="1"/>
  <c r="P422" i="3"/>
  <c r="P5" i="3"/>
  <c r="P9" i="3"/>
  <c r="P13" i="3"/>
  <c r="P17" i="3"/>
  <c r="P379" i="3"/>
  <c r="P383" i="3"/>
  <c r="P387" i="3"/>
  <c r="P391" i="3"/>
  <c r="P395" i="3"/>
  <c r="P399" i="3"/>
  <c r="P403" i="3"/>
  <c r="P407" i="3"/>
  <c r="P411" i="3"/>
  <c r="P420" i="3"/>
  <c r="P424" i="3"/>
  <c r="P21" i="3"/>
  <c r="P25" i="3"/>
  <c r="P33" i="3"/>
  <c r="P37" i="3"/>
  <c r="P41" i="3"/>
  <c r="P45" i="3"/>
  <c r="P57" i="3"/>
  <c r="P73" i="3"/>
  <c r="P77" i="3"/>
  <c r="P81" i="3"/>
  <c r="P85" i="3"/>
  <c r="P89" i="3"/>
  <c r="P93" i="3"/>
  <c r="P97" i="3"/>
  <c r="P133" i="3"/>
  <c r="P137" i="3"/>
  <c r="P141" i="3"/>
  <c r="P145" i="3"/>
  <c r="P149" i="3"/>
  <c r="P153" i="3"/>
  <c r="P157" i="3"/>
  <c r="P169" i="3"/>
  <c r="P173" i="3"/>
  <c r="P177" i="3"/>
  <c r="P181" i="3"/>
  <c r="P185" i="3"/>
  <c r="P189" i="3"/>
  <c r="P193" i="3"/>
  <c r="P197" i="3"/>
  <c r="P201" i="3"/>
  <c r="P205" i="3"/>
  <c r="P209" i="3"/>
  <c r="P213" i="3"/>
  <c r="P217" i="3"/>
  <c r="P221" i="3"/>
  <c r="P225" i="3"/>
  <c r="P229" i="3"/>
  <c r="P233" i="3"/>
  <c r="P237" i="3"/>
  <c r="P241" i="3"/>
  <c r="P245" i="3"/>
  <c r="P249" i="3"/>
  <c r="P256" i="3"/>
  <c r="P260" i="3"/>
  <c r="P264" i="3"/>
  <c r="P272" i="3"/>
  <c r="P276" i="3"/>
  <c r="P280" i="3"/>
  <c r="P284" i="3"/>
  <c r="P288" i="3"/>
  <c r="P292" i="3"/>
  <c r="P296" i="3"/>
  <c r="P300" i="3"/>
  <c r="P304" i="3"/>
  <c r="P308" i="3"/>
  <c r="P312" i="3"/>
  <c r="P316" i="3"/>
  <c r="P320" i="3"/>
  <c r="P324" i="3"/>
  <c r="P328" i="3"/>
  <c r="P332" i="3"/>
  <c r="P336" i="3"/>
  <c r="P340" i="3"/>
  <c r="P344" i="3"/>
  <c r="P348" i="3"/>
  <c r="P353" i="3"/>
  <c r="P357" i="3"/>
  <c r="P361" i="3"/>
  <c r="P365" i="3"/>
  <c r="P369" i="3"/>
  <c r="P373" i="3"/>
  <c r="P377" i="3"/>
  <c r="P417" i="3"/>
  <c r="P421" i="3"/>
  <c r="P425" i="3"/>
  <c r="P429" i="3"/>
  <c r="P433" i="3"/>
  <c r="P6" i="3"/>
  <c r="P10" i="3"/>
  <c r="P14" i="3"/>
  <c r="P18" i="3"/>
  <c r="P22" i="3"/>
  <c r="P26" i="3"/>
  <c r="P30" i="3"/>
  <c r="P34" i="3"/>
  <c r="P38" i="3"/>
  <c r="P42" i="3"/>
  <c r="P46" i="3"/>
  <c r="P50" i="3"/>
  <c r="P54" i="3"/>
  <c r="P62" i="3"/>
  <c r="P66" i="3"/>
  <c r="P70" i="3"/>
  <c r="P74" i="3"/>
  <c r="P78" i="3"/>
  <c r="P82" i="3"/>
  <c r="P11" i="3"/>
  <c r="P19" i="3"/>
  <c r="P27" i="3"/>
  <c r="P31" i="3"/>
  <c r="P39" i="3"/>
  <c r="P47" i="3"/>
  <c r="P51" i="3"/>
  <c r="P55" i="3"/>
  <c r="P59" i="3"/>
  <c r="P63" i="3"/>
  <c r="P67" i="3"/>
  <c r="P71" i="3"/>
  <c r="P75" i="3"/>
  <c r="P79" i="3"/>
  <c r="P83" i="3"/>
  <c r="P87" i="3"/>
  <c r="P91" i="3"/>
  <c r="P95" i="3"/>
  <c r="P99" i="3"/>
  <c r="P103" i="3"/>
  <c r="P111" i="3"/>
  <c r="P115" i="3"/>
  <c r="P123" i="3"/>
  <c r="P127" i="3"/>
  <c r="P131" i="3"/>
  <c r="P135" i="3"/>
  <c r="P7" i="3"/>
  <c r="P15" i="3"/>
  <c r="P23" i="3"/>
  <c r="P35" i="3"/>
  <c r="P43" i="3"/>
  <c r="P4" i="3"/>
  <c r="P8" i="3"/>
  <c r="P12" i="3"/>
  <c r="P16" i="3"/>
  <c r="P20" i="3"/>
  <c r="P24" i="3"/>
  <c r="P28" i="3"/>
  <c r="P32" i="3"/>
  <c r="P36" i="3"/>
  <c r="P40" i="3"/>
  <c r="P44" i="3"/>
  <c r="P48" i="3"/>
  <c r="P52" i="3"/>
  <c r="P56" i="3"/>
  <c r="P60" i="3"/>
  <c r="P64" i="3"/>
  <c r="P72" i="3"/>
  <c r="P76" i="3"/>
  <c r="P80" i="3"/>
  <c r="P84" i="3"/>
  <c r="P29" i="3"/>
  <c r="P86" i="3"/>
  <c r="P90" i="3"/>
  <c r="P94" i="3"/>
  <c r="P98" i="3"/>
  <c r="P102" i="3"/>
  <c r="P106" i="3"/>
  <c r="P110" i="3"/>
  <c r="P114" i="3"/>
  <c r="P118" i="3"/>
  <c r="P126" i="3"/>
  <c r="P130" i="3"/>
  <c r="P134" i="3"/>
  <c r="P138" i="3"/>
  <c r="P142" i="3"/>
  <c r="P146" i="3"/>
  <c r="P150" i="3"/>
  <c r="P154" i="3"/>
  <c r="P166" i="3"/>
  <c r="P170" i="3"/>
  <c r="P174" i="3"/>
  <c r="P178" i="3"/>
  <c r="P182" i="3"/>
  <c r="P186" i="3"/>
  <c r="P190" i="3"/>
  <c r="P194" i="3"/>
  <c r="P198" i="3"/>
  <c r="P202" i="3"/>
  <c r="P206" i="3"/>
  <c r="P210" i="3"/>
  <c r="P214" i="3"/>
  <c r="P218" i="3"/>
  <c r="P222" i="3"/>
  <c r="P226" i="3"/>
  <c r="P230" i="3"/>
  <c r="P234" i="3"/>
  <c r="P238" i="3"/>
  <c r="P242" i="3"/>
  <c r="P246" i="3"/>
  <c r="P251" i="3"/>
  <c r="P257" i="3"/>
  <c r="P261" i="3"/>
  <c r="P265" i="3"/>
  <c r="P269" i="3"/>
  <c r="P273" i="3"/>
  <c r="P277" i="3"/>
  <c r="P281" i="3"/>
  <c r="P285" i="3"/>
  <c r="P289" i="3"/>
  <c r="P297" i="3"/>
  <c r="P301" i="3"/>
  <c r="P305" i="3"/>
  <c r="P309" i="3"/>
  <c r="P313" i="3"/>
  <c r="P317" i="3"/>
  <c r="P321" i="3"/>
  <c r="P325" i="3"/>
  <c r="P329" i="3"/>
  <c r="P333" i="3"/>
  <c r="P337" i="3"/>
  <c r="P341" i="3"/>
  <c r="P345" i="3"/>
  <c r="P350" i="3"/>
  <c r="P354" i="3"/>
  <c r="P358" i="3"/>
  <c r="P362" i="3"/>
  <c r="P366" i="3"/>
  <c r="P370" i="3"/>
  <c r="P374" i="3"/>
  <c r="P378" i="3"/>
  <c r="P382" i="3"/>
  <c r="P386" i="3"/>
  <c r="P390" i="3"/>
  <c r="P394" i="3"/>
  <c r="P398" i="3"/>
  <c r="P402" i="3"/>
  <c r="P406" i="3"/>
  <c r="P410" i="3"/>
  <c r="P414" i="3"/>
  <c r="P426" i="3"/>
  <c r="P430" i="3"/>
  <c r="P139" i="3"/>
  <c r="P143" i="3"/>
  <c r="P147" i="3"/>
  <c r="P151" i="3"/>
  <c r="P155" i="3"/>
  <c r="P163" i="3"/>
  <c r="P167" i="3"/>
  <c r="P171" i="3"/>
  <c r="P175" i="3"/>
  <c r="P179" i="3"/>
  <c r="P183" i="3"/>
  <c r="P187" i="3"/>
  <c r="P191" i="3"/>
  <c r="P195" i="3"/>
  <c r="P199" i="3"/>
  <c r="P203" i="3"/>
  <c r="P207" i="3"/>
  <c r="P211" i="3"/>
  <c r="P215" i="3"/>
  <c r="P219" i="3"/>
  <c r="P223" i="3"/>
  <c r="P227" i="3"/>
  <c r="P231" i="3"/>
  <c r="P235" i="3"/>
  <c r="P239" i="3"/>
  <c r="P243" i="3"/>
  <c r="P247" i="3"/>
  <c r="P253" i="3"/>
  <c r="P258" i="3"/>
  <c r="P262" i="3"/>
  <c r="P266" i="3"/>
  <c r="P270" i="3"/>
  <c r="P274" i="3"/>
  <c r="P278" i="3"/>
  <c r="P290" i="3"/>
  <c r="P294" i="3"/>
  <c r="P298" i="3"/>
  <c r="P302" i="3"/>
  <c r="P306" i="3"/>
  <c r="P310" i="3"/>
  <c r="P314" i="3"/>
  <c r="P318" i="3"/>
  <c r="P322" i="3"/>
  <c r="P326" i="3"/>
  <c r="P330" i="3"/>
  <c r="P334" i="3"/>
  <c r="P338" i="3"/>
  <c r="P342" i="3"/>
  <c r="P346" i="3"/>
  <c r="P351" i="3"/>
  <c r="P355" i="3"/>
  <c r="P359" i="3"/>
  <c r="P363" i="3"/>
  <c r="P367" i="3"/>
  <c r="P371" i="3"/>
  <c r="P375" i="3"/>
  <c r="P415" i="3"/>
  <c r="P419" i="3"/>
  <c r="P423" i="3"/>
  <c r="P427" i="3"/>
  <c r="P431" i="3"/>
  <c r="P88" i="3"/>
  <c r="P92" i="3"/>
  <c r="P96" i="3"/>
  <c r="P132" i="3"/>
  <c r="P136" i="3"/>
  <c r="P140" i="3"/>
  <c r="P144" i="3"/>
  <c r="P148" i="3"/>
  <c r="P152" i="3"/>
  <c r="P156" i="3"/>
  <c r="P168" i="3"/>
  <c r="P172" i="3"/>
  <c r="P176" i="3"/>
  <c r="P180" i="3"/>
  <c r="P184" i="3"/>
  <c r="P188" i="3"/>
  <c r="P192" i="3"/>
  <c r="P196" i="3"/>
  <c r="P200" i="3"/>
  <c r="P204" i="3"/>
  <c r="P208" i="3"/>
  <c r="P212" i="3"/>
  <c r="P216" i="3"/>
  <c r="P220" i="3"/>
  <c r="P224" i="3"/>
  <c r="P228" i="3"/>
  <c r="P232" i="3"/>
  <c r="P236" i="3"/>
  <c r="P240" i="3"/>
  <c r="P244" i="3"/>
  <c r="P248" i="3"/>
  <c r="P254" i="3"/>
  <c r="P259" i="3"/>
  <c r="P263" i="3"/>
  <c r="P267" i="3"/>
  <c r="P271" i="3"/>
  <c r="P275" i="3"/>
  <c r="P279" i="3"/>
  <c r="P283" i="3"/>
  <c r="P287" i="3"/>
  <c r="P291" i="3"/>
  <c r="P295" i="3"/>
  <c r="P303" i="3"/>
  <c r="P307" i="3"/>
  <c r="P311" i="3"/>
  <c r="P315" i="3"/>
  <c r="P319" i="3"/>
  <c r="P323" i="3"/>
  <c r="P327" i="3"/>
  <c r="P331" i="3"/>
  <c r="P335" i="3"/>
  <c r="P339" i="3"/>
  <c r="P343" i="3"/>
  <c r="P347" i="3"/>
  <c r="P352" i="3"/>
  <c r="P356" i="3"/>
  <c r="P360" i="3"/>
  <c r="P364" i="3"/>
  <c r="P368" i="3"/>
  <c r="P372" i="3"/>
  <c r="P376" i="3"/>
  <c r="P380" i="3"/>
  <c r="P384" i="3"/>
  <c r="P388" i="3"/>
  <c r="P392" i="3"/>
  <c r="P396" i="3"/>
  <c r="P400" i="3"/>
  <c r="P404" i="3"/>
  <c r="P408" i="3"/>
  <c r="P412" i="3"/>
  <c r="P416" i="3"/>
  <c r="P428" i="3"/>
  <c r="P432" i="3"/>
  <c r="P381" i="3"/>
  <c r="P385" i="3"/>
  <c r="P389" i="3"/>
  <c r="P393" i="3"/>
  <c r="P397" i="3"/>
  <c r="P401" i="3"/>
  <c r="P405" i="3"/>
  <c r="P409" i="3"/>
  <c r="P413" i="3"/>
  <c r="P107" i="3"/>
  <c r="P119" i="3"/>
  <c r="P100" i="3"/>
  <c r="P104" i="3"/>
  <c r="P108" i="3"/>
  <c r="P112" i="3"/>
  <c r="P116" i="3"/>
  <c r="P124" i="3"/>
  <c r="P128" i="3"/>
  <c r="P101" i="3"/>
  <c r="P105" i="3"/>
  <c r="P109" i="3"/>
  <c r="P113" i="3"/>
  <c r="P117" i="3"/>
  <c r="P125" i="3"/>
  <c r="P129" i="3"/>
  <c r="P282" i="3"/>
  <c r="P286" i="3"/>
  <c r="P299" i="3"/>
  <c r="P268" i="3"/>
  <c r="L130" i="8" l="1"/>
  <c r="L129" i="8"/>
  <c r="L128" i="8"/>
  <c r="L127" i="8"/>
  <c r="L126" i="8"/>
  <c r="L125" i="8"/>
  <c r="L124" i="8"/>
  <c r="L123" i="8"/>
  <c r="L122" i="8"/>
  <c r="L121" i="8"/>
  <c r="L120" i="8"/>
  <c r="L119" i="8"/>
  <c r="L118" i="8"/>
  <c r="L117" i="8"/>
  <c r="L116" i="8"/>
  <c r="L115" i="8"/>
  <c r="L114" i="8"/>
  <c r="L113" i="8"/>
  <c r="L112"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R26" i="8" l="1"/>
  <c r="Q26" i="8"/>
  <c r="P26" i="8"/>
  <c r="O26" i="8"/>
  <c r="N26" i="8"/>
  <c r="M26" i="8"/>
  <c r="L26" i="8"/>
  <c r="K26" i="8"/>
  <c r="J26" i="8"/>
  <c r="R25" i="8"/>
  <c r="Q25" i="8"/>
  <c r="P25" i="8"/>
  <c r="O25" i="8"/>
  <c r="N25" i="8"/>
  <c r="M25" i="8"/>
  <c r="L25" i="8"/>
  <c r="K25" i="8"/>
  <c r="J25" i="8"/>
  <c r="J17" i="8"/>
  <c r="M41" i="8" s="1"/>
  <c r="K17" i="8"/>
  <c r="L17" i="8"/>
  <c r="M17" i="8"/>
  <c r="N17" i="8"/>
  <c r="O17" i="8"/>
  <c r="P17" i="8"/>
  <c r="Q17" i="8"/>
  <c r="R17" i="8"/>
  <c r="J18" i="8"/>
  <c r="K18" i="8"/>
  <c r="L18" i="8"/>
  <c r="M18" i="8"/>
  <c r="N18" i="8"/>
  <c r="O18" i="8"/>
  <c r="P18" i="8"/>
  <c r="Q18" i="8"/>
  <c r="R18" i="8"/>
  <c r="J19" i="8"/>
  <c r="K19" i="8"/>
  <c r="L19" i="8"/>
  <c r="M19" i="8"/>
  <c r="N19" i="8"/>
  <c r="O19" i="8"/>
  <c r="P19" i="8"/>
  <c r="Q19" i="8"/>
  <c r="R19" i="8"/>
  <c r="J20" i="8"/>
  <c r="K20" i="8"/>
  <c r="L20" i="8"/>
  <c r="M20" i="8"/>
  <c r="N20" i="8"/>
  <c r="O20" i="8"/>
  <c r="P20" i="8"/>
  <c r="Q20" i="8"/>
  <c r="R20" i="8"/>
  <c r="J21" i="8"/>
  <c r="K21" i="8"/>
  <c r="L21" i="8"/>
  <c r="M21" i="8"/>
  <c r="N21" i="8"/>
  <c r="O21" i="8"/>
  <c r="P21" i="8"/>
  <c r="Q21" i="8"/>
  <c r="R21" i="8"/>
  <c r="J22" i="8"/>
  <c r="K22" i="8"/>
  <c r="L22" i="8"/>
  <c r="M22" i="8"/>
  <c r="N22" i="8"/>
  <c r="O22" i="8"/>
  <c r="P22" i="8"/>
  <c r="Q22" i="8"/>
  <c r="R22" i="8"/>
  <c r="J23" i="8"/>
  <c r="K23" i="8"/>
  <c r="L23" i="8"/>
  <c r="M23" i="8"/>
  <c r="N23" i="8"/>
  <c r="O23" i="8"/>
  <c r="P23" i="8"/>
  <c r="Q23" i="8"/>
  <c r="R23" i="8"/>
  <c r="J24" i="8"/>
  <c r="K24" i="8"/>
  <c r="L24" i="8"/>
  <c r="M24" i="8"/>
  <c r="N24" i="8"/>
  <c r="O24" i="8"/>
  <c r="P24" i="8"/>
  <c r="Q24" i="8"/>
  <c r="R24" i="8"/>
  <c r="A10" i="8"/>
  <c r="I10" i="8" s="1"/>
  <c r="I11" i="8"/>
  <c r="G11" i="8" s="1"/>
  <c r="A11" i="8"/>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1" i="6"/>
  <c r="D20" i="6"/>
  <c r="D19" i="6"/>
  <c r="D17" i="6"/>
  <c r="D16" i="6"/>
  <c r="D15" i="6"/>
  <c r="D14" i="6"/>
  <c r="D12" i="6"/>
  <c r="D11" i="6"/>
  <c r="D10" i="6"/>
  <c r="D9" i="6"/>
  <c r="D8" i="6"/>
  <c r="D6" i="6"/>
  <c r="D5" i="6"/>
  <c r="D4" i="6"/>
  <c r="D3" i="6"/>
  <c r="D2" i="6"/>
  <c r="P34" i="8" l="1"/>
  <c r="N108" i="8" s="1"/>
  <c r="M108" i="8"/>
  <c r="Q33" i="8"/>
  <c r="N117" i="8" s="1"/>
  <c r="M117" i="8"/>
  <c r="N32" i="8"/>
  <c r="N86" i="8" s="1"/>
  <c r="M86" i="8"/>
  <c r="O31" i="8"/>
  <c r="N95" i="8" s="1"/>
  <c r="M95" i="8"/>
  <c r="L30" i="8"/>
  <c r="N64" i="8" s="1"/>
  <c r="M64" i="8"/>
  <c r="R28" i="8"/>
  <c r="N122" i="8" s="1"/>
  <c r="M122" i="8"/>
  <c r="O27" i="8"/>
  <c r="N91" i="8" s="1"/>
  <c r="M91" i="8"/>
  <c r="L35" i="8"/>
  <c r="N69" i="8" s="1"/>
  <c r="M69" i="8"/>
  <c r="O36" i="8"/>
  <c r="N100" i="8" s="1"/>
  <c r="M100" i="8"/>
  <c r="O34" i="8"/>
  <c r="N98" i="8" s="1"/>
  <c r="M98" i="8"/>
  <c r="K34" i="8"/>
  <c r="N58" i="8" s="1"/>
  <c r="M58" i="8"/>
  <c r="P33" i="8"/>
  <c r="N107" i="8" s="1"/>
  <c r="M107" i="8"/>
  <c r="L33" i="8"/>
  <c r="N67" i="8" s="1"/>
  <c r="M67" i="8"/>
  <c r="Q32" i="8"/>
  <c r="N116" i="8" s="1"/>
  <c r="M116" i="8"/>
  <c r="M32" i="8"/>
  <c r="N76" i="8" s="1"/>
  <c r="M76" i="8"/>
  <c r="R31" i="8"/>
  <c r="N125" i="8" s="1"/>
  <c r="M125" i="8"/>
  <c r="N31" i="8"/>
  <c r="N85" i="8" s="1"/>
  <c r="M85" i="8"/>
  <c r="J31" i="8"/>
  <c r="N45" i="8" s="1"/>
  <c r="M45" i="8"/>
  <c r="O30" i="8"/>
  <c r="N94" i="8" s="1"/>
  <c r="M94" i="8"/>
  <c r="K30" i="8"/>
  <c r="N54" i="8" s="1"/>
  <c r="M54" i="8"/>
  <c r="P29" i="8"/>
  <c r="N103" i="8" s="1"/>
  <c r="M103" i="8"/>
  <c r="L29" i="8"/>
  <c r="N63" i="8" s="1"/>
  <c r="M63" i="8"/>
  <c r="Q28" i="8"/>
  <c r="N112" i="8" s="1"/>
  <c r="M112" i="8"/>
  <c r="M28" i="8"/>
  <c r="N72" i="8" s="1"/>
  <c r="M72" i="8"/>
  <c r="R27" i="8"/>
  <c r="N121" i="8" s="1"/>
  <c r="M121" i="8"/>
  <c r="N27" i="8"/>
  <c r="N81" i="8" s="1"/>
  <c r="M81" i="8"/>
  <c r="M35" i="8"/>
  <c r="N79" i="8" s="1"/>
  <c r="M79" i="8"/>
  <c r="Q35" i="8"/>
  <c r="N119" i="8" s="1"/>
  <c r="M119" i="8"/>
  <c r="L36" i="8"/>
  <c r="N70" i="8" s="1"/>
  <c r="M70" i="8"/>
  <c r="P36" i="8"/>
  <c r="N110" i="8" s="1"/>
  <c r="M110" i="8"/>
  <c r="M33" i="8"/>
  <c r="N77" i="8" s="1"/>
  <c r="M77" i="8"/>
  <c r="J32" i="8"/>
  <c r="N46" i="8" s="1"/>
  <c r="M46" i="8"/>
  <c r="P30" i="8"/>
  <c r="N104" i="8" s="1"/>
  <c r="M104" i="8"/>
  <c r="M29" i="8"/>
  <c r="N73" i="8" s="1"/>
  <c r="M73" i="8"/>
  <c r="J28" i="8"/>
  <c r="N42" i="8" s="1"/>
  <c r="M42" i="8"/>
  <c r="P35" i="8"/>
  <c r="N109" i="8" s="1"/>
  <c r="M109" i="8"/>
  <c r="R34" i="8"/>
  <c r="N128" i="8" s="1"/>
  <c r="M128" i="8"/>
  <c r="N34" i="8"/>
  <c r="N88" i="8" s="1"/>
  <c r="M88" i="8"/>
  <c r="J34" i="8"/>
  <c r="N48" i="8" s="1"/>
  <c r="M48" i="8"/>
  <c r="O33" i="8"/>
  <c r="N97" i="8" s="1"/>
  <c r="M97" i="8"/>
  <c r="K33" i="8"/>
  <c r="N57" i="8" s="1"/>
  <c r="M57" i="8"/>
  <c r="P32" i="8"/>
  <c r="N106" i="8" s="1"/>
  <c r="M106" i="8"/>
  <c r="L32" i="8"/>
  <c r="N66" i="8" s="1"/>
  <c r="M66" i="8"/>
  <c r="Q31" i="8"/>
  <c r="N115" i="8" s="1"/>
  <c r="M115" i="8"/>
  <c r="M31" i="8"/>
  <c r="N75" i="8" s="1"/>
  <c r="M75" i="8"/>
  <c r="R30" i="8"/>
  <c r="N124" i="8" s="1"/>
  <c r="M124" i="8"/>
  <c r="N30" i="8"/>
  <c r="N84" i="8" s="1"/>
  <c r="M84" i="8"/>
  <c r="J30" i="8"/>
  <c r="N44" i="8" s="1"/>
  <c r="M44" i="8"/>
  <c r="O29" i="8"/>
  <c r="N93" i="8" s="1"/>
  <c r="M93" i="8"/>
  <c r="K29" i="8"/>
  <c r="N53" i="8" s="1"/>
  <c r="M53" i="8"/>
  <c r="P28" i="8"/>
  <c r="N102" i="8" s="1"/>
  <c r="M102" i="8"/>
  <c r="L28" i="8"/>
  <c r="N62" i="8" s="1"/>
  <c r="M62" i="8"/>
  <c r="Q27" i="8"/>
  <c r="N111" i="8" s="1"/>
  <c r="M111" i="8"/>
  <c r="M27" i="8"/>
  <c r="N71" i="8" s="1"/>
  <c r="M71" i="8"/>
  <c r="J35" i="8"/>
  <c r="N49" i="8" s="1"/>
  <c r="M49" i="8"/>
  <c r="N35" i="8"/>
  <c r="N89" i="8" s="1"/>
  <c r="M89" i="8"/>
  <c r="R35" i="8"/>
  <c r="N129" i="8" s="1"/>
  <c r="M129" i="8"/>
  <c r="M36" i="8"/>
  <c r="N80" i="8" s="1"/>
  <c r="M80" i="8"/>
  <c r="Q36" i="8"/>
  <c r="N120" i="8" s="1"/>
  <c r="M120" i="8"/>
  <c r="L34" i="8"/>
  <c r="N68" i="8" s="1"/>
  <c r="M68" i="8"/>
  <c r="R32" i="8"/>
  <c r="N126" i="8" s="1"/>
  <c r="M126" i="8"/>
  <c r="K31" i="8"/>
  <c r="N55" i="8" s="1"/>
  <c r="M55" i="8"/>
  <c r="Q29" i="8"/>
  <c r="N113" i="8" s="1"/>
  <c r="M113" i="8"/>
  <c r="N28" i="8"/>
  <c r="N82" i="8" s="1"/>
  <c r="M82" i="8"/>
  <c r="K27" i="8"/>
  <c r="N51" i="8" s="1"/>
  <c r="M51" i="8"/>
  <c r="K36" i="8"/>
  <c r="N60" i="8" s="1"/>
  <c r="M60" i="8"/>
  <c r="Q34" i="8"/>
  <c r="N118" i="8" s="1"/>
  <c r="M118" i="8"/>
  <c r="M34" i="8"/>
  <c r="N78" i="8" s="1"/>
  <c r="M78" i="8"/>
  <c r="R33" i="8"/>
  <c r="N127" i="8" s="1"/>
  <c r="M127" i="8"/>
  <c r="N33" i="8"/>
  <c r="N87" i="8" s="1"/>
  <c r="M87" i="8"/>
  <c r="J33" i="8"/>
  <c r="N47" i="8" s="1"/>
  <c r="M47" i="8"/>
  <c r="O32" i="8"/>
  <c r="N96" i="8" s="1"/>
  <c r="M96" i="8"/>
  <c r="K32" i="8"/>
  <c r="N56" i="8" s="1"/>
  <c r="M56" i="8"/>
  <c r="P31" i="8"/>
  <c r="N105" i="8" s="1"/>
  <c r="M105" i="8"/>
  <c r="L31" i="8"/>
  <c r="N65" i="8" s="1"/>
  <c r="M65" i="8"/>
  <c r="Q30" i="8"/>
  <c r="N114" i="8" s="1"/>
  <c r="M114" i="8"/>
  <c r="M30" i="8"/>
  <c r="N74" i="8" s="1"/>
  <c r="M74" i="8"/>
  <c r="R29" i="8"/>
  <c r="N123" i="8" s="1"/>
  <c r="M123" i="8"/>
  <c r="N29" i="8"/>
  <c r="N83" i="8" s="1"/>
  <c r="M83" i="8"/>
  <c r="J29" i="8"/>
  <c r="N43" i="8" s="1"/>
  <c r="M43" i="8"/>
  <c r="O28" i="8"/>
  <c r="N92" i="8" s="1"/>
  <c r="M92" i="8"/>
  <c r="K28" i="8"/>
  <c r="N52" i="8" s="1"/>
  <c r="M52" i="8"/>
  <c r="P27" i="8"/>
  <c r="N101" i="8" s="1"/>
  <c r="M101" i="8"/>
  <c r="L27" i="8"/>
  <c r="N61" i="8" s="1"/>
  <c r="M61" i="8"/>
  <c r="K35" i="8"/>
  <c r="N59" i="8" s="1"/>
  <c r="M59" i="8"/>
  <c r="O35" i="8"/>
  <c r="N99" i="8" s="1"/>
  <c r="M99" i="8"/>
  <c r="J36" i="8"/>
  <c r="N50" i="8" s="1"/>
  <c r="M50" i="8"/>
  <c r="N36" i="8"/>
  <c r="N90" i="8" s="1"/>
  <c r="M90" i="8"/>
  <c r="R36" i="8"/>
  <c r="N130" i="8" s="1"/>
  <c r="M130" i="8"/>
  <c r="J27" i="8"/>
  <c r="N41" i="8" s="1"/>
  <c r="O41" i="8" s="1"/>
  <c r="G12" i="8"/>
  <c r="G13" i="8"/>
  <c r="G16" i="8" s="1"/>
  <c r="G36" i="8" s="1"/>
  <c r="V3" i="2"/>
  <c r="V20" i="2" s="1"/>
  <c r="U3" i="2"/>
  <c r="U21" i="2" s="1"/>
  <c r="T3" i="2"/>
  <c r="T22" i="2" s="1"/>
  <c r="S3" i="2"/>
  <c r="S23" i="2" s="1"/>
  <c r="R3" i="2"/>
  <c r="R20" i="2" s="1"/>
  <c r="Q3" i="2"/>
  <c r="Q21" i="2" s="1"/>
  <c r="P3" i="2"/>
  <c r="P22" i="2" s="1"/>
  <c r="O3" i="2"/>
  <c r="O23" i="2" s="1"/>
  <c r="N3" i="2"/>
  <c r="N20" i="2" s="1"/>
  <c r="O3" i="3"/>
  <c r="N3" i="3"/>
  <c r="M3" i="3"/>
  <c r="L3" i="3"/>
  <c r="K3" i="3"/>
  <c r="J3" i="3"/>
  <c r="I3" i="3"/>
  <c r="H3" i="3"/>
  <c r="G3" i="3"/>
  <c r="U29" i="2"/>
  <c r="N161" i="3" s="1"/>
  <c r="V25" i="2"/>
  <c r="V26" i="2" s="1"/>
  <c r="O158" i="3" s="1"/>
  <c r="U25" i="2"/>
  <c r="U30" i="2" s="1"/>
  <c r="N162" i="3" s="1"/>
  <c r="T25" i="2"/>
  <c r="T26" i="2" s="1"/>
  <c r="M158" i="3" s="1"/>
  <c r="S25" i="2"/>
  <c r="R25" i="2"/>
  <c r="R32" i="2" s="1"/>
  <c r="Q25" i="2"/>
  <c r="Q33" i="2" s="1"/>
  <c r="J165" i="3" s="1"/>
  <c r="P25" i="2"/>
  <c r="P30" i="2" s="1"/>
  <c r="I162" i="3" s="1"/>
  <c r="O25" i="2"/>
  <c r="O30" i="2" s="1"/>
  <c r="H162" i="3" s="1"/>
  <c r="N25" i="2"/>
  <c r="N32" i="2" s="1"/>
  <c r="V35" i="2"/>
  <c r="V41" i="2" s="1"/>
  <c r="U35" i="2"/>
  <c r="U39" i="2" s="1"/>
  <c r="T35" i="2"/>
  <c r="T39" i="2" s="1"/>
  <c r="S35" i="2"/>
  <c r="S41" i="2" s="1"/>
  <c r="R35" i="2"/>
  <c r="R38" i="2" s="1"/>
  <c r="Q35" i="2"/>
  <c r="Q38" i="2" s="1"/>
  <c r="P35" i="2"/>
  <c r="O35" i="2"/>
  <c r="O39" i="2" s="1"/>
  <c r="N35" i="2"/>
  <c r="N38" i="2" s="1"/>
  <c r="V43" i="2"/>
  <c r="V49" i="2" s="1"/>
  <c r="U43" i="2"/>
  <c r="U55" i="2" s="1"/>
  <c r="N65" i="3" s="1"/>
  <c r="T43" i="2"/>
  <c r="T55" i="2" s="1"/>
  <c r="M65" i="3" s="1"/>
  <c r="S43" i="2"/>
  <c r="S48" i="2" s="1"/>
  <c r="R43" i="2"/>
  <c r="R53" i="2" s="1"/>
  <c r="Q43" i="2"/>
  <c r="Q46" i="2" s="1"/>
  <c r="P43" i="2"/>
  <c r="P52" i="2" s="1"/>
  <c r="O43" i="2"/>
  <c r="O53" i="2" s="1"/>
  <c r="N43" i="2"/>
  <c r="N53" i="2" s="1"/>
  <c r="R11" i="8"/>
  <c r="J11" i="8"/>
  <c r="K11" i="8"/>
  <c r="F11" i="8"/>
  <c r="B11" i="8"/>
  <c r="E11" i="8"/>
  <c r="B12" i="8" l="1"/>
  <c r="B13" i="8"/>
  <c r="B16" i="8" s="1"/>
  <c r="F13" i="8"/>
  <c r="F16" i="8" s="1"/>
  <c r="F12" i="8"/>
  <c r="N41" i="2"/>
  <c r="R26" i="2"/>
  <c r="K158" i="3" s="1"/>
  <c r="R33" i="2"/>
  <c r="K165" i="3" s="1"/>
  <c r="T47" i="2"/>
  <c r="T52" i="2"/>
  <c r="N29" i="2"/>
  <c r="G161" i="3" s="1"/>
  <c r="R31" i="2"/>
  <c r="K164" i="3" s="1"/>
  <c r="T46" i="2"/>
  <c r="M53" i="3" s="1"/>
  <c r="T49" i="2"/>
  <c r="N28" i="2"/>
  <c r="G160" i="3" s="1"/>
  <c r="N30" i="2"/>
  <c r="G162" i="3" s="1"/>
  <c r="T53" i="2"/>
  <c r="U28" i="2"/>
  <c r="N160" i="3" s="1"/>
  <c r="N31" i="2"/>
  <c r="G164" i="3" s="1"/>
  <c r="T44" i="2"/>
  <c r="T48" i="2"/>
  <c r="M69" i="3" s="1"/>
  <c r="T54" i="2"/>
  <c r="M61" i="3" s="1"/>
  <c r="R13" i="8"/>
  <c r="R12" i="8"/>
  <c r="Q11" i="8"/>
  <c r="N11" i="8"/>
  <c r="M11" i="8"/>
  <c r="O11" i="8"/>
  <c r="H11" i="8"/>
  <c r="L11" i="8"/>
  <c r="P11" i="8"/>
  <c r="C11" i="8"/>
  <c r="D11" i="8"/>
  <c r="M68" i="3" l="1"/>
  <c r="O130" i="8"/>
  <c r="O50" i="8"/>
  <c r="O59" i="8"/>
  <c r="O92" i="8"/>
  <c r="O74" i="8"/>
  <c r="O56" i="8"/>
  <c r="O127" i="8"/>
  <c r="O129" i="8"/>
  <c r="O101" i="8"/>
  <c r="O83" i="8"/>
  <c r="O65" i="8"/>
  <c r="O47" i="8"/>
  <c r="O118" i="8"/>
  <c r="O51" i="8"/>
  <c r="O113" i="8"/>
  <c r="O126" i="8"/>
  <c r="O120" i="8"/>
  <c r="O49" i="8"/>
  <c r="O111" i="8"/>
  <c r="O102" i="8"/>
  <c r="O93" i="8"/>
  <c r="O84" i="8"/>
  <c r="O75" i="8"/>
  <c r="O66" i="8"/>
  <c r="O57" i="8"/>
  <c r="O48" i="8"/>
  <c r="O128" i="8"/>
  <c r="O42" i="8"/>
  <c r="O104" i="8"/>
  <c r="O77" i="8"/>
  <c r="O70" i="8"/>
  <c r="O79" i="8"/>
  <c r="O121" i="8"/>
  <c r="O112" i="8"/>
  <c r="O103" i="8"/>
  <c r="O94" i="8"/>
  <c r="O85" i="8"/>
  <c r="O76" i="8"/>
  <c r="O67" i="8"/>
  <c r="O58" i="8"/>
  <c r="O100" i="8"/>
  <c r="O91" i="8"/>
  <c r="O64" i="8"/>
  <c r="O86" i="8"/>
  <c r="O108" i="8"/>
  <c r="O61" i="8"/>
  <c r="O43" i="8"/>
  <c r="O114" i="8"/>
  <c r="O96" i="8"/>
  <c r="O60" i="8"/>
  <c r="O55" i="8"/>
  <c r="O80" i="8"/>
  <c r="O89" i="8"/>
  <c r="O71" i="8"/>
  <c r="O62" i="8"/>
  <c r="O53" i="8"/>
  <c r="O124" i="8"/>
  <c r="O115" i="8"/>
  <c r="O106" i="8"/>
  <c r="O97" i="8"/>
  <c r="O88" i="8"/>
  <c r="O109" i="8"/>
  <c r="O73" i="8"/>
  <c r="O46" i="8"/>
  <c r="O110" i="8"/>
  <c r="O119" i="8"/>
  <c r="O81" i="8"/>
  <c r="O72" i="8"/>
  <c r="O63" i="8"/>
  <c r="O54" i="8"/>
  <c r="O45" i="8"/>
  <c r="O125" i="8"/>
  <c r="O116" i="8"/>
  <c r="O107" i="8"/>
  <c r="O98" i="8"/>
  <c r="O69" i="8"/>
  <c r="O122" i="8"/>
  <c r="O95" i="8"/>
  <c r="O117" i="8"/>
  <c r="O90" i="8"/>
  <c r="O99" i="8"/>
  <c r="O52" i="8"/>
  <c r="O123" i="8"/>
  <c r="O105" i="8"/>
  <c r="O87" i="8"/>
  <c r="O78" i="8"/>
  <c r="O82" i="8"/>
  <c r="O68" i="8"/>
  <c r="O44" i="8"/>
  <c r="B15" i="8"/>
  <c r="B17" i="8" s="1"/>
  <c r="R15" i="8"/>
  <c r="G15" i="8"/>
  <c r="F15" i="8"/>
  <c r="Q12" i="8"/>
  <c r="Q13" i="8"/>
  <c r="J12" i="8"/>
  <c r="J13" i="8"/>
  <c r="P12" i="8"/>
  <c r="P13" i="8"/>
  <c r="O13" i="8"/>
  <c r="O12" i="8"/>
  <c r="M12" i="8"/>
  <c r="M13" i="8"/>
  <c r="K13" i="8"/>
  <c r="K12" i="8"/>
  <c r="N12" i="8"/>
  <c r="N13" i="8"/>
  <c r="H12" i="8"/>
  <c r="H13" i="8"/>
  <c r="H16" i="8" s="1"/>
  <c r="H36" i="8" s="1"/>
  <c r="L12" i="8"/>
  <c r="L13" i="8"/>
  <c r="R14" i="8"/>
  <c r="R37" i="8" s="1"/>
  <c r="G14" i="8"/>
  <c r="F14" i="8"/>
  <c r="B14" i="8"/>
  <c r="E13" i="8"/>
  <c r="E16" i="8" s="1"/>
  <c r="E12" i="8"/>
  <c r="D13" i="8"/>
  <c r="D16" i="8" s="1"/>
  <c r="D12" i="8"/>
  <c r="C12" i="8"/>
  <c r="C13" i="8"/>
  <c r="C16" i="8" s="1"/>
  <c r="O37" i="2"/>
  <c r="N39" i="2"/>
  <c r="G121" i="3" s="1"/>
  <c r="O41" i="2"/>
  <c r="P53" i="2"/>
  <c r="I68" i="3" s="1"/>
  <c r="P55" i="2"/>
  <c r="I65" i="3" s="1"/>
  <c r="P47" i="2"/>
  <c r="P44" i="2"/>
  <c r="P50" i="2"/>
  <c r="O4" i="2"/>
  <c r="H293" i="3" s="1"/>
  <c r="S4" i="2"/>
  <c r="N5" i="2"/>
  <c r="R5" i="2"/>
  <c r="V5" i="2"/>
  <c r="Q6" i="2"/>
  <c r="U6" i="2"/>
  <c r="P7" i="2"/>
  <c r="T7" i="2"/>
  <c r="O8" i="2"/>
  <c r="S8" i="2"/>
  <c r="N9" i="2"/>
  <c r="R9" i="2"/>
  <c r="V9" i="2"/>
  <c r="Q10" i="2"/>
  <c r="U10" i="2"/>
  <c r="P11" i="2"/>
  <c r="T11" i="2"/>
  <c r="O12" i="2"/>
  <c r="S12" i="2"/>
  <c r="N13" i="2"/>
  <c r="R13" i="2"/>
  <c r="V13" i="2"/>
  <c r="Q14" i="2"/>
  <c r="U14" i="2"/>
  <c r="P15" i="2"/>
  <c r="T15" i="2"/>
  <c r="O16" i="2"/>
  <c r="S16" i="2"/>
  <c r="N17" i="2"/>
  <c r="R17" i="2"/>
  <c r="V17" i="2"/>
  <c r="Q18" i="2"/>
  <c r="U18" i="2"/>
  <c r="P19" i="2"/>
  <c r="T19" i="2"/>
  <c r="O20" i="2"/>
  <c r="S20" i="2"/>
  <c r="N21" i="2"/>
  <c r="R21" i="2"/>
  <c r="V21" i="2"/>
  <c r="Q22" i="2"/>
  <c r="U22" i="2"/>
  <c r="P23" i="2"/>
  <c r="T23" i="2"/>
  <c r="P4" i="2"/>
  <c r="T4" i="2"/>
  <c r="O5" i="2"/>
  <c r="S5" i="2"/>
  <c r="N6" i="2"/>
  <c r="R6" i="2"/>
  <c r="V6" i="2"/>
  <c r="Q7" i="2"/>
  <c r="U7" i="2"/>
  <c r="P8" i="2"/>
  <c r="T8" i="2"/>
  <c r="O9" i="2"/>
  <c r="S9" i="2"/>
  <c r="N10" i="2"/>
  <c r="R10" i="2"/>
  <c r="V10" i="2"/>
  <c r="Q11" i="2"/>
  <c r="U11" i="2"/>
  <c r="P12" i="2"/>
  <c r="T12" i="2"/>
  <c r="O13" i="2"/>
  <c r="S13" i="2"/>
  <c r="N14" i="2"/>
  <c r="R14" i="2"/>
  <c r="V14" i="2"/>
  <c r="Q15" i="2"/>
  <c r="U15" i="2"/>
  <c r="P16" i="2"/>
  <c r="T16" i="2"/>
  <c r="O17" i="2"/>
  <c r="S17" i="2"/>
  <c r="N18" i="2"/>
  <c r="R18" i="2"/>
  <c r="V18" i="2"/>
  <c r="Q19" i="2"/>
  <c r="U19" i="2"/>
  <c r="P20" i="2"/>
  <c r="T20" i="2"/>
  <c r="O21" i="2"/>
  <c r="S21" i="2"/>
  <c r="N22" i="2"/>
  <c r="R22" i="2"/>
  <c r="V22" i="2"/>
  <c r="Q23" i="2"/>
  <c r="U23" i="2"/>
  <c r="Q4" i="2"/>
  <c r="U4" i="2"/>
  <c r="P5" i="2"/>
  <c r="T5" i="2"/>
  <c r="O6" i="2"/>
  <c r="S6" i="2"/>
  <c r="N7" i="2"/>
  <c r="R7" i="2"/>
  <c r="V7" i="2"/>
  <c r="Q8" i="2"/>
  <c r="U8" i="2"/>
  <c r="P9" i="2"/>
  <c r="T9" i="2"/>
  <c r="O10" i="2"/>
  <c r="S10" i="2"/>
  <c r="N11" i="2"/>
  <c r="R11" i="2"/>
  <c r="V11" i="2"/>
  <c r="Q12" i="2"/>
  <c r="U12" i="2"/>
  <c r="P13" i="2"/>
  <c r="T13" i="2"/>
  <c r="O14" i="2"/>
  <c r="S14" i="2"/>
  <c r="N15" i="2"/>
  <c r="R15" i="2"/>
  <c r="V15" i="2"/>
  <c r="Q16" i="2"/>
  <c r="U16" i="2"/>
  <c r="P17" i="2"/>
  <c r="T17" i="2"/>
  <c r="O18" i="2"/>
  <c r="S18" i="2"/>
  <c r="N19" i="2"/>
  <c r="R19" i="2"/>
  <c r="V19" i="2"/>
  <c r="Q20" i="2"/>
  <c r="U20" i="2"/>
  <c r="P21" i="2"/>
  <c r="T21" i="2"/>
  <c r="O22" i="2"/>
  <c r="S22" i="2"/>
  <c r="N23" i="2"/>
  <c r="R23" i="2"/>
  <c r="V23" i="2"/>
  <c r="N4" i="2"/>
  <c r="R4" i="2"/>
  <c r="K293" i="3" s="1"/>
  <c r="V4" i="2"/>
  <c r="Q5" i="2"/>
  <c r="U5" i="2"/>
  <c r="P6" i="2"/>
  <c r="T6" i="2"/>
  <c r="O7" i="2"/>
  <c r="S7" i="2"/>
  <c r="N8" i="2"/>
  <c r="R8" i="2"/>
  <c r="V8" i="2"/>
  <c r="Q9" i="2"/>
  <c r="U9" i="2"/>
  <c r="P10" i="2"/>
  <c r="T10" i="2"/>
  <c r="O11" i="2"/>
  <c r="S11" i="2"/>
  <c r="N12" i="2"/>
  <c r="R12" i="2"/>
  <c r="V12" i="2"/>
  <c r="Q13" i="2"/>
  <c r="U13" i="2"/>
  <c r="P14" i="2"/>
  <c r="T14" i="2"/>
  <c r="O15" i="2"/>
  <c r="S15" i="2"/>
  <c r="N16" i="2"/>
  <c r="R16" i="2"/>
  <c r="V16" i="2"/>
  <c r="Q17" i="2"/>
  <c r="U17" i="2"/>
  <c r="P18" i="2"/>
  <c r="T18" i="2"/>
  <c r="O19" i="2"/>
  <c r="S19" i="2"/>
  <c r="T32" i="2"/>
  <c r="N46" i="2"/>
  <c r="G53" i="3" s="1"/>
  <c r="N52" i="2"/>
  <c r="G68" i="3" s="1"/>
  <c r="U26" i="2"/>
  <c r="N158" i="3" s="1"/>
  <c r="Q28" i="2"/>
  <c r="J160" i="3" s="1"/>
  <c r="Q29" i="2"/>
  <c r="J161" i="3" s="1"/>
  <c r="Q30" i="2"/>
  <c r="J162" i="3" s="1"/>
  <c r="P162" i="3" s="1"/>
  <c r="U31" i="2"/>
  <c r="N33" i="2"/>
  <c r="G165" i="3" s="1"/>
  <c r="O36" i="2"/>
  <c r="H120" i="3" s="1"/>
  <c r="O38" i="2"/>
  <c r="H121" i="3" s="1"/>
  <c r="O40" i="2"/>
  <c r="H122" i="3" s="1"/>
  <c r="R41" i="2"/>
  <c r="N45" i="2"/>
  <c r="N47" i="2"/>
  <c r="O48" i="2"/>
  <c r="O49" i="2"/>
  <c r="T50" i="2"/>
  <c r="O54" i="2"/>
  <c r="H61" i="3" s="1"/>
  <c r="P28" i="2"/>
  <c r="I160" i="3" s="1"/>
  <c r="U32" i="2"/>
  <c r="N36" i="2"/>
  <c r="G120" i="3" s="1"/>
  <c r="R37" i="2"/>
  <c r="N40" i="2"/>
  <c r="G122" i="3" s="1"/>
  <c r="N26" i="2"/>
  <c r="G158" i="3" s="1"/>
  <c r="Q27" i="2"/>
  <c r="J159" i="3" s="1"/>
  <c r="R28" i="2"/>
  <c r="K160" i="3" s="1"/>
  <c r="R29" i="2"/>
  <c r="K161" i="3" s="1"/>
  <c r="R30" i="2"/>
  <c r="K162" i="3" s="1"/>
  <c r="Q32" i="2"/>
  <c r="N37" i="2"/>
  <c r="R40" i="2"/>
  <c r="O44" i="2"/>
  <c r="P45" i="2"/>
  <c r="O47" i="2"/>
  <c r="P48" i="2"/>
  <c r="P49" i="2"/>
  <c r="P51" i="2"/>
  <c r="P54" i="2"/>
  <c r="I61" i="3" s="1"/>
  <c r="P40" i="2"/>
  <c r="P36" i="2"/>
  <c r="S33" i="2"/>
  <c r="L165" i="3" s="1"/>
  <c r="S28" i="2"/>
  <c r="L160" i="3" s="1"/>
  <c r="O31" i="2"/>
  <c r="T37" i="2"/>
  <c r="P39" i="2"/>
  <c r="T40" i="2"/>
  <c r="U49" i="2"/>
  <c r="U50" i="2"/>
  <c r="U54" i="2"/>
  <c r="N61" i="3" s="1"/>
  <c r="T33" i="2"/>
  <c r="M165" i="3" s="1"/>
  <c r="T29" i="2"/>
  <c r="M161" i="3" s="1"/>
  <c r="T27" i="2"/>
  <c r="M159" i="3" s="1"/>
  <c r="T41" i="2"/>
  <c r="Q44" i="2"/>
  <c r="P27" i="2"/>
  <c r="I159" i="3" s="1"/>
  <c r="T28" i="2"/>
  <c r="M160" i="3" s="1"/>
  <c r="T31" i="2"/>
  <c r="M164" i="3" s="1"/>
  <c r="P33" i="2"/>
  <c r="I165" i="3" s="1"/>
  <c r="T36" i="2"/>
  <c r="M120" i="3" s="1"/>
  <c r="P38" i="2"/>
  <c r="P41" i="2"/>
  <c r="U44" i="2"/>
  <c r="U45" i="2"/>
  <c r="R47" i="2"/>
  <c r="U51" i="2"/>
  <c r="U52" i="2"/>
  <c r="U46" i="2"/>
  <c r="N53" i="3" s="1"/>
  <c r="U53" i="2"/>
  <c r="U48" i="2"/>
  <c r="N69" i="3" s="1"/>
  <c r="U47" i="2"/>
  <c r="O33" i="2"/>
  <c r="H165" i="3" s="1"/>
  <c r="O29" i="2"/>
  <c r="H161" i="3" s="1"/>
  <c r="P161" i="3" s="1"/>
  <c r="O28" i="2"/>
  <c r="H160" i="3" s="1"/>
  <c r="P160" i="3" s="1"/>
  <c r="N54" i="2"/>
  <c r="G61" i="3" s="1"/>
  <c r="N49" i="2"/>
  <c r="N48" i="2"/>
  <c r="G69" i="3" s="1"/>
  <c r="N44" i="2"/>
  <c r="G49" i="3" s="1"/>
  <c r="N55" i="2"/>
  <c r="G65" i="3" s="1"/>
  <c r="N51" i="2"/>
  <c r="N50" i="2"/>
  <c r="G58" i="3" s="1"/>
  <c r="Q41" i="2"/>
  <c r="Q37" i="2"/>
  <c r="O26" i="2"/>
  <c r="H158" i="3" s="1"/>
  <c r="Q53" i="2"/>
  <c r="Q47" i="2"/>
  <c r="J53" i="3" s="1"/>
  <c r="Q49" i="2"/>
  <c r="Q54" i="2"/>
  <c r="J61" i="3" s="1"/>
  <c r="Q48" i="2"/>
  <c r="J69" i="3" s="1"/>
  <c r="R54" i="2"/>
  <c r="K61" i="3" s="1"/>
  <c r="R49" i="2"/>
  <c r="R48" i="2"/>
  <c r="K69" i="3" s="1"/>
  <c r="R44" i="2"/>
  <c r="R51" i="2"/>
  <c r="R50" i="2"/>
  <c r="R55" i="2"/>
  <c r="K65" i="3" s="1"/>
  <c r="R45" i="2"/>
  <c r="U40" i="2"/>
  <c r="U36" i="2"/>
  <c r="P31" i="2"/>
  <c r="O32" i="2"/>
  <c r="Q36" i="2"/>
  <c r="J120" i="3" s="1"/>
  <c r="U37" i="2"/>
  <c r="T38" i="2"/>
  <c r="M121" i="3" s="1"/>
  <c r="Q39" i="2"/>
  <c r="J121" i="3" s="1"/>
  <c r="Q52" i="2"/>
  <c r="J68" i="3" s="1"/>
  <c r="O55" i="2"/>
  <c r="H65" i="3" s="1"/>
  <c r="O51" i="2"/>
  <c r="O50" i="2"/>
  <c r="H58" i="3" s="1"/>
  <c r="O45" i="2"/>
  <c r="O46" i="2"/>
  <c r="H53" i="3" s="1"/>
  <c r="O52" i="2"/>
  <c r="H68" i="3" s="1"/>
  <c r="S55" i="2"/>
  <c r="L65" i="3" s="1"/>
  <c r="S50" i="2"/>
  <c r="Q31" i="2"/>
  <c r="Q26" i="2"/>
  <c r="J158" i="3" s="1"/>
  <c r="P26" i="2"/>
  <c r="I158" i="3" s="1"/>
  <c r="O27" i="2"/>
  <c r="H159" i="3" s="1"/>
  <c r="U27" i="2"/>
  <c r="N159" i="3" s="1"/>
  <c r="P29" i="2"/>
  <c r="I161" i="3" s="1"/>
  <c r="T30" i="2"/>
  <c r="M162" i="3" s="1"/>
  <c r="P32" i="2"/>
  <c r="U33" i="2"/>
  <c r="N165" i="3" s="1"/>
  <c r="R36" i="2"/>
  <c r="K120" i="3" s="1"/>
  <c r="P37" i="2"/>
  <c r="U38" i="2"/>
  <c r="N121" i="3" s="1"/>
  <c r="R39" i="2"/>
  <c r="K121" i="3" s="1"/>
  <c r="Q40" i="2"/>
  <c r="J122" i="3" s="1"/>
  <c r="U41" i="2"/>
  <c r="Q45" i="2"/>
  <c r="R46" i="2"/>
  <c r="K53" i="3" s="1"/>
  <c r="Q50" i="2"/>
  <c r="J58" i="3" s="1"/>
  <c r="Q51" i="2"/>
  <c r="R52" i="2"/>
  <c r="K68" i="3" s="1"/>
  <c r="Q55" i="2"/>
  <c r="J65" i="3" s="1"/>
  <c r="N27" i="2"/>
  <c r="G159" i="3" s="1"/>
  <c r="R27" i="2"/>
  <c r="K159" i="3" s="1"/>
  <c r="T45" i="2"/>
  <c r="M49" i="3" s="1"/>
  <c r="P46" i="2"/>
  <c r="I53" i="3" s="1"/>
  <c r="T51" i="2"/>
  <c r="V27" i="2"/>
  <c r="O159" i="3" s="1"/>
  <c r="V28" i="2"/>
  <c r="O160" i="3" s="1"/>
  <c r="V29" i="2"/>
  <c r="O161" i="3" s="1"/>
  <c r="V30" i="2"/>
  <c r="O162" i="3" s="1"/>
  <c r="V31" i="2"/>
  <c r="V32" i="2"/>
  <c r="V33" i="2"/>
  <c r="O165" i="3" s="1"/>
  <c r="V36" i="2"/>
  <c r="O120" i="3" s="1"/>
  <c r="V37" i="2"/>
  <c r="V38" i="2"/>
  <c r="O121" i="3" s="1"/>
  <c r="V39" i="2"/>
  <c r="V40" i="2"/>
  <c r="O122" i="3" s="1"/>
  <c r="V44" i="2"/>
  <c r="V45" i="2"/>
  <c r="V46" i="2"/>
  <c r="V47" i="2"/>
  <c r="V50" i="2"/>
  <c r="V51" i="2"/>
  <c r="V52" i="2"/>
  <c r="V53" i="2"/>
  <c r="V54" i="2"/>
  <c r="O61" i="3" s="1"/>
  <c r="V55" i="2"/>
  <c r="O65" i="3" s="1"/>
  <c r="V48" i="2"/>
  <c r="O69" i="3" s="1"/>
  <c r="S26" i="2"/>
  <c r="L158" i="3" s="1"/>
  <c r="S31" i="2"/>
  <c r="L164" i="3" s="1"/>
  <c r="S44" i="2"/>
  <c r="S52" i="2"/>
  <c r="S36" i="2"/>
  <c r="S30" i="2"/>
  <c r="L162" i="3" s="1"/>
  <c r="S40" i="2"/>
  <c r="L122" i="3" s="1"/>
  <c r="S27" i="2"/>
  <c r="L159" i="3" s="1"/>
  <c r="S32" i="2"/>
  <c r="S46" i="2"/>
  <c r="S54" i="2"/>
  <c r="L61" i="3" s="1"/>
  <c r="S38" i="2"/>
  <c r="S29" i="2"/>
  <c r="L161" i="3" s="1"/>
  <c r="S39" i="2"/>
  <c r="S45" i="2"/>
  <c r="S49" i="2"/>
  <c r="L69" i="3" s="1"/>
  <c r="S53" i="2"/>
  <c r="S37" i="2"/>
  <c r="S47" i="2"/>
  <c r="S51" i="2"/>
  <c r="P3" i="3"/>
  <c r="L58" i="3" l="1"/>
  <c r="N122" i="3"/>
  <c r="M58" i="3"/>
  <c r="L53" i="3"/>
  <c r="P53" i="3" s="1"/>
  <c r="O58" i="3"/>
  <c r="P58" i="3" s="1"/>
  <c r="O49" i="3"/>
  <c r="O164" i="3"/>
  <c r="K49" i="3"/>
  <c r="I121" i="3"/>
  <c r="N58" i="3"/>
  <c r="I120" i="3"/>
  <c r="P120" i="3" s="1"/>
  <c r="H49" i="3"/>
  <c r="P49" i="3" s="1"/>
  <c r="P158" i="3"/>
  <c r="P165" i="3"/>
  <c r="G293" i="3"/>
  <c r="N293" i="3"/>
  <c r="I58" i="3"/>
  <c r="L120" i="3"/>
  <c r="P159" i="3"/>
  <c r="I164" i="3"/>
  <c r="H164" i="3"/>
  <c r="I122" i="3"/>
  <c r="P122" i="3" s="1"/>
  <c r="I69" i="3"/>
  <c r="K122" i="3"/>
  <c r="H69" i="3"/>
  <c r="P69" i="3" s="1"/>
  <c r="N164" i="3"/>
  <c r="J293" i="3"/>
  <c r="M293" i="3"/>
  <c r="I49" i="3"/>
  <c r="L49" i="3"/>
  <c r="L121" i="3"/>
  <c r="P121" i="3" s="1"/>
  <c r="L68" i="3"/>
  <c r="O68" i="3"/>
  <c r="P68" i="3" s="1"/>
  <c r="O53" i="3"/>
  <c r="J164" i="3"/>
  <c r="N120" i="3"/>
  <c r="K58" i="3"/>
  <c r="P65" i="3"/>
  <c r="P61" i="3"/>
  <c r="N68" i="3"/>
  <c r="N49" i="3"/>
  <c r="J49" i="3"/>
  <c r="M122" i="3"/>
  <c r="O293" i="3"/>
  <c r="I293" i="3"/>
  <c r="L293" i="3"/>
  <c r="P130" i="8"/>
  <c r="Q130" i="8" s="1"/>
  <c r="R130" i="8" s="1"/>
  <c r="P126" i="8"/>
  <c r="Q126" i="8" s="1"/>
  <c r="R126" i="8" s="1"/>
  <c r="P122" i="8"/>
  <c r="Q122" i="8" s="1"/>
  <c r="R122" i="8" s="1"/>
  <c r="P129" i="8"/>
  <c r="Q129" i="8" s="1"/>
  <c r="R129" i="8" s="1"/>
  <c r="P125" i="8"/>
  <c r="Q125" i="8" s="1"/>
  <c r="R125" i="8" s="1"/>
  <c r="P121" i="8"/>
  <c r="Q121" i="8" s="1"/>
  <c r="R121" i="8" s="1"/>
  <c r="P128" i="8"/>
  <c r="Q128" i="8" s="1"/>
  <c r="R128" i="8" s="1"/>
  <c r="P124" i="8"/>
  <c r="Q124" i="8" s="1"/>
  <c r="R124" i="8" s="1"/>
  <c r="P127" i="8"/>
  <c r="Q127" i="8" s="1"/>
  <c r="R127" i="8" s="1"/>
  <c r="P123" i="8"/>
  <c r="Q123" i="8" s="1"/>
  <c r="R123" i="8" s="1"/>
  <c r="K15" i="8"/>
  <c r="J15" i="8"/>
  <c r="O15" i="8"/>
  <c r="C15" i="8"/>
  <c r="C31" i="8" s="1"/>
  <c r="L15" i="8"/>
  <c r="Q15" i="8"/>
  <c r="P15" i="8"/>
  <c r="H15" i="8"/>
  <c r="H18" i="8" s="1"/>
  <c r="N15" i="8"/>
  <c r="M15" i="8"/>
  <c r="G17" i="8"/>
  <c r="G18" i="8"/>
  <c r="G19" i="8"/>
  <c r="D15" i="8"/>
  <c r="E15" i="8"/>
  <c r="K14" i="8"/>
  <c r="O14" i="8"/>
  <c r="O37" i="8" s="1"/>
  <c r="H14" i="8"/>
  <c r="J14" i="8"/>
  <c r="L14" i="8"/>
  <c r="N14" i="8"/>
  <c r="N37" i="8" s="1"/>
  <c r="M14" i="8"/>
  <c r="P14" i="8"/>
  <c r="P37" i="8" s="1"/>
  <c r="Q14" i="8"/>
  <c r="B28" i="8"/>
  <c r="B21" i="8"/>
  <c r="B18" i="8"/>
  <c r="B34" i="8"/>
  <c r="B31" i="8"/>
  <c r="B26" i="8"/>
  <c r="B20" i="8"/>
  <c r="B29" i="8"/>
  <c r="B23" i="8"/>
  <c r="B36" i="8"/>
  <c r="B25" i="8"/>
  <c r="B22" i="8"/>
  <c r="B19" i="8"/>
  <c r="B35" i="8"/>
  <c r="B32" i="8"/>
  <c r="B33" i="8"/>
  <c r="B30" i="8"/>
  <c r="B27" i="8"/>
  <c r="B24" i="8"/>
  <c r="F36" i="8"/>
  <c r="F32" i="8"/>
  <c r="F28" i="8"/>
  <c r="F24" i="8"/>
  <c r="F20" i="8"/>
  <c r="F35" i="8"/>
  <c r="F31" i="8"/>
  <c r="F27" i="8"/>
  <c r="F23" i="8"/>
  <c r="F19" i="8"/>
  <c r="F34" i="8"/>
  <c r="F30" i="8"/>
  <c r="F26" i="8"/>
  <c r="F22" i="8"/>
  <c r="F18" i="8"/>
  <c r="F33" i="8"/>
  <c r="F29" i="8"/>
  <c r="F25" i="8"/>
  <c r="F21" i="8"/>
  <c r="F17" i="8"/>
  <c r="D14" i="8"/>
  <c r="E14" i="8"/>
  <c r="C14" i="8"/>
  <c r="P293" i="3" l="1"/>
  <c r="P164" i="3"/>
  <c r="M37" i="8"/>
  <c r="P73" i="8" s="1"/>
  <c r="G37" i="8"/>
  <c r="G38" i="8" s="1"/>
  <c r="G39" i="8" s="1"/>
  <c r="P110" i="8"/>
  <c r="Q110" i="8" s="1"/>
  <c r="R110" i="8" s="1"/>
  <c r="P106" i="8"/>
  <c r="Q106" i="8" s="1"/>
  <c r="R106" i="8" s="1"/>
  <c r="P102" i="8"/>
  <c r="P109" i="8"/>
  <c r="Q109" i="8" s="1"/>
  <c r="R109" i="8" s="1"/>
  <c r="P105" i="8"/>
  <c r="Q105" i="8" s="1"/>
  <c r="R105" i="8" s="1"/>
  <c r="P101" i="8"/>
  <c r="P108" i="8"/>
  <c r="Q108" i="8" s="1"/>
  <c r="R108" i="8" s="1"/>
  <c r="P104" i="8"/>
  <c r="P107" i="8"/>
  <c r="Q107" i="8" s="1"/>
  <c r="R107" i="8" s="1"/>
  <c r="P103" i="8"/>
  <c r="P90" i="8"/>
  <c r="Q90" i="8" s="1"/>
  <c r="R90" i="8" s="1"/>
  <c r="P86" i="8"/>
  <c r="P82" i="8"/>
  <c r="P89" i="8"/>
  <c r="Q89" i="8" s="1"/>
  <c r="R89" i="8" s="1"/>
  <c r="P85" i="8"/>
  <c r="P81" i="8"/>
  <c r="P88" i="8"/>
  <c r="Q88" i="8" s="1"/>
  <c r="R88" i="8" s="1"/>
  <c r="P84" i="8"/>
  <c r="P87" i="8"/>
  <c r="Q87" i="8" s="1"/>
  <c r="R87" i="8" s="1"/>
  <c r="P83" i="8"/>
  <c r="P98" i="8"/>
  <c r="Q98" i="8" s="1"/>
  <c r="R98" i="8" s="1"/>
  <c r="P94" i="8"/>
  <c r="Q94" i="8" s="1"/>
  <c r="R94" i="8" s="1"/>
  <c r="P97" i="8"/>
  <c r="Q97" i="8" s="1"/>
  <c r="R97" i="8" s="1"/>
  <c r="P93" i="8"/>
  <c r="Q93" i="8" s="1"/>
  <c r="R93" i="8" s="1"/>
  <c r="P100" i="8"/>
  <c r="Q100" i="8" s="1"/>
  <c r="R100" i="8" s="1"/>
  <c r="P96" i="8"/>
  <c r="Q96" i="8" s="1"/>
  <c r="R96" i="8" s="1"/>
  <c r="P92" i="8"/>
  <c r="P99" i="8"/>
  <c r="Q99" i="8" s="1"/>
  <c r="R99" i="8" s="1"/>
  <c r="P95" i="8"/>
  <c r="Q95" i="8" s="1"/>
  <c r="R95" i="8" s="1"/>
  <c r="P91" i="8"/>
  <c r="L37" i="8"/>
  <c r="K37" i="8"/>
  <c r="J37" i="8"/>
  <c r="Q37" i="8"/>
  <c r="B37" i="8"/>
  <c r="B39" i="8" s="1"/>
  <c r="H19" i="8"/>
  <c r="H17" i="8"/>
  <c r="H37" i="8" s="1"/>
  <c r="C21" i="8"/>
  <c r="C36" i="8"/>
  <c r="C20" i="8"/>
  <c r="C29" i="8"/>
  <c r="C32" i="8"/>
  <c r="C18" i="8"/>
  <c r="C22" i="8"/>
  <c r="C28" i="8"/>
  <c r="C25" i="8"/>
  <c r="C19" i="8"/>
  <c r="C26" i="8"/>
  <c r="F37" i="8"/>
  <c r="F39" i="8" s="1"/>
  <c r="C23" i="8"/>
  <c r="C27" i="8"/>
  <c r="C24" i="8"/>
  <c r="C17" i="8"/>
  <c r="C33" i="8"/>
  <c r="C30" i="8"/>
  <c r="C35" i="8"/>
  <c r="C34" i="8"/>
  <c r="E33" i="8"/>
  <c r="E29" i="8"/>
  <c r="E25" i="8"/>
  <c r="E21" i="8"/>
  <c r="E17" i="8"/>
  <c r="E36" i="8"/>
  <c r="E32" i="8"/>
  <c r="E28" i="8"/>
  <c r="E24" i="8"/>
  <c r="E20" i="8"/>
  <c r="E35" i="8"/>
  <c r="E31" i="8"/>
  <c r="E27" i="8"/>
  <c r="E23" i="8"/>
  <c r="E19" i="8"/>
  <c r="E34" i="8"/>
  <c r="E30" i="8"/>
  <c r="E26" i="8"/>
  <c r="E22" i="8"/>
  <c r="E18" i="8"/>
  <c r="D34" i="8"/>
  <c r="D30" i="8"/>
  <c r="D26" i="8"/>
  <c r="D22" i="8"/>
  <c r="D18" i="8"/>
  <c r="D33" i="8"/>
  <c r="D29" i="8"/>
  <c r="D25" i="8"/>
  <c r="D21" i="8"/>
  <c r="D17" i="8"/>
  <c r="D36" i="8"/>
  <c r="D32" i="8"/>
  <c r="D28" i="8"/>
  <c r="D24" i="8"/>
  <c r="D20" i="8"/>
  <c r="D35" i="8"/>
  <c r="D31" i="8"/>
  <c r="D27" i="8"/>
  <c r="D23" i="8"/>
  <c r="D19" i="8"/>
  <c r="P72" i="8" l="1"/>
  <c r="P80" i="8"/>
  <c r="Q80" i="8" s="1"/>
  <c r="R80" i="8" s="1"/>
  <c r="P78" i="8"/>
  <c r="Q78" i="8" s="1"/>
  <c r="R78" i="8" s="1"/>
  <c r="P75" i="8"/>
  <c r="P77" i="8"/>
  <c r="Q77" i="8" s="1"/>
  <c r="R77" i="8" s="1"/>
  <c r="P71" i="8"/>
  <c r="P76" i="8"/>
  <c r="P74" i="8"/>
  <c r="P79" i="8"/>
  <c r="Q79" i="8" s="1"/>
  <c r="R79" i="8" s="1"/>
  <c r="H38" i="8"/>
  <c r="H39" i="8" s="1"/>
  <c r="P58" i="8"/>
  <c r="Q58" i="8" s="1"/>
  <c r="R58" i="8" s="1"/>
  <c r="P54" i="8"/>
  <c r="P57" i="8"/>
  <c r="Q57" i="8" s="1"/>
  <c r="R57" i="8" s="1"/>
  <c r="P53" i="8"/>
  <c r="P60" i="8"/>
  <c r="Q60" i="8" s="1"/>
  <c r="R60" i="8" s="1"/>
  <c r="P56" i="8"/>
  <c r="P52" i="8"/>
  <c r="P59" i="8"/>
  <c r="Q59" i="8" s="1"/>
  <c r="R59" i="8" s="1"/>
  <c r="P55" i="8"/>
  <c r="P51" i="8"/>
  <c r="P118" i="8"/>
  <c r="Q118" i="8" s="1"/>
  <c r="R118" i="8" s="1"/>
  <c r="P114" i="8"/>
  <c r="P117" i="8"/>
  <c r="Q117" i="8" s="1"/>
  <c r="R117" i="8" s="1"/>
  <c r="P113" i="8"/>
  <c r="P120" i="8"/>
  <c r="Q120" i="8" s="1"/>
  <c r="R120" i="8" s="1"/>
  <c r="P116" i="8"/>
  <c r="Q116" i="8" s="1"/>
  <c r="R116" i="8" s="1"/>
  <c r="P112" i="8"/>
  <c r="P119" i="8"/>
  <c r="Q119" i="8" s="1"/>
  <c r="R119" i="8" s="1"/>
  <c r="P115" i="8"/>
  <c r="Q115" i="8" s="1"/>
  <c r="R115" i="8" s="1"/>
  <c r="P111" i="8"/>
  <c r="P41" i="8"/>
  <c r="Q41" i="8" s="1"/>
  <c r="P50" i="8"/>
  <c r="Q50" i="8" s="1"/>
  <c r="R50" i="8" s="1"/>
  <c r="P46" i="8"/>
  <c r="Q46" i="8" s="1"/>
  <c r="R46" i="8" s="1"/>
  <c r="P42" i="8"/>
  <c r="P49" i="8"/>
  <c r="Q49" i="8" s="1"/>
  <c r="R49" i="8" s="1"/>
  <c r="P45" i="8"/>
  <c r="Q45" i="8" s="1"/>
  <c r="R45" i="8" s="1"/>
  <c r="P48" i="8"/>
  <c r="Q48" i="8" s="1"/>
  <c r="R48" i="8" s="1"/>
  <c r="P44" i="8"/>
  <c r="P47" i="8"/>
  <c r="Q47" i="8" s="1"/>
  <c r="R47" i="8" s="1"/>
  <c r="P43" i="8"/>
  <c r="P70" i="8"/>
  <c r="Q70" i="8" s="1"/>
  <c r="R70" i="8" s="1"/>
  <c r="P66" i="8"/>
  <c r="P62" i="8"/>
  <c r="P69" i="8"/>
  <c r="Q69" i="8" s="1"/>
  <c r="R69" i="8" s="1"/>
  <c r="P65" i="8"/>
  <c r="P61" i="8"/>
  <c r="P68" i="8"/>
  <c r="Q68" i="8" s="1"/>
  <c r="R68" i="8" s="1"/>
  <c r="P64" i="8"/>
  <c r="P67" i="8"/>
  <c r="Q67" i="8" s="1"/>
  <c r="R67" i="8" s="1"/>
  <c r="P63" i="8"/>
  <c r="S37" i="8"/>
  <c r="D37" i="8"/>
  <c r="D39" i="8" s="1"/>
  <c r="H60" i="8"/>
  <c r="H56" i="8"/>
  <c r="H52" i="8"/>
  <c r="H59" i="8"/>
  <c r="H55" i="8"/>
  <c r="H51" i="8"/>
  <c r="H53" i="8"/>
  <c r="H58" i="8"/>
  <c r="H54" i="8"/>
  <c r="H57" i="8"/>
  <c r="G60" i="8"/>
  <c r="G59" i="8"/>
  <c r="C37" i="8"/>
  <c r="C39" i="8" s="1"/>
  <c r="E37" i="8"/>
  <c r="E39" i="8" s="1"/>
  <c r="G57" i="8"/>
  <c r="G58" i="8"/>
  <c r="H50" i="8"/>
  <c r="H49" i="8"/>
  <c r="H48" i="8"/>
  <c r="G56" i="8"/>
  <c r="H46" i="8"/>
  <c r="H47" i="8"/>
  <c r="H45" i="8"/>
  <c r="G55" i="8"/>
  <c r="G50" i="8"/>
  <c r="G52" i="8"/>
  <c r="G54" i="8"/>
  <c r="G51" i="8"/>
  <c r="G53" i="8"/>
  <c r="G48" i="8"/>
  <c r="G47" i="8"/>
  <c r="G49" i="8"/>
  <c r="G41" i="8"/>
  <c r="H44" i="8"/>
  <c r="H43" i="8"/>
  <c r="H42" i="8"/>
  <c r="H41" i="8"/>
  <c r="B7" i="8" l="1"/>
  <c r="R41" i="8"/>
  <c r="Q42" i="8"/>
  <c r="G44" i="8"/>
  <c r="G43" i="8"/>
  <c r="G46" i="8"/>
  <c r="G45" i="8"/>
  <c r="G42" i="8"/>
  <c r="R42" i="8" l="1"/>
  <c r="Q43" i="8"/>
  <c r="R43" i="8" l="1"/>
  <c r="Q44" i="8"/>
  <c r="R44" i="8" l="1"/>
  <c r="Q51" i="8"/>
  <c r="R51" i="8" l="1"/>
  <c r="Q52" i="8"/>
  <c r="Q56" i="8"/>
  <c r="Q55" i="8"/>
  <c r="R55" i="8" s="1"/>
  <c r="R56" i="8" l="1"/>
  <c r="R52" i="8"/>
  <c r="Q53" i="8"/>
  <c r="R53" i="8" l="1"/>
  <c r="Q54" i="8"/>
  <c r="Q61" i="8" s="1"/>
  <c r="R61" i="8" s="1"/>
  <c r="Q62" i="8" l="1"/>
  <c r="R54" i="8"/>
  <c r="R62" i="8" l="1"/>
  <c r="Q63" i="8"/>
  <c r="R63" i="8" l="1"/>
  <c r="Q64" i="8"/>
  <c r="R64" i="8" l="1"/>
  <c r="Q65" i="8"/>
  <c r="Q66" i="8" s="1"/>
  <c r="R66" i="8" l="1"/>
  <c r="Q71" i="8"/>
  <c r="R65" i="8"/>
  <c r="R71" i="8" l="1"/>
  <c r="Q72" i="8"/>
  <c r="Q73" i="8" l="1"/>
  <c r="R73" i="8" s="1"/>
  <c r="Q74" i="8"/>
  <c r="R72" i="8"/>
  <c r="Q91" i="8" l="1"/>
  <c r="R91" i="8" s="1"/>
  <c r="Q75" i="8"/>
  <c r="Q92" i="8"/>
  <c r="R92" i="8" s="1"/>
  <c r="R74" i="8"/>
  <c r="Q101" i="8"/>
  <c r="R75" i="8" l="1"/>
  <c r="Q76" i="8"/>
  <c r="R101" i="8"/>
  <c r="Q102" i="8"/>
  <c r="R76" i="8" l="1"/>
  <c r="Q81" i="8"/>
  <c r="R102" i="8"/>
  <c r="Q103" i="8"/>
  <c r="Q104" i="8"/>
  <c r="R104" i="8" s="1"/>
  <c r="R81" i="8" l="1"/>
  <c r="Q82" i="8"/>
  <c r="Q111" i="8"/>
  <c r="R103" i="8"/>
  <c r="R82" i="8" l="1"/>
  <c r="Q83" i="8"/>
  <c r="R111" i="8"/>
  <c r="Q112" i="8"/>
  <c r="Q113" i="8" s="1"/>
  <c r="R113" i="8" s="1"/>
  <c r="R83" i="8" l="1"/>
  <c r="Q84" i="8"/>
  <c r="Q114" i="8"/>
  <c r="R114" i="8" s="1"/>
  <c r="R112" i="8"/>
  <c r="R84" i="8" l="1"/>
  <c r="Q85" i="8"/>
  <c r="R85" i="8" l="1"/>
  <c r="Q86" i="8"/>
  <c r="S41" i="8" s="1"/>
  <c r="S56" i="8" l="1"/>
  <c r="S45" i="8"/>
  <c r="S60" i="8"/>
  <c r="S44" i="8"/>
  <c r="S43" i="8"/>
  <c r="S42" i="8"/>
  <c r="S54" i="8"/>
  <c r="S58" i="8"/>
  <c r="S46" i="8"/>
  <c r="R86" i="8"/>
  <c r="S57" i="8"/>
  <c r="S50" i="8"/>
  <c r="S48" i="8"/>
  <c r="S52" i="8"/>
  <c r="S51" i="8"/>
  <c r="S59" i="8"/>
  <c r="S55" i="8"/>
  <c r="S49" i="8"/>
  <c r="S53" i="8"/>
  <c r="S47" i="8"/>
  <c r="L4" i="12" l="1"/>
  <c r="H4" i="12"/>
  <c r="K4" i="12"/>
  <c r="I4" i="12"/>
  <c r="G4" i="12"/>
  <c r="J4" i="12"/>
  <c r="F4" i="12"/>
  <c r="L3" i="12"/>
  <c r="F3" i="12"/>
  <c r="H3" i="12"/>
  <c r="I3" i="12"/>
  <c r="K3" i="12"/>
  <c r="G3" i="12"/>
  <c r="J3" i="12"/>
  <c r="F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Stelio Passaris</author>
  </authors>
  <commentList>
    <comment ref="I2" authorId="0" shapeId="0" xr:uid="{00000000-0006-0000-0000-000001000000}">
      <text>
        <r>
          <rPr>
            <b/>
            <sz val="9"/>
            <color indexed="81"/>
            <rFont val="Tahoma"/>
            <family val="2"/>
          </rPr>
          <t>Player's Handbook</t>
        </r>
      </text>
    </comment>
    <comment ref="J2" authorId="0" shapeId="0" xr:uid="{00000000-0006-0000-0000-000002000000}">
      <text>
        <r>
          <rPr>
            <b/>
            <sz val="9"/>
            <color indexed="81"/>
            <rFont val="Tahoma"/>
            <family val="2"/>
          </rPr>
          <t>Starter Set:</t>
        </r>
        <r>
          <rPr>
            <sz val="9"/>
            <color indexed="81"/>
            <rFont val="Tahoma"/>
            <family val="2"/>
          </rPr>
          <t xml:space="preserve">
Starter Set Rulebook</t>
        </r>
      </text>
    </comment>
    <comment ref="K2" authorId="0" shapeId="0" xr:uid="{00000000-0006-0000-0000-000003000000}">
      <text>
        <r>
          <rPr>
            <b/>
            <sz val="9"/>
            <color indexed="81"/>
            <rFont val="Tahoma"/>
            <family val="2"/>
          </rPr>
          <t>Sword Coast Adventurer's Guide</t>
        </r>
      </text>
    </comment>
    <comment ref="L2" authorId="0" shapeId="0" xr:uid="{00000000-0006-0000-0000-000004000000}">
      <text>
        <r>
          <rPr>
            <b/>
            <sz val="9"/>
            <color indexed="81"/>
            <rFont val="Tahoma"/>
            <family val="2"/>
          </rPr>
          <t>Player's Basic Rules</t>
        </r>
      </text>
    </comment>
    <comment ref="M2" authorId="0" shapeId="0" xr:uid="{00000000-0006-0000-0000-000005000000}">
      <text>
        <r>
          <rPr>
            <b/>
            <sz val="9"/>
            <color indexed="81"/>
            <rFont val="Tahoma"/>
            <family val="2"/>
          </rPr>
          <t>System Reference Document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Stelio Passaris</author>
  </authors>
  <commentList>
    <comment ref="U2" authorId="0" shapeId="0" xr:uid="{00000000-0006-0000-0100-000001000000}">
      <text>
        <r>
          <rPr>
            <b/>
            <sz val="9"/>
            <color indexed="81"/>
            <rFont val="Tahoma"/>
            <family val="2"/>
          </rPr>
          <t>Player's Handbook</t>
        </r>
      </text>
    </comment>
    <comment ref="V2" authorId="0" shapeId="0" xr:uid="{00000000-0006-0000-0100-000002000000}">
      <text>
        <r>
          <rPr>
            <b/>
            <sz val="9"/>
            <color indexed="81"/>
            <rFont val="Tahoma"/>
            <family val="2"/>
          </rPr>
          <t>Starter Set:</t>
        </r>
        <r>
          <rPr>
            <sz val="9"/>
            <color indexed="81"/>
            <rFont val="Tahoma"/>
            <family val="2"/>
          </rPr>
          <t xml:space="preserve">
Starter Set Rulebook</t>
        </r>
      </text>
    </comment>
    <comment ref="W2" authorId="0" shapeId="0" xr:uid="{00000000-0006-0000-0100-000003000000}">
      <text>
        <r>
          <rPr>
            <b/>
            <sz val="9"/>
            <color indexed="81"/>
            <rFont val="Tahoma"/>
            <family val="2"/>
          </rPr>
          <t>Dungeon Master's Guide</t>
        </r>
      </text>
    </comment>
    <comment ref="X2" authorId="0" shapeId="0" xr:uid="{00000000-0006-0000-0100-000004000000}">
      <text>
        <r>
          <rPr>
            <b/>
            <sz val="9"/>
            <color indexed="81"/>
            <rFont val="Tahoma"/>
            <family val="2"/>
          </rPr>
          <t>Player's Basic Rules</t>
        </r>
      </text>
    </comment>
    <comment ref="Y2" authorId="0" shapeId="0" xr:uid="{00000000-0006-0000-0100-000005000000}">
      <text>
        <r>
          <rPr>
            <b/>
            <sz val="9"/>
            <color indexed="81"/>
            <rFont val="Tahoma"/>
            <family val="2"/>
          </rPr>
          <t>System Reference Document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Stelio Passaris</author>
  </authors>
  <commentList>
    <comment ref="F1" authorId="0" shapeId="0" xr:uid="{00000000-0006-0000-0200-000001000000}">
      <text>
        <r>
          <rPr>
            <sz val="9"/>
            <color indexed="81"/>
            <rFont val="Tahoma"/>
            <family val="2"/>
          </rPr>
          <t>See Player's Handbook p151, or Player's Basic Rules p49.</t>
        </r>
      </text>
    </comment>
    <comment ref="M6" authorId="0" shapeId="0" xr:uid="{00000000-0006-0000-0200-000002000000}">
      <text>
        <r>
          <rPr>
            <b/>
            <sz val="9"/>
            <color indexed="81"/>
            <rFont val="Tahoma"/>
            <family val="2"/>
          </rPr>
          <t>Player's Handbook</t>
        </r>
      </text>
    </comment>
    <comment ref="N6" authorId="0" shapeId="0" xr:uid="{00000000-0006-0000-0200-000003000000}">
      <text>
        <r>
          <rPr>
            <b/>
            <sz val="9"/>
            <color indexed="81"/>
            <rFont val="Tahoma"/>
            <family val="2"/>
          </rPr>
          <t>Starter Set:</t>
        </r>
        <r>
          <rPr>
            <sz val="9"/>
            <color indexed="81"/>
            <rFont val="Tahoma"/>
            <family val="2"/>
          </rPr>
          <t xml:space="preserve">
Starter Set Rulebook</t>
        </r>
      </text>
    </comment>
    <comment ref="O6" authorId="0" shapeId="0" xr:uid="{00000000-0006-0000-0200-000004000000}">
      <text>
        <r>
          <rPr>
            <b/>
            <sz val="9"/>
            <color indexed="81"/>
            <rFont val="Tahoma"/>
            <family val="2"/>
          </rPr>
          <t>Player's Basic Rules</t>
        </r>
      </text>
    </comment>
    <comment ref="P6" authorId="0" shapeId="0" xr:uid="{00000000-0006-0000-0200-000005000000}">
      <text>
        <r>
          <rPr>
            <b/>
            <sz val="9"/>
            <color indexed="81"/>
            <rFont val="Tahoma"/>
            <family val="2"/>
          </rPr>
          <t>System Reference Document</t>
        </r>
      </text>
    </comment>
    <comment ref="Q6" authorId="0" shapeId="0" xr:uid="{00000000-0006-0000-0200-000006000000}">
      <text>
        <r>
          <rPr>
            <b/>
            <sz val="9"/>
            <color indexed="81"/>
            <rFont val="Tahoma"/>
            <family val="2"/>
          </rPr>
          <t xml:space="preserve">D&amp;D Encounters:
</t>
        </r>
        <r>
          <rPr>
            <sz val="9"/>
            <color indexed="81"/>
            <rFont val="Tahoma"/>
            <family val="2"/>
          </rPr>
          <t>Out of the Abyss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Stelio Passaris</author>
  </authors>
  <commentList>
    <comment ref="Q2" authorId="0" shapeId="0" xr:uid="{00000000-0006-0000-0300-000001000000}">
      <text>
        <r>
          <rPr>
            <b/>
            <sz val="9"/>
            <color indexed="81"/>
            <rFont val="Tahoma"/>
            <family val="2"/>
          </rPr>
          <t>Dungeon Master's Guide</t>
        </r>
      </text>
    </comment>
    <comment ref="R2" authorId="0" shapeId="0" xr:uid="{00000000-0006-0000-0300-000002000000}">
      <text>
        <r>
          <rPr>
            <b/>
            <sz val="9"/>
            <color indexed="81"/>
            <rFont val="Tahoma"/>
            <family val="2"/>
          </rPr>
          <t xml:space="preserve">Starter Set:
</t>
        </r>
        <r>
          <rPr>
            <sz val="9"/>
            <color indexed="81"/>
            <rFont val="Tahoma"/>
            <family val="2"/>
          </rPr>
          <t>Lost Mine of Phandelver</t>
        </r>
        <r>
          <rPr>
            <sz val="9"/>
            <color indexed="81"/>
            <rFont val="Tahoma"/>
            <family val="2"/>
          </rPr>
          <t xml:space="preserve">
</t>
        </r>
      </text>
    </comment>
    <comment ref="S2" authorId="0" shapeId="0" xr:uid="{00000000-0006-0000-0300-000003000000}">
      <text>
        <r>
          <rPr>
            <b/>
            <sz val="9"/>
            <color indexed="81"/>
            <rFont val="Tahoma"/>
            <family val="2"/>
          </rPr>
          <t>Hoard of the Dragon Queen</t>
        </r>
      </text>
    </comment>
    <comment ref="T2" authorId="0" shapeId="0" xr:uid="{00000000-0006-0000-0300-000004000000}">
      <text>
        <r>
          <rPr>
            <b/>
            <sz val="9"/>
            <color indexed="81"/>
            <rFont val="Tahoma"/>
            <family val="2"/>
          </rPr>
          <t>Rise of Tiamat</t>
        </r>
      </text>
    </comment>
    <comment ref="U2" authorId="0" shapeId="0" xr:uid="{00000000-0006-0000-0300-000005000000}">
      <text>
        <r>
          <rPr>
            <b/>
            <sz val="9"/>
            <color indexed="81"/>
            <rFont val="Tahoma"/>
            <family val="2"/>
          </rPr>
          <t>Princes of the Apocalypse</t>
        </r>
      </text>
    </comment>
    <comment ref="V2" authorId="0" shapeId="0" xr:uid="{00000000-0006-0000-0300-000006000000}">
      <text>
        <r>
          <rPr>
            <b/>
            <sz val="9"/>
            <color indexed="81"/>
            <rFont val="Tahoma"/>
            <family val="2"/>
          </rPr>
          <t>DM's Basic Rules</t>
        </r>
      </text>
    </comment>
    <comment ref="W2" authorId="0" shapeId="0" xr:uid="{00000000-0006-0000-0300-000007000000}">
      <text>
        <r>
          <rPr>
            <b/>
            <sz val="9"/>
            <color indexed="81"/>
            <rFont val="Tahoma"/>
            <family val="2"/>
          </rPr>
          <t>System Reference Document</t>
        </r>
      </text>
    </comment>
    <comment ref="X2" authorId="0" shapeId="0" xr:uid="{00000000-0006-0000-0300-000008000000}">
      <text>
        <r>
          <rPr>
            <b/>
            <sz val="9"/>
            <color indexed="81"/>
            <rFont val="Tahoma"/>
            <family val="2"/>
          </rPr>
          <t>Hoard of the Dragon Queen Supplement</t>
        </r>
      </text>
    </comment>
    <comment ref="Y2" authorId="0" shapeId="0" xr:uid="{00000000-0006-0000-0300-000009000000}">
      <text>
        <r>
          <rPr>
            <b/>
            <sz val="9"/>
            <color indexed="81"/>
            <rFont val="Tahoma"/>
            <family val="2"/>
          </rPr>
          <t>Rise of Tiamat Supplement</t>
        </r>
      </text>
    </comment>
    <comment ref="Z2" authorId="0" shapeId="0" xr:uid="{00000000-0006-0000-0300-00000A000000}">
      <text>
        <r>
          <rPr>
            <b/>
            <sz val="9"/>
            <color indexed="81"/>
            <rFont val="Tahoma"/>
            <family val="2"/>
          </rPr>
          <t xml:space="preserve">D&amp;D Expeditions:
</t>
        </r>
        <r>
          <rPr>
            <sz val="9"/>
            <color indexed="81"/>
            <rFont val="Tahoma"/>
            <family val="2"/>
          </rPr>
          <t>1. Defiance in Phlan
2. Secrets of Sokol Keep
3. Shadows over the Moonsea
4. Dues for the Dead
5. The Courting of Fire
6. The Scroll Thief
7. Drums in the Marsh
8. Tales Trees Tell
9. Outlaws of the Iron Route
10. Tyranny of Phlan
11. Dark Pyramid of Sorcerer's Isle
12. Raiders of the Twilight Marsh
13. Pool of Radiance Resurgent
14. Escape from Phlan</t>
        </r>
      </text>
    </comment>
    <comment ref="AA2" authorId="0" shapeId="0" xr:uid="{00000000-0006-0000-0300-00000B000000}">
      <text>
        <r>
          <rPr>
            <b/>
            <sz val="9"/>
            <color indexed="81"/>
            <rFont val="Tahoma"/>
            <family val="2"/>
          </rPr>
          <t>Princes of the Apocalypse Supplement</t>
        </r>
      </text>
    </comment>
    <comment ref="AB2" authorId="0" shapeId="0" xr:uid="{00000000-0006-0000-0300-00000C000000}">
      <text>
        <r>
          <rPr>
            <b/>
            <sz val="9"/>
            <color indexed="81"/>
            <rFont val="Tahoma"/>
            <family val="2"/>
          </rPr>
          <t xml:space="preserve">D&amp;D Encounters:
</t>
        </r>
        <r>
          <rPr>
            <sz val="9"/>
            <color indexed="81"/>
            <rFont val="Tahoma"/>
            <family val="2"/>
          </rPr>
          <t>Princes of the Apocalypse</t>
        </r>
      </text>
    </comment>
    <comment ref="AC2" authorId="0" shapeId="0" xr:uid="{00000000-0006-0000-0300-00000D000000}">
      <text>
        <r>
          <rPr>
            <b/>
            <sz val="9"/>
            <color indexed="81"/>
            <rFont val="Tahoma"/>
            <family val="2"/>
          </rPr>
          <t xml:space="preserve">D&amp;D Expeditions:
</t>
        </r>
        <r>
          <rPr>
            <sz val="9"/>
            <color indexed="81"/>
            <rFont val="Tahoma"/>
            <family val="2"/>
          </rPr>
          <t>1. City of Danger
2. Embers of Elmwood
3. The Drowned Tower
4. Mayhem in the Earthspur Mines
5. Flames of Kythorn
6. Breath of the Yellow Rose
7. Bounty in the Bog
8. Foulness Beneath Mulmaster
9. Eye of the Tempest
10. Cloaks and Shadows
11. Oubliette of Fort Iron
12. Dark Rites at Fort Dalton
13. The Howling Void</t>
        </r>
      </text>
    </comment>
    <comment ref="AD2" authorId="0" shapeId="0" xr:uid="{00000000-0006-0000-0300-00000E000000}">
      <text>
        <r>
          <rPr>
            <b/>
            <sz val="9"/>
            <color indexed="81"/>
            <rFont val="Tahoma"/>
            <family val="2"/>
          </rPr>
          <t xml:space="preserve">D&amp;D Encounters:
</t>
        </r>
        <r>
          <rPr>
            <sz val="9"/>
            <color indexed="81"/>
            <rFont val="Tahoma"/>
            <family val="2"/>
          </rPr>
          <t>Out of the Abyss</t>
        </r>
      </text>
    </comment>
    <comment ref="AE2" authorId="0" shapeId="0" xr:uid="{00000000-0006-0000-0300-00000F000000}">
      <text>
        <r>
          <rPr>
            <b/>
            <sz val="9"/>
            <color indexed="81"/>
            <rFont val="Tahoma"/>
            <family val="2"/>
          </rPr>
          <t>Unearthed Arcana:</t>
        </r>
        <r>
          <rPr>
            <sz val="9"/>
            <color indexed="81"/>
            <rFont val="Tahoma"/>
            <family val="2"/>
          </rPr>
          <t xml:space="preserve">
9. (2015-10-05) Rune Magic</t>
        </r>
      </text>
    </comment>
    <comment ref="D136" authorId="0" shapeId="0" xr:uid="{00000000-0006-0000-0300-000010000000}">
      <text>
        <r>
          <rPr>
            <sz val="9"/>
            <color indexed="81"/>
            <rFont val="Tahoma"/>
            <family val="2"/>
          </rPr>
          <t>Listed as "unique" in the original source. Changed to "legendary" here.</t>
        </r>
      </text>
    </comment>
    <comment ref="D152" authorId="0" shapeId="0" xr:uid="{00000000-0006-0000-0300-000011000000}">
      <text>
        <r>
          <rPr>
            <sz val="9"/>
            <color indexed="81"/>
            <rFont val="Tahoma"/>
            <family val="2"/>
          </rPr>
          <t>No rarity listed. Assumed to be uncommon.</t>
        </r>
      </text>
    </comment>
    <comment ref="D236" authorId="0" shapeId="0" xr:uid="{00000000-0006-0000-0300-000012000000}">
      <text>
        <r>
          <rPr>
            <sz val="9"/>
            <color indexed="81"/>
            <rFont val="Tahoma"/>
            <family val="2"/>
          </rPr>
          <t>Listed as "unique" in the original source. Changed to "legendary" here.</t>
        </r>
      </text>
    </comment>
    <comment ref="D368" authorId="0" shapeId="0" xr:uid="{00000000-0006-0000-0300-000013000000}">
      <text>
        <r>
          <rPr>
            <sz val="9"/>
            <color indexed="81"/>
            <rFont val="Tahoma"/>
            <family val="2"/>
          </rPr>
          <t>No rarity listed. Assumed to be uncommon.</t>
        </r>
      </text>
    </comment>
    <comment ref="D370" authorId="0" shapeId="0" xr:uid="{00000000-0006-0000-0300-000014000000}">
      <text>
        <r>
          <rPr>
            <sz val="9"/>
            <color indexed="81"/>
            <rFont val="Tahoma"/>
            <family val="2"/>
          </rPr>
          <t>No rarity listed. Assumed to be uncommon.</t>
        </r>
      </text>
    </comment>
  </commentList>
</comments>
</file>

<file path=xl/sharedStrings.xml><?xml version="1.0" encoding="utf-8"?>
<sst xmlns="http://schemas.openxmlformats.org/spreadsheetml/2006/main" count="4093" uniqueCount="1516">
  <si>
    <t>Rarity</t>
  </si>
  <si>
    <t>Common</t>
  </si>
  <si>
    <t>Uncommon</t>
  </si>
  <si>
    <t>Rare</t>
  </si>
  <si>
    <t>Very rare</t>
  </si>
  <si>
    <t>Legendary</t>
  </si>
  <si>
    <t>Character Level</t>
  </si>
  <si>
    <t>Value</t>
  </si>
  <si>
    <t>d100</t>
  </si>
  <si>
    <t>A</t>
  </si>
  <si>
    <t>B</t>
  </si>
  <si>
    <t>C</t>
  </si>
  <si>
    <t>D</t>
  </si>
  <si>
    <t>E</t>
  </si>
  <si>
    <t>F</t>
  </si>
  <si>
    <t>G</t>
  </si>
  <si>
    <t>H</t>
  </si>
  <si>
    <t>I</t>
  </si>
  <si>
    <t>Potion of healing</t>
  </si>
  <si>
    <t>Spell scroll (cantrip)</t>
  </si>
  <si>
    <t>Potion of climbing</t>
  </si>
  <si>
    <t>Spell scroll (1st level)</t>
  </si>
  <si>
    <t>Spell scroll (2nd level)</t>
  </si>
  <si>
    <t>Potion of greater healing</t>
  </si>
  <si>
    <t>Bag of holding</t>
  </si>
  <si>
    <t>Driftglobe</t>
  </si>
  <si>
    <t>Potion of fire breath</t>
  </si>
  <si>
    <t>Potion of resistance</t>
  </si>
  <si>
    <t>Ammunition, +1</t>
  </si>
  <si>
    <t>Potion of animal friendship</t>
  </si>
  <si>
    <t>Potion of hill giant strength</t>
  </si>
  <si>
    <t>Potion of growth</t>
  </si>
  <si>
    <t>Potion of water breathing</t>
  </si>
  <si>
    <t>Spell scroll (3rd level)</t>
  </si>
  <si>
    <t>Keoghtom's ointment</t>
  </si>
  <si>
    <t>Oil of slipperiness</t>
  </si>
  <si>
    <t>Dust of disappearance</t>
  </si>
  <si>
    <t>Dust of dryness</t>
  </si>
  <si>
    <t>Dust of sneezing and choking</t>
  </si>
  <si>
    <t>Elemental gem</t>
  </si>
  <si>
    <t>Philter of love</t>
  </si>
  <si>
    <t>Alchemy jug</t>
  </si>
  <si>
    <t>Cap of water breathing</t>
  </si>
  <si>
    <t>Cloak of the manta ray</t>
  </si>
  <si>
    <t>Goggles of night</t>
  </si>
  <si>
    <t>Helm of comprehending languages</t>
  </si>
  <si>
    <t>Immovable rod</t>
  </si>
  <si>
    <t>Lantern of revealing</t>
  </si>
  <si>
    <t>Mariner's armor</t>
  </si>
  <si>
    <t>Mithral armor</t>
  </si>
  <si>
    <t>Potion of poison</t>
  </si>
  <si>
    <t>Ring of swimming</t>
  </si>
  <si>
    <t>Robe of useful items</t>
  </si>
  <si>
    <t>Rope of climbing</t>
  </si>
  <si>
    <t>Saddle of the cavalier</t>
  </si>
  <si>
    <t>Wand of magic detection</t>
  </si>
  <si>
    <t>Wand of secrets</t>
  </si>
  <si>
    <t>Potion of superior healing</t>
  </si>
  <si>
    <t>Spell scroll (4th level)</t>
  </si>
  <si>
    <t>Ammunition, +2</t>
  </si>
  <si>
    <t>Potion of clairvoyance</t>
  </si>
  <si>
    <t>Potion of diminution</t>
  </si>
  <si>
    <t>Potion of gaseous form</t>
  </si>
  <si>
    <t>Potion of frost giant strength</t>
  </si>
  <si>
    <t>Potion of stone giant strength</t>
  </si>
  <si>
    <t>Potion of heroism</t>
  </si>
  <si>
    <t>Potion of invulnerability</t>
  </si>
  <si>
    <t>Potion of mind reading</t>
  </si>
  <si>
    <t>Spell scroll (5th level)</t>
  </si>
  <si>
    <t>Elixir of health</t>
  </si>
  <si>
    <t>Oil of etherealness</t>
  </si>
  <si>
    <t>Potion of fire giant strength</t>
  </si>
  <si>
    <t>Scroll of protection</t>
  </si>
  <si>
    <t>Bag of beans</t>
  </si>
  <si>
    <t>Bead of force</t>
  </si>
  <si>
    <t>Chime of opening</t>
  </si>
  <si>
    <t>Decanter of endless water</t>
  </si>
  <si>
    <t>Eyes of minute seeing</t>
  </si>
  <si>
    <t>Folding boat</t>
  </si>
  <si>
    <t>Heward's handy haversack</t>
  </si>
  <si>
    <t>Horseshoes of speed</t>
  </si>
  <si>
    <t>Necklace of fireballs</t>
  </si>
  <si>
    <t>Periapt of health</t>
  </si>
  <si>
    <t>Sending stones</t>
  </si>
  <si>
    <t>Potion of supreme healing</t>
  </si>
  <si>
    <t>Potion of invisibility</t>
  </si>
  <si>
    <t>Potion of speed</t>
  </si>
  <si>
    <t>Spell scroll (6th level)</t>
  </si>
  <si>
    <t>Spell scroll (7th level)</t>
  </si>
  <si>
    <t>Ammunition, +3</t>
  </si>
  <si>
    <t>Oil of sharpness</t>
  </si>
  <si>
    <t>Potion of flying</t>
  </si>
  <si>
    <t>Potion of cloud giant strength</t>
  </si>
  <si>
    <t>Potion of longevity</t>
  </si>
  <si>
    <t>Potion of vitality</t>
  </si>
  <si>
    <t>Spell scroll (8th level)</t>
  </si>
  <si>
    <t>Horseshoes of a zephyr</t>
  </si>
  <si>
    <t>Nolzur's marvelous pigments</t>
  </si>
  <si>
    <t>Bag of devouring</t>
  </si>
  <si>
    <t>Portable hole</t>
  </si>
  <si>
    <t>Potion of storm giant strength</t>
  </si>
  <si>
    <t>Spell scroll (9th level)</t>
  </si>
  <si>
    <t>Universal solvent</t>
  </si>
  <si>
    <t>Arrow of slaying</t>
  </si>
  <si>
    <t>Sovereign glue</t>
  </si>
  <si>
    <t>Weapon, +1</t>
  </si>
  <si>
    <t>Shield, +1</t>
  </si>
  <si>
    <t>Sentinel shield</t>
  </si>
  <si>
    <t>Amulet of proof against detection and location</t>
  </si>
  <si>
    <t>Boots of elvenkind</t>
  </si>
  <si>
    <t>Boots of striding and springing</t>
  </si>
  <si>
    <t>Bracers of archery</t>
  </si>
  <si>
    <t>Brooch of shielding</t>
  </si>
  <si>
    <t>Broom of flying</t>
  </si>
  <si>
    <t>Cloak of elvenkind</t>
  </si>
  <si>
    <t>Cloak of protection</t>
  </si>
  <si>
    <t>Gauntlets of ogre power</t>
  </si>
  <si>
    <t>Hat of disguise</t>
  </si>
  <si>
    <t>Javelin of lightning</t>
  </si>
  <si>
    <t>Pearl of power</t>
  </si>
  <si>
    <t>Rod of the pact keeper, +1</t>
  </si>
  <si>
    <t>Slippers of spider climbing</t>
  </si>
  <si>
    <t>Staff of the adder</t>
  </si>
  <si>
    <t>Staff of the python</t>
  </si>
  <si>
    <t>Sword of vengeance</t>
  </si>
  <si>
    <t>Trident of fish command</t>
  </si>
  <si>
    <t>Wand of magic missiles</t>
  </si>
  <si>
    <t>Wand of the war mage, +1</t>
  </si>
  <si>
    <t>Wand of web</t>
  </si>
  <si>
    <t>Weapon of warning</t>
  </si>
  <si>
    <t>Adamantine armor (chain mail)</t>
  </si>
  <si>
    <t>Adamantine armor (chain shirt)</t>
  </si>
  <si>
    <t>Adamantine armor (scale mail)</t>
  </si>
  <si>
    <t>Bag of tricks (gray)</t>
  </si>
  <si>
    <t>Bag of tricks (rust)</t>
  </si>
  <si>
    <t>Bag of tricks (tan)</t>
  </si>
  <si>
    <t>Boots of the winterlands</t>
  </si>
  <si>
    <t>Circlet of blasting</t>
  </si>
  <si>
    <t>Deck of illusions</t>
  </si>
  <si>
    <t>Eversmoking bottle</t>
  </si>
  <si>
    <t>Eyes of charming</t>
  </si>
  <si>
    <t>Eyes of the eagle</t>
  </si>
  <si>
    <t>Figurine of wondrous power (silver raven)</t>
  </si>
  <si>
    <t>Gem of brightness</t>
  </si>
  <si>
    <t>Gloves of missile snaring</t>
  </si>
  <si>
    <t>Gloves of swimming and climbing</t>
  </si>
  <si>
    <t>Gloves of thievery</t>
  </si>
  <si>
    <t>Headband of intellect</t>
  </si>
  <si>
    <t>Instrument of the bards (Doss lute)</t>
  </si>
  <si>
    <t>Medallion of thoughts</t>
  </si>
  <si>
    <t>Necklace of adaptation</t>
  </si>
  <si>
    <t>Helm of telepathy</t>
  </si>
  <si>
    <t>Periapt of wound closure</t>
  </si>
  <si>
    <t>Pipes of haunting</t>
  </si>
  <si>
    <t>Pipes of the sewers</t>
  </si>
  <si>
    <t>Ring of jumping</t>
  </si>
  <si>
    <t>Ring of mind shielding</t>
  </si>
  <si>
    <t>Ring of warmth</t>
  </si>
  <si>
    <t>Ring of water walking</t>
  </si>
  <si>
    <t>Quiver of Ehlonna</t>
  </si>
  <si>
    <t>Stone of good luck</t>
  </si>
  <si>
    <t>Wind fan</t>
  </si>
  <si>
    <t>Winged boots</t>
  </si>
  <si>
    <t>Weapon, +2</t>
  </si>
  <si>
    <t>Figurine of wondrous power (roll d8)</t>
  </si>
  <si>
    <t>Adamantine armor (breastplate)</t>
  </si>
  <si>
    <t>Adamantine armor (splint)</t>
  </si>
  <si>
    <t>Amulet of health</t>
  </si>
  <si>
    <t>Armor of vulnerability</t>
  </si>
  <si>
    <t>Arrow-catching shield</t>
  </si>
  <si>
    <t>Belt of dwarvenkind</t>
  </si>
  <si>
    <t>Belt of hill giant strength</t>
  </si>
  <si>
    <t>Berserker axe</t>
  </si>
  <si>
    <t>Boots of levitation</t>
  </si>
  <si>
    <t>Boots of speed</t>
  </si>
  <si>
    <t>Bowl of commanding water elementals</t>
  </si>
  <si>
    <t>Bracers of defense</t>
  </si>
  <si>
    <t>Brazier of commanding fire elementals</t>
  </si>
  <si>
    <t>Cape of the mountebank</t>
  </si>
  <si>
    <t>Censer of commanding air elementals</t>
  </si>
  <si>
    <t>Armor, +1 chain mail</t>
  </si>
  <si>
    <t>Armor of resistance (chain mail)</t>
  </si>
  <si>
    <t>Armor, +1 chain shirt</t>
  </si>
  <si>
    <t>Armor of resistance (chain shirt)</t>
  </si>
  <si>
    <t>Cloak of displacement</t>
  </si>
  <si>
    <t>Cloak of the bat</t>
  </si>
  <si>
    <t>Cube of force</t>
  </si>
  <si>
    <t>Daern's instant fortress</t>
  </si>
  <si>
    <t>Dagger of venom</t>
  </si>
  <si>
    <t>Dimensional shackles</t>
  </si>
  <si>
    <t>Dragon slayer</t>
  </si>
  <si>
    <t>Elven chain</t>
  </si>
  <si>
    <t>Gem of seeing</t>
  </si>
  <si>
    <t>Flame tongue</t>
  </si>
  <si>
    <t>Giant slayer</t>
  </si>
  <si>
    <t>Glamoured studded leather</t>
  </si>
  <si>
    <t>Helm of teleportation</t>
  </si>
  <si>
    <t>Horn of blasting</t>
  </si>
  <si>
    <t>Horn of Valhalla (silver or brass)</t>
  </si>
  <si>
    <t>Instrument of the bards (Canaith mandolin)</t>
  </si>
  <si>
    <t>Instrument of the bards (Cli lyre)</t>
  </si>
  <si>
    <t>Ioun stone (awareness)</t>
  </si>
  <si>
    <t>Ioun stone (protection)</t>
  </si>
  <si>
    <t>Ioun stone (reserve)</t>
  </si>
  <si>
    <t>Ioun stone (sustenance)</t>
  </si>
  <si>
    <t>Iron bands of Bilarro</t>
  </si>
  <si>
    <t>Armor, +1 leather</t>
  </si>
  <si>
    <t>Armor of resistance (leather)</t>
  </si>
  <si>
    <t>Mace of disruption</t>
  </si>
  <si>
    <t>Mace of smiting</t>
  </si>
  <si>
    <t>Mace of terror</t>
  </si>
  <si>
    <t>Mantle of spell resistance</t>
  </si>
  <si>
    <t>Necklace of prayer beads</t>
  </si>
  <si>
    <t>Periapt of proof against poison</t>
  </si>
  <si>
    <t>Ring of animal influence</t>
  </si>
  <si>
    <t>Ring of evasion</t>
  </si>
  <si>
    <t>Ring of feather falling</t>
  </si>
  <si>
    <t>Ring of free action</t>
  </si>
  <si>
    <t>Ring of resistance</t>
  </si>
  <si>
    <t>Ring of protection</t>
  </si>
  <si>
    <t>Ring of spell storing</t>
  </si>
  <si>
    <t>Ring of the ram</t>
  </si>
  <si>
    <t>Ring of X-ray vision</t>
  </si>
  <si>
    <t>Robe of eyes</t>
  </si>
  <si>
    <t>Rod of rulership</t>
  </si>
  <si>
    <t>Rod of the pact keeper, +2</t>
  </si>
  <si>
    <t>Rope of entanglement</t>
  </si>
  <si>
    <t>Armor, +1 scale mail</t>
  </si>
  <si>
    <t>Armor of resistance (scale mail)</t>
  </si>
  <si>
    <t>Shield, +2</t>
  </si>
  <si>
    <t>Shield of missile attraction</t>
  </si>
  <si>
    <t>Staff of charming</t>
  </si>
  <si>
    <t>Staff of healing</t>
  </si>
  <si>
    <t>Staff of swarming insects</t>
  </si>
  <si>
    <t>Staff of the woodlands</t>
  </si>
  <si>
    <t>Staff of withering</t>
  </si>
  <si>
    <t>Stone of controlling earth elementals</t>
  </si>
  <si>
    <t>Sun blade</t>
  </si>
  <si>
    <t>Sword of life stealing</t>
  </si>
  <si>
    <t>Sword of wounding</t>
  </si>
  <si>
    <t>Tentacle rod</t>
  </si>
  <si>
    <t>Vicious weapon</t>
  </si>
  <si>
    <t>Wand of binding</t>
  </si>
  <si>
    <t>Wand of enemy detection</t>
  </si>
  <si>
    <t>Wand of fear</t>
  </si>
  <si>
    <t>Wand of fireballs</t>
  </si>
  <si>
    <t>Wand of lightning bolts</t>
  </si>
  <si>
    <t>Wand of paralysis</t>
  </si>
  <si>
    <t>Wand of the war mage, +2</t>
  </si>
  <si>
    <t>Wand of wonder</t>
  </si>
  <si>
    <t>Wings of flying</t>
  </si>
  <si>
    <t>Weapon, +3</t>
  </si>
  <si>
    <t>Amulet of the planes</t>
  </si>
  <si>
    <t>Carpet of flying</t>
  </si>
  <si>
    <t>Ring of regeneration</t>
  </si>
  <si>
    <t>Ring of shooting stars</t>
  </si>
  <si>
    <t>Ring of telekinesis</t>
  </si>
  <si>
    <t>Robe of scintillating colors</t>
  </si>
  <si>
    <t>Robe of stars</t>
  </si>
  <si>
    <t>Rod of absorption</t>
  </si>
  <si>
    <t>Rod of alertness</t>
  </si>
  <si>
    <t>Rod of security</t>
  </si>
  <si>
    <t>Rod of the pact keeper, +3</t>
  </si>
  <si>
    <t>Scimitar of speed</t>
  </si>
  <si>
    <t>Shield, +3</t>
  </si>
  <si>
    <t>Staff of fire</t>
  </si>
  <si>
    <t>Staff of frost</t>
  </si>
  <si>
    <t>Staff of power</t>
  </si>
  <si>
    <t>Staff of striking</t>
  </si>
  <si>
    <t>Staff of thunder and lightning</t>
  </si>
  <si>
    <t>Sword of sharpness</t>
  </si>
  <si>
    <t>Wand of polymorph</t>
  </si>
  <si>
    <t>Wand of the war mage, +3</t>
  </si>
  <si>
    <t>Adamantine armor (half plate)</t>
  </si>
  <si>
    <t>Adamantine armor (plate)</t>
  </si>
  <si>
    <t>Animated shield</t>
  </si>
  <si>
    <t>Belt of fire giant strength</t>
  </si>
  <si>
    <t>Belt of frost (or stone) giant strength</t>
  </si>
  <si>
    <t>Armor, +1 breastplate</t>
  </si>
  <si>
    <t>Armor of resistance (breastplate)</t>
  </si>
  <si>
    <t>Candle of invocation</t>
  </si>
  <si>
    <t>Armor, +2 chain mail</t>
  </si>
  <si>
    <t>Armor, +2 chain shirt</t>
  </si>
  <si>
    <t>Cloak of arachnida</t>
  </si>
  <si>
    <t>Dancing sword</t>
  </si>
  <si>
    <t>Demon armor</t>
  </si>
  <si>
    <t>Dragon scale mail</t>
  </si>
  <si>
    <t>Dwarven plate</t>
  </si>
  <si>
    <t>Dwarven thrower</t>
  </si>
  <si>
    <t>Efreeti bottle</t>
  </si>
  <si>
    <t>Figurine of wondrous power (obsidian steed)</t>
  </si>
  <si>
    <t>Frost brand</t>
  </si>
  <si>
    <t>Helm of brilliance</t>
  </si>
  <si>
    <t>Horn of Valhalla (bronze)</t>
  </si>
  <si>
    <t>Instrument of the bards (Anstruth harp)</t>
  </si>
  <si>
    <t>Ioun stone (absorption)</t>
  </si>
  <si>
    <t>Ioun stone (agility)</t>
  </si>
  <si>
    <t>Ioun stone (fortitude)</t>
  </si>
  <si>
    <t>Ioun stone (insight)</t>
  </si>
  <si>
    <t>Ioun stone (intellect)</t>
  </si>
  <si>
    <t>Ioun stone (leadership)</t>
  </si>
  <si>
    <t>Ioun stone (strength)</t>
  </si>
  <si>
    <t>Armor, +2 leather</t>
  </si>
  <si>
    <t>Manual of bodily health</t>
  </si>
  <si>
    <t>Manual of gainful exercise</t>
  </si>
  <si>
    <t>Manual of golems</t>
  </si>
  <si>
    <t>Manual of quickness of action</t>
  </si>
  <si>
    <t>Mirror of life trapping</t>
  </si>
  <si>
    <t>Nine lives stealer</t>
  </si>
  <si>
    <t>Oathbow</t>
  </si>
  <si>
    <t>Armor, +2 scale mail</t>
  </si>
  <si>
    <t>Spellguard shield</t>
  </si>
  <si>
    <t>Armor, +1 splint</t>
  </si>
  <si>
    <t>Armor of resistance (splint)</t>
  </si>
  <si>
    <t>Armor, +1 studded leather</t>
  </si>
  <si>
    <t>Armor of resistance (studded leather)</t>
  </si>
  <si>
    <t>Tome of clear thought</t>
  </si>
  <si>
    <t>Tome of leadership and influence</t>
  </si>
  <si>
    <t>Tome of understanding</t>
  </si>
  <si>
    <t>Defender</t>
  </si>
  <si>
    <t>Hammer of thunderbolts</t>
  </si>
  <si>
    <t>Luck blade</t>
  </si>
  <si>
    <t>Sword of answering</t>
  </si>
  <si>
    <t>Holy avenger</t>
  </si>
  <si>
    <t>Ring of djinni summoning</t>
  </si>
  <si>
    <t>Ring of invisibility</t>
  </si>
  <si>
    <t>Ring of spell turning</t>
  </si>
  <si>
    <t>Rod of lordly might</t>
  </si>
  <si>
    <t>Staff of the magi</t>
  </si>
  <si>
    <t>Vorpal sword</t>
  </si>
  <si>
    <t>Belt of cloud giant strength</t>
  </si>
  <si>
    <t>Armor, +2 breastplate</t>
  </si>
  <si>
    <t>Armor, +3 chain mail</t>
  </si>
  <si>
    <t>Armor, +3 chain shirt</t>
  </si>
  <si>
    <t>Cloak of invisibility</t>
  </si>
  <si>
    <t>Armor, +1 half plate</t>
  </si>
  <si>
    <t>Iron flask</t>
  </si>
  <si>
    <t>Armor, +3 leather</t>
  </si>
  <si>
    <t>Armor, +1 plate</t>
  </si>
  <si>
    <t>Robe of the archmagi</t>
  </si>
  <si>
    <t>Rod of resurrection</t>
  </si>
  <si>
    <t>Scarab of protection</t>
  </si>
  <si>
    <t>Armor, +2 splint</t>
  </si>
  <si>
    <t>Armor, +2 studded leather</t>
  </si>
  <si>
    <t>Well of many worlds</t>
  </si>
  <si>
    <t>Magic armor (roll d12)</t>
  </si>
  <si>
    <t>Apparatus of Kwalish</t>
  </si>
  <si>
    <t>Armor of invulnerability</t>
  </si>
  <si>
    <t>Belt of storm giant strength</t>
  </si>
  <si>
    <t>Cubic gate</t>
  </si>
  <si>
    <t>Deck of many things</t>
  </si>
  <si>
    <t>Efreeti chain</t>
  </si>
  <si>
    <t>Armor of resistance (half plate)</t>
  </si>
  <si>
    <t>Horn of Valhalla (iron)</t>
  </si>
  <si>
    <t>Instrument of the bards (Ollamh harp)</t>
  </si>
  <si>
    <t>Ioun stone (greater absorption)</t>
  </si>
  <si>
    <t>Ioun stone (mastery)</t>
  </si>
  <si>
    <t>Ioun stone (regeneration)</t>
  </si>
  <si>
    <t>Plate armor of etherealness</t>
  </si>
  <si>
    <t>Ring of air elemental command</t>
  </si>
  <si>
    <t>Ring of earth elemental command</t>
  </si>
  <si>
    <t>Ring of fire elemental command</t>
  </si>
  <si>
    <t>Ring of water elemental command</t>
  </si>
  <si>
    <t>Ring of three wishes</t>
  </si>
  <si>
    <t>Sphere of annihilation</t>
  </si>
  <si>
    <t>Talisman of pure good</t>
  </si>
  <si>
    <t>Talisman of the sphere</t>
  </si>
  <si>
    <t>Talisman of ultimate evil</t>
  </si>
  <si>
    <t>Tome of the stilled tongue</t>
  </si>
  <si>
    <t>Magic Item</t>
  </si>
  <si>
    <t>Type</t>
  </si>
  <si>
    <t>DMG</t>
  </si>
  <si>
    <t>Wondrous item</t>
  </si>
  <si>
    <t>Weapon (any ammunition)</t>
  </si>
  <si>
    <t>Attune</t>
  </si>
  <si>
    <t>Armor (shield)</t>
  </si>
  <si>
    <t>Armor, +1 padded</t>
  </si>
  <si>
    <t>Armor, +1 hide</t>
  </si>
  <si>
    <t>Armor, +1 ring mail</t>
  </si>
  <si>
    <t>Armor, +2 padded</t>
  </si>
  <si>
    <t>Armor, +2 hide</t>
  </si>
  <si>
    <t>Armor, +2 half plate</t>
  </si>
  <si>
    <t>Armor, +2 ring mail</t>
  </si>
  <si>
    <t>Armor, +2 plate</t>
  </si>
  <si>
    <t>Armor, +3 padded</t>
  </si>
  <si>
    <t>Armor, +3 hide</t>
  </si>
  <si>
    <t>Armor, +3 half plate</t>
  </si>
  <si>
    <t>Armor, +3 ring mail</t>
  </si>
  <si>
    <t>Armor, +3 plate</t>
  </si>
  <si>
    <t>Armor, +3 breastplate</t>
  </si>
  <si>
    <t>Armor, +3 scale mail</t>
  </si>
  <si>
    <t>Armor, +3 splint</t>
  </si>
  <si>
    <t>Armor, +3 studded leather</t>
  </si>
  <si>
    <t>Armor of resistance (plate)</t>
  </si>
  <si>
    <t>Curse</t>
  </si>
  <si>
    <t>Weapon (arrow)</t>
  </si>
  <si>
    <t>Weapon (any axe)</t>
  </si>
  <si>
    <t>Crystal ball</t>
  </si>
  <si>
    <t>Crystal ball of mind reading</t>
  </si>
  <si>
    <t>Crystal ball of telepathy</t>
  </si>
  <si>
    <t>Crystal ball of true seeing</t>
  </si>
  <si>
    <t>1d6</t>
  </si>
  <si>
    <t>1d8</t>
  </si>
  <si>
    <t>1d12</t>
  </si>
  <si>
    <t>Figurine of wondrous power (bronze griffon)</t>
  </si>
  <si>
    <t>Figurine of wondrous power (ebony fly)</t>
  </si>
  <si>
    <t>Figurine of wondrous power (golden lions)</t>
  </si>
  <si>
    <t>Figurine of wondrous power (ivory goats)</t>
  </si>
  <si>
    <t>Figurine of wondrous power (marble elephant)</t>
  </si>
  <si>
    <t>Figurine of wondrous power (onyx dog)</t>
  </si>
  <si>
    <t>Figurine of wondrous power (serpentine owl)</t>
  </si>
  <si>
    <t>In tables?</t>
  </si>
  <si>
    <t>Weapon (dagger)</t>
  </si>
  <si>
    <t>Weapon (any sword)</t>
  </si>
  <si>
    <t>Armor (plate)</t>
  </si>
  <si>
    <t>Armor (scale mail)</t>
  </si>
  <si>
    <t>Weapon (warhammer)</t>
  </si>
  <si>
    <t>Armor (chain mail)</t>
  </si>
  <si>
    <t>Potion</t>
  </si>
  <si>
    <t>Armor (chain shirt)</t>
  </si>
  <si>
    <t>Weapon (any axe or sword)</t>
  </si>
  <si>
    <t>Armor (studded leather)</t>
  </si>
  <si>
    <t>Weapon (maul)</t>
  </si>
  <si>
    <t>Rod</t>
  </si>
  <si>
    <t>Instrument of the bards (Fochlucan bandore)</t>
  </si>
  <si>
    <t>Instrument of the bards (Mac-Fuirmidh cittern)</t>
  </si>
  <si>
    <t>Weapon (javelin)</t>
  </si>
  <si>
    <t>Weapon (mace)</t>
  </si>
  <si>
    <t>Armor (not shield)</t>
  </si>
  <si>
    <t>Armor (medium/heavy; not hide)</t>
  </si>
  <si>
    <t>Weapon (longbow)</t>
  </si>
  <si>
    <t>Ring</t>
  </si>
  <si>
    <t>1d20</t>
  </si>
  <si>
    <t>Quaal's anchor token</t>
  </si>
  <si>
    <t>Quaal's bird token</t>
  </si>
  <si>
    <t>Quaal's fan token</t>
  </si>
  <si>
    <t>Quaal's swan boat token</t>
  </si>
  <si>
    <t>Quaal's tree token</t>
  </si>
  <si>
    <t>Quaal's whip token</t>
  </si>
  <si>
    <t>Weapon (scimitar)</t>
  </si>
  <si>
    <t>Scroll</t>
  </si>
  <si>
    <t>Staff</t>
  </si>
  <si>
    <t>Weapon (longsword)</t>
  </si>
  <si>
    <t>Weapon (any slashing sword)</t>
  </si>
  <si>
    <t>Weapon (trident)</t>
  </si>
  <si>
    <t>Weapon (any)</t>
  </si>
  <si>
    <t>Wand</t>
  </si>
  <si>
    <t>Blackrazor</t>
  </si>
  <si>
    <t>Weapon (greatsword)</t>
  </si>
  <si>
    <t>Moonblade</t>
  </si>
  <si>
    <t>Wave</t>
  </si>
  <si>
    <t>Whelm</t>
  </si>
  <si>
    <t>Artifact</t>
  </si>
  <si>
    <t>Axe of the Dwarvish Lords</t>
  </si>
  <si>
    <t>Weapon (battleaxe)</t>
  </si>
  <si>
    <t>Book of Exalted Deeds</t>
  </si>
  <si>
    <t>Book of Vile Darkness</t>
  </si>
  <si>
    <t>Eye and Hand of Vecna</t>
  </si>
  <si>
    <t>Orb of Dragonkind</t>
  </si>
  <si>
    <t>Sword of Kas</t>
  </si>
  <si>
    <t>Wand of Orcus</t>
  </si>
  <si>
    <t>Armor (ring mail)</t>
  </si>
  <si>
    <t>Armor (splint)</t>
  </si>
  <si>
    <t>Armor (leather)</t>
  </si>
  <si>
    <t>Armor (padded)</t>
  </si>
  <si>
    <t>Armor (breastplate)</t>
  </si>
  <si>
    <t>Armor (half plate)</t>
  </si>
  <si>
    <t>Armor (hide)</t>
  </si>
  <si>
    <t>Weapon</t>
  </si>
  <si>
    <t>Category</t>
  </si>
  <si>
    <t>Simple Melee</t>
  </si>
  <si>
    <t>Club</t>
  </si>
  <si>
    <t>Cost</t>
  </si>
  <si>
    <t>Damage</t>
  </si>
  <si>
    <t>Weight</t>
  </si>
  <si>
    <t>Ammunition</t>
  </si>
  <si>
    <t>Finesse</t>
  </si>
  <si>
    <t>Heavy</t>
  </si>
  <si>
    <t>Light</t>
  </si>
  <si>
    <t>Loading</t>
  </si>
  <si>
    <t>Reach</t>
  </si>
  <si>
    <t>Special</t>
  </si>
  <si>
    <t>Thrown</t>
  </si>
  <si>
    <t>Two-Handed</t>
  </si>
  <si>
    <t>Versatile</t>
  </si>
  <si>
    <t>1d4</t>
  </si>
  <si>
    <t>bludgeoning</t>
  </si>
  <si>
    <t>Dagger</t>
  </si>
  <si>
    <t>piercing</t>
  </si>
  <si>
    <t>Range (long)</t>
  </si>
  <si>
    <t>Greatclub</t>
  </si>
  <si>
    <t>Handaxe</t>
  </si>
  <si>
    <t>slashing</t>
  </si>
  <si>
    <t>Javelin</t>
  </si>
  <si>
    <t>Light hammer</t>
  </si>
  <si>
    <t>Mace</t>
  </si>
  <si>
    <t>Quarterstaff</t>
  </si>
  <si>
    <t>Sickle</t>
  </si>
  <si>
    <t>Spear</t>
  </si>
  <si>
    <t>Unarmed strike</t>
  </si>
  <si>
    <t>Crossbow, light</t>
  </si>
  <si>
    <t>Simple Ranged</t>
  </si>
  <si>
    <t>Dart</t>
  </si>
  <si>
    <t>Shortbow</t>
  </si>
  <si>
    <t>Sling</t>
  </si>
  <si>
    <t>Martial Melee</t>
  </si>
  <si>
    <t>Battleaxe</t>
  </si>
  <si>
    <t>1d10</t>
  </si>
  <si>
    <t>Flail</t>
  </si>
  <si>
    <t>Glaive</t>
  </si>
  <si>
    <t>Greataxe</t>
  </si>
  <si>
    <t>Greatsword</t>
  </si>
  <si>
    <t>2d6</t>
  </si>
  <si>
    <t>Halberd</t>
  </si>
  <si>
    <t>Lance</t>
  </si>
  <si>
    <t>Longsword</t>
  </si>
  <si>
    <t>Maul</t>
  </si>
  <si>
    <t>Morningstar</t>
  </si>
  <si>
    <t>Pike</t>
  </si>
  <si>
    <t>Rapier</t>
  </si>
  <si>
    <t>Scimitar</t>
  </si>
  <si>
    <t>Shortsword</t>
  </si>
  <si>
    <t>Trident</t>
  </si>
  <si>
    <t>War pick</t>
  </si>
  <si>
    <t>Warhammer</t>
  </si>
  <si>
    <t>Whip</t>
  </si>
  <si>
    <t>Martial Ranged</t>
  </si>
  <si>
    <t>Blowgun</t>
  </si>
  <si>
    <t>Crossbow, hand</t>
  </si>
  <si>
    <t>Crossbow, heavy</t>
  </si>
  <si>
    <t>Longbow</t>
  </si>
  <si>
    <t>Net</t>
  </si>
  <si>
    <t>3d6</t>
  </si>
  <si>
    <t>Pistol</t>
  </si>
  <si>
    <t>Musket</t>
  </si>
  <si>
    <t>Era</t>
  </si>
  <si>
    <t>Renaissance</t>
  </si>
  <si>
    <t>Modern</t>
  </si>
  <si>
    <t>Futuristic</t>
  </si>
  <si>
    <t>Pistol, automatic</t>
  </si>
  <si>
    <t>Revolver</t>
  </si>
  <si>
    <t>Rifle, hunting</t>
  </si>
  <si>
    <t>Rifle, automatic</t>
  </si>
  <si>
    <t>Shotgun</t>
  </si>
  <si>
    <t>2d8</t>
  </si>
  <si>
    <t>2d10</t>
  </si>
  <si>
    <t>Reload</t>
  </si>
  <si>
    <t>Laser pistol</t>
  </si>
  <si>
    <t>Antimatter rifle</t>
  </si>
  <si>
    <t>Laser rifle</t>
  </si>
  <si>
    <t>radiant</t>
  </si>
  <si>
    <t>6d8</t>
  </si>
  <si>
    <t>necrotic</t>
  </si>
  <si>
    <t>3d8</t>
  </si>
  <si>
    <t>Max Spell Level</t>
  </si>
  <si>
    <t>Max Bonus</t>
  </si>
  <si>
    <t>Crafting (DMG128)</t>
  </si>
  <si>
    <t>Creation Cost</t>
  </si>
  <si>
    <t>Min Level</t>
  </si>
  <si>
    <t>Selling Magic Items (DMG129)</t>
  </si>
  <si>
    <t>Base Price</t>
  </si>
  <si>
    <t>Days to Find Buyer</t>
  </si>
  <si>
    <t>d100 mod</t>
  </si>
  <si>
    <t>Rarity (DMG135)</t>
  </si>
  <si>
    <t>Power Level (DMG285)</t>
  </si>
  <si>
    <t>Challenge</t>
  </si>
  <si>
    <t>CP</t>
  </si>
  <si>
    <t>SP</t>
  </si>
  <si>
    <t>EP</t>
  </si>
  <si>
    <t>GP</t>
  </si>
  <si>
    <t>PP</t>
  </si>
  <si>
    <t>5d6</t>
  </si>
  <si>
    <t>4d6</t>
  </si>
  <si>
    <t>0 - 4</t>
  </si>
  <si>
    <t>5 - 10</t>
  </si>
  <si>
    <t>4d6 x100</t>
  </si>
  <si>
    <t>1d6 x10</t>
  </si>
  <si>
    <t>6d6 x10</t>
  </si>
  <si>
    <t>2d6 x10</t>
  </si>
  <si>
    <t>3d6 x10</t>
  </si>
  <si>
    <t>4d6 x10</t>
  </si>
  <si>
    <t>11 - 16</t>
  </si>
  <si>
    <t>1d6 x100</t>
  </si>
  <si>
    <t>2d6 x100</t>
  </si>
  <si>
    <t>17+</t>
  </si>
  <si>
    <t>2d6 x1000</t>
  </si>
  <si>
    <t>8d6 x100</t>
  </si>
  <si>
    <t>1d6 x1000</t>
  </si>
  <si>
    <t>Gems</t>
  </si>
  <si>
    <t>Art Objects</t>
  </si>
  <si>
    <t>2d4 x25</t>
  </si>
  <si>
    <t>2d6 x50</t>
  </si>
  <si>
    <t>Hoard</t>
  </si>
  <si>
    <t>6d6 x100</t>
  </si>
  <si>
    <t>3d6 x100</t>
  </si>
  <si>
    <t>3d6 x50</t>
  </si>
  <si>
    <t>2d4 x250</t>
  </si>
  <si>
    <t>4d6 x1000</t>
  </si>
  <si>
    <t>5d6 x100</t>
  </si>
  <si>
    <t>2d4 x750</t>
  </si>
  <si>
    <t>3d6 x500</t>
  </si>
  <si>
    <t>3d6 x1000</t>
  </si>
  <si>
    <t>12d6 x1000</t>
  </si>
  <si>
    <t>8d6 x1000</t>
  </si>
  <si>
    <t>1d10 x2500</t>
  </si>
  <si>
    <t>1d4 x7500</t>
  </si>
  <si>
    <t>1d8 x5000</t>
  </si>
  <si>
    <t>AC</t>
  </si>
  <si>
    <t>Strength</t>
  </si>
  <si>
    <t>Stealth</t>
  </si>
  <si>
    <t>Padded</t>
  </si>
  <si>
    <t>Leather</t>
  </si>
  <si>
    <t>Studded leather</t>
  </si>
  <si>
    <t>Hide</t>
  </si>
  <si>
    <t>Chain shirt</t>
  </si>
  <si>
    <t>Scale mail</t>
  </si>
  <si>
    <t>Breastplate</t>
  </si>
  <si>
    <t>Half plate</t>
  </si>
  <si>
    <t>Medium</t>
  </si>
  <si>
    <t>Ring mail</t>
  </si>
  <si>
    <t>Chain mail</t>
  </si>
  <si>
    <t>Splint</t>
  </si>
  <si>
    <t>Plate</t>
  </si>
  <si>
    <t>Shield</t>
  </si>
  <si>
    <t>Yes</t>
  </si>
  <si>
    <t>Max 2</t>
  </si>
  <si>
    <t>No</t>
  </si>
  <si>
    <t>Disadvantage</t>
  </si>
  <si>
    <t>Dex Mod</t>
  </si>
  <si>
    <t>Standard</t>
  </si>
  <si>
    <t>Siege Equipment</t>
  </si>
  <si>
    <t>Ballista bolt</t>
  </si>
  <si>
    <t>3d10</t>
  </si>
  <si>
    <t>Cannon ball</t>
  </si>
  <si>
    <t>8d10</t>
  </si>
  <si>
    <t>Boiling oil</t>
  </si>
  <si>
    <t>fire</t>
  </si>
  <si>
    <t>Mangonel stone</t>
  </si>
  <si>
    <t>5d10</t>
  </si>
  <si>
    <t>Ram</t>
  </si>
  <si>
    <t>Trebuchet stone</t>
  </si>
  <si>
    <t>Quaal's feather token (roll d20)</t>
  </si>
  <si>
    <t>Hoard?</t>
  </si>
  <si>
    <t>CR:</t>
  </si>
  <si>
    <t>-</t>
  </si>
  <si>
    <t>Crystal ball (legendary version) (roll d6)</t>
  </si>
  <si>
    <t>Additional sub-tables</t>
  </si>
  <si>
    <t>d</t>
  </si>
  <si>
    <t>x</t>
  </si>
  <si>
    <t># dice</t>
  </si>
  <si>
    <t>d-size</t>
  </si>
  <si>
    <t>mult.</t>
  </si>
  <si>
    <t>Amount</t>
  </si>
  <si>
    <t>GP Gemstones</t>
  </si>
  <si>
    <t>d12</t>
  </si>
  <si>
    <t>Stone</t>
  </si>
  <si>
    <t>Description</t>
  </si>
  <si>
    <t>opaque mottled deep blue</t>
  </si>
  <si>
    <t>translucent striped brown, blue, white, or red</t>
  </si>
  <si>
    <t>transparent pale blue</t>
  </si>
  <si>
    <t>translucent circles of gray, white, brown, blue, or green</t>
  </si>
  <si>
    <t>opaque gray-black</t>
  </si>
  <si>
    <t>opaque light and dark blue with yellow flecks</t>
  </si>
  <si>
    <t>opaque striated light and dark green</t>
  </si>
  <si>
    <t>translucent pink or yellow-white with mossy gray or green markings</t>
  </si>
  <si>
    <t>opaque black</t>
  </si>
  <si>
    <t>opaque light pink</t>
  </si>
  <si>
    <t>translucent brown with golden center</t>
  </si>
  <si>
    <t>opaque light blue-green</t>
  </si>
  <si>
    <t>Azurite</t>
  </si>
  <si>
    <t>Banded agate</t>
  </si>
  <si>
    <t>Blue quartz</t>
  </si>
  <si>
    <t>Eye agate</t>
  </si>
  <si>
    <t>Hematite</t>
  </si>
  <si>
    <t>Lapis lazuli</t>
  </si>
  <si>
    <t>Malachite</t>
  </si>
  <si>
    <t>Moss agate</t>
  </si>
  <si>
    <t>Obsidian</t>
  </si>
  <si>
    <t>Rhodochrosite</t>
  </si>
  <si>
    <t>Tiger eye</t>
  </si>
  <si>
    <t>Turquoise</t>
  </si>
  <si>
    <t>translucent rosy stone with white star-shaped center</t>
  </si>
  <si>
    <t>transparent pale blue-green</t>
  </si>
  <si>
    <t>opaque dark gray with red flecks</t>
  </si>
  <si>
    <t>opaque orange to red-brown</t>
  </si>
  <si>
    <t>opaque white</t>
  </si>
  <si>
    <t>translucent green</t>
  </si>
  <si>
    <t>transparent pale yellow-brown</t>
  </si>
  <si>
    <t>opaque blue, black, or brown</t>
  </si>
  <si>
    <t>translucent white with pale blue glow</t>
  </si>
  <si>
    <t>opaque bands of black and white, or pure black or white</t>
  </si>
  <si>
    <t>transparent white, smoky gray, or yellow</t>
  </si>
  <si>
    <t>opaque bands of red and white</t>
  </si>
  <si>
    <t>Bloodstone</t>
  </si>
  <si>
    <t>Carnelian</t>
  </si>
  <si>
    <t>Chalcedony</t>
  </si>
  <si>
    <t>Chrysoprase</t>
  </si>
  <si>
    <t>Citrine</t>
  </si>
  <si>
    <t>Jasper</t>
  </si>
  <si>
    <t>Moonstone</t>
  </si>
  <si>
    <t>Onyx</t>
  </si>
  <si>
    <t>Quartz</t>
  </si>
  <si>
    <t>Sardonyx</t>
  </si>
  <si>
    <t xml:space="preserve">Star rose quartz </t>
  </si>
  <si>
    <t>Zircon</t>
  </si>
  <si>
    <t>d10</t>
  </si>
  <si>
    <t>Amber</t>
  </si>
  <si>
    <t>Chrysoberyl</t>
  </si>
  <si>
    <t>Amethyst</t>
  </si>
  <si>
    <t>transparent pale green , blue, brown, or red</t>
  </si>
  <si>
    <t>transparent watery gold to rich gold</t>
  </si>
  <si>
    <t>transparent deep purple</t>
  </si>
  <si>
    <t>transparent yellow-green to pale green</t>
  </si>
  <si>
    <t>opaque crimson</t>
  </si>
  <si>
    <t>transparent red, brown-green, or violet</t>
  </si>
  <si>
    <t>translucent light green, deep green , or white</t>
  </si>
  <si>
    <t>opaque deep black</t>
  </si>
  <si>
    <t>opaque lustrous white, yellow, or pink</t>
  </si>
  <si>
    <t>transparent red, red-brown, or deep green</t>
  </si>
  <si>
    <t>Coral</t>
  </si>
  <si>
    <t>Garnet</t>
  </si>
  <si>
    <t>Jade</t>
  </si>
  <si>
    <t>Jet</t>
  </si>
  <si>
    <t>Pearl</t>
  </si>
  <si>
    <t>Spinel</t>
  </si>
  <si>
    <t>Tourmaline</t>
  </si>
  <si>
    <t>d6</t>
  </si>
  <si>
    <t>Alexandrite</t>
  </si>
  <si>
    <t>Aquamarine</t>
  </si>
  <si>
    <t>Black pearl</t>
  </si>
  <si>
    <t>Blue spinel</t>
  </si>
  <si>
    <t>Peridot</t>
  </si>
  <si>
    <t>Topaz</t>
  </si>
  <si>
    <t>transparent dark green</t>
  </si>
  <si>
    <t>opaque pure black</t>
  </si>
  <si>
    <t>transparent deep blue</t>
  </si>
  <si>
    <t>transparent rich olive green</t>
  </si>
  <si>
    <t>transparent golden yellow</t>
  </si>
  <si>
    <t>d8</t>
  </si>
  <si>
    <t>translucent dark green with black mottling and golden flecks</t>
  </si>
  <si>
    <t>transparent blue-white to medium blue</t>
  </si>
  <si>
    <t>transparent deep bright green</t>
  </si>
  <si>
    <t>translucent fiery red</t>
  </si>
  <si>
    <t>translucent pale blue with green and golden mottling</t>
  </si>
  <si>
    <t>translucent ruby with white star-shaped center</t>
  </si>
  <si>
    <t>translucent blue sapphire with white star-shaped center</t>
  </si>
  <si>
    <t>transparent fiery yellow or yellow·green</t>
  </si>
  <si>
    <t>Black opal</t>
  </si>
  <si>
    <t>Blue sapphire</t>
  </si>
  <si>
    <t>Emerald</t>
  </si>
  <si>
    <t>Fire opal</t>
  </si>
  <si>
    <t>Opal</t>
  </si>
  <si>
    <t>Star ruby</t>
  </si>
  <si>
    <t>Star sapphire</t>
  </si>
  <si>
    <t>Yellow sapphire</t>
  </si>
  <si>
    <t>d4</t>
  </si>
  <si>
    <t>Black sapphire</t>
  </si>
  <si>
    <t>translucent lustrous black with glowing highlights</t>
  </si>
  <si>
    <t>Diamond</t>
  </si>
  <si>
    <t>transparent blue-white, canary, pink, brown, or blue</t>
  </si>
  <si>
    <t>transparent fiery orange</t>
  </si>
  <si>
    <t>Ruby</t>
  </si>
  <si>
    <t>transparent clear red to deep crimson</t>
  </si>
  <si>
    <t>Jacinth</t>
  </si>
  <si>
    <t>Silver ewer</t>
  </si>
  <si>
    <t>Carved bone statuette</t>
  </si>
  <si>
    <t>Small gold bracelet</t>
  </si>
  <si>
    <t>Cloth-of-gold vestments</t>
  </si>
  <si>
    <t>Black velvet mask stitched with silver thread</t>
  </si>
  <si>
    <t>Copper chalice with silver filigree</t>
  </si>
  <si>
    <t>Pair of engraved bone dice</t>
  </si>
  <si>
    <t>Small mirror set in a painted wooden frame</t>
  </si>
  <si>
    <t>Embroidered silk handkerchief</t>
  </si>
  <si>
    <t>Gold locket with a painted portrait inside</t>
  </si>
  <si>
    <t>Object</t>
  </si>
  <si>
    <t>GP Art Objects</t>
  </si>
  <si>
    <t>Gold ring set with bloodstones</t>
  </si>
  <si>
    <t>Carved ivory statuette</t>
  </si>
  <si>
    <t>Large gold bracelet</t>
  </si>
  <si>
    <t>Silver necklace with a gemstone pendant</t>
  </si>
  <si>
    <t>Bronze crown</t>
  </si>
  <si>
    <t>Silk robe with gold embroidery</t>
  </si>
  <si>
    <t>Large well-made tapestry</t>
  </si>
  <si>
    <t>Brass mug with jade inlay</t>
  </si>
  <si>
    <t>Box of turquoise animal figurines</t>
  </si>
  <si>
    <t>Gold bird cage with electrum filigree</t>
  </si>
  <si>
    <t>Silver chalice set with moonstones</t>
  </si>
  <si>
    <t>Silver-plated steellongsword with jet set in hilt</t>
  </si>
  <si>
    <t>Carved harp of exotic wood with ivory inlay and zircon gems</t>
  </si>
  <si>
    <t>Small gold idol</t>
  </si>
  <si>
    <t>Gold dragon comb set with red garnets as eyes</t>
  </si>
  <si>
    <t>Bottle stopper cork embossed with gold leaf and set with amethysts</t>
  </si>
  <si>
    <t>Ceremonial electrum dagger with a black pearl in the pommel</t>
  </si>
  <si>
    <t>Silver and gold brooch</t>
  </si>
  <si>
    <t>Obsidian statuette with gold fittings and inlay</t>
  </si>
  <si>
    <t>Painted gold war mask</t>
  </si>
  <si>
    <t>Fine gold chain set with a fire opal</t>
  </si>
  <si>
    <t>Old masterpiece painting</t>
  </si>
  <si>
    <t>Gold music box</t>
  </si>
  <si>
    <t>Gold circlet set with four aquamarines</t>
  </si>
  <si>
    <t>Embroidered silk and velvet mantle set with numerous moonstones</t>
  </si>
  <si>
    <t>Platinum bracelet set with a sapphire</t>
  </si>
  <si>
    <t>Embroidered glove set with jewel chips</t>
  </si>
  <si>
    <t>Jeweled anklet</t>
  </si>
  <si>
    <t>Eye patch with a mock eye set in blue sapphire and moonstone</t>
  </si>
  <si>
    <t>A necklace string of small pink pearls</t>
  </si>
  <si>
    <t>Jeweled gold crown</t>
  </si>
  <si>
    <t>Jeweled platinum ring</t>
  </si>
  <si>
    <t>Small gold statuette set with rubies</t>
  </si>
  <si>
    <t>Gold cup set with emeralds</t>
  </si>
  <si>
    <t>Gold jewelry box with platinum filigree</t>
  </si>
  <si>
    <t>Painted gold child's sarcophagus</t>
  </si>
  <si>
    <t>Jade game board with solid gold playing pieces</t>
  </si>
  <si>
    <t>Bejeweled ivory drinking horn with gold filigree</t>
  </si>
  <si>
    <t>Total</t>
  </si>
  <si>
    <t>Magic Items</t>
  </si>
  <si>
    <t>Copper</t>
  </si>
  <si>
    <t>Silver</t>
  </si>
  <si>
    <t>Electrum</t>
  </si>
  <si>
    <t>Gold</t>
  </si>
  <si>
    <t>Platinum</t>
  </si>
  <si>
    <t>Random Treasure Generator</t>
  </si>
  <si>
    <r>
      <rPr>
        <sz val="11"/>
        <color theme="1"/>
        <rFont val="Calibri"/>
        <family val="2"/>
      </rPr>
      <t xml:space="preserve">• </t>
    </r>
    <r>
      <rPr>
        <sz val="11"/>
        <color theme="1"/>
        <rFont val="Calibri"/>
        <family val="2"/>
        <scheme val="minor"/>
      </rPr>
      <t xml:space="preserve">Select values for CR </t>
    </r>
    <r>
      <rPr>
        <sz val="11"/>
        <color theme="0" tint="-0.499984740745262"/>
        <rFont val="Calibri"/>
        <family val="2"/>
        <scheme val="minor"/>
      </rPr>
      <t>(0-4 / 5-10 / 11-16 / 17+)</t>
    </r>
    <r>
      <rPr>
        <sz val="11"/>
        <color theme="1"/>
        <rFont val="Calibri"/>
        <family val="2"/>
        <scheme val="minor"/>
      </rPr>
      <t xml:space="preserve"> and Hoard </t>
    </r>
    <r>
      <rPr>
        <sz val="11"/>
        <color theme="0" tint="-0.499984740745262"/>
        <rFont val="Calibri"/>
        <family val="2"/>
        <scheme val="minor"/>
      </rPr>
      <t>(false/true)</t>
    </r>
    <r>
      <rPr>
        <sz val="11"/>
        <color theme="1"/>
        <rFont val="Calibri"/>
        <family val="2"/>
        <scheme val="minor"/>
      </rPr>
      <t xml:space="preserve"> and treasure is automatically randomly generated.</t>
    </r>
  </si>
  <si>
    <t>• Recalculate (F9) to generate a new set of values. Any change to cells throughout the spreadsheet will trigger a recalculation.</t>
  </si>
  <si>
    <t>Random Table Probabilities</t>
  </si>
  <si>
    <t>PHB</t>
  </si>
  <si>
    <t>HDQ</t>
  </si>
  <si>
    <t>ROT</t>
  </si>
  <si>
    <t>DDEX1</t>
  </si>
  <si>
    <t>Draakhorn</t>
  </si>
  <si>
    <t>Mask of the Dragon Queen</t>
  </si>
  <si>
    <t>SSR</t>
  </si>
  <si>
    <t>Basic</t>
  </si>
  <si>
    <t>Books</t>
  </si>
  <si>
    <t>Free PDF sources</t>
  </si>
  <si>
    <t>LMP</t>
  </si>
  <si>
    <t>Hazirawn</t>
  </si>
  <si>
    <t>1:26</t>
  </si>
  <si>
    <t>4:20</t>
  </si>
  <si>
    <t>5:18</t>
  </si>
  <si>
    <t>9:25</t>
  </si>
  <si>
    <t>10:29</t>
  </si>
  <si>
    <t>Magic Item Tables</t>
  </si>
  <si>
    <t>Armor</t>
  </si>
  <si>
    <t>Information</t>
  </si>
  <si>
    <t>Weapons</t>
  </si>
  <si>
    <t>Properties</t>
  </si>
  <si>
    <t>Range (normal)</t>
  </si>
  <si>
    <t>DDEN2</t>
  </si>
  <si>
    <t>Wingwear</t>
  </si>
  <si>
    <t>POA</t>
  </si>
  <si>
    <t>Weapon (dart)</t>
  </si>
  <si>
    <t>Lost Crown of Besilmer</t>
  </si>
  <si>
    <t>Orcsplitter</t>
  </si>
  <si>
    <t>Weapon (greataxe)</t>
  </si>
  <si>
    <t>Drown</t>
  </si>
  <si>
    <t>Ironfang</t>
  </si>
  <si>
    <t>Weapon (war pick)</t>
  </si>
  <si>
    <t>Tinderstrike</t>
  </si>
  <si>
    <t>Windvane</t>
  </si>
  <si>
    <t>Weapon (spear)</t>
  </si>
  <si>
    <t>DDEX2</t>
  </si>
  <si>
    <t>10:18/19/21</t>
  </si>
  <si>
    <t>10:24</t>
  </si>
  <si>
    <t>Potion of Bottled Breath</t>
  </si>
  <si>
    <t>13:29</t>
  </si>
  <si>
    <t>Fungus</t>
  </si>
  <si>
    <t>Barrelstalk</t>
  </si>
  <si>
    <t>Bluecap</t>
  </si>
  <si>
    <t>Fire Lichen</t>
  </si>
  <si>
    <t>Ripplebark</t>
  </si>
  <si>
    <t>DDEN3</t>
  </si>
  <si>
    <t>Trillimac</t>
  </si>
  <si>
    <t>Waterorb</t>
  </si>
  <si>
    <t>Zurkhwood</t>
  </si>
  <si>
    <t>Nightlight</t>
  </si>
  <si>
    <t>Nilhogg's Nose</t>
  </si>
  <si>
    <t>Ormu</t>
  </si>
  <si>
    <t>Timmask</t>
  </si>
  <si>
    <t>Tongue of Madness</t>
  </si>
  <si>
    <t>Torchstalk</t>
  </si>
  <si>
    <t>Dawnbringer</t>
  </si>
  <si>
    <t>Wand of Viscid Globs</t>
  </si>
  <si>
    <t>Gear</t>
  </si>
  <si>
    <t>Abacus</t>
  </si>
  <si>
    <t>Acid (vial)</t>
  </si>
  <si>
    <t>Arrows (20)</t>
  </si>
  <si>
    <t>Alchemist's fire (flask)</t>
  </si>
  <si>
    <t>Blowgun needles (50)</t>
  </si>
  <si>
    <t>Crossbow bolts (20)</t>
  </si>
  <si>
    <t>Sling bullets (20)</t>
  </si>
  <si>
    <t>Antitoxin (vial)</t>
  </si>
  <si>
    <t>Arcane focus: orb</t>
  </si>
  <si>
    <t>Arcane focus: crystal</t>
  </si>
  <si>
    <t>Arcane focus: rod</t>
  </si>
  <si>
    <t>Arcane focus: staff</t>
  </si>
  <si>
    <t>Arcane focus: wand</t>
  </si>
  <si>
    <t>Backpack</t>
  </si>
  <si>
    <t>Ball bearings (bag of 1,000)</t>
  </si>
  <si>
    <t>Basket</t>
  </si>
  <si>
    <t>Barrel</t>
  </si>
  <si>
    <t>Bedroll</t>
  </si>
  <si>
    <t>Bell</t>
  </si>
  <si>
    <t>Blanket</t>
  </si>
  <si>
    <t>Block and tackle</t>
  </si>
  <si>
    <t>Book</t>
  </si>
  <si>
    <t>Bottle, glass</t>
  </si>
  <si>
    <t>Bucket</t>
  </si>
  <si>
    <t>Caltrops (bag of 20)</t>
  </si>
  <si>
    <t>Candle</t>
  </si>
  <si>
    <t>Case, crossbow bolt</t>
  </si>
  <si>
    <t>Case, map or scroll</t>
  </si>
  <si>
    <t>Chain (10 feet)</t>
  </si>
  <si>
    <t>Chalk (1 piece)</t>
  </si>
  <si>
    <t>Chest</t>
  </si>
  <si>
    <t>Climber's kit</t>
  </si>
  <si>
    <t>Clothes, common</t>
  </si>
  <si>
    <t>Clothes, costume</t>
  </si>
  <si>
    <t>Clothes, fine</t>
  </si>
  <si>
    <t>Clothes, traveler's</t>
  </si>
  <si>
    <t>Component pouch</t>
  </si>
  <si>
    <t>Crowbar</t>
  </si>
  <si>
    <t>Druidic focus: sprig of mistletoe</t>
  </si>
  <si>
    <t>Druidic focus: totem</t>
  </si>
  <si>
    <t>Druidic focus: wooden staff</t>
  </si>
  <si>
    <t>Druidic focus: yew wand</t>
  </si>
  <si>
    <t>Fishing tackle</t>
  </si>
  <si>
    <t>Clothes</t>
  </si>
  <si>
    <t>Flask or tankard</t>
  </si>
  <si>
    <t>Grappling hook</t>
  </si>
  <si>
    <t>Hammer</t>
  </si>
  <si>
    <t>Hammer, sledge</t>
  </si>
  <si>
    <t>Healer's kit</t>
  </si>
  <si>
    <t>Holy symbol: amulet</t>
  </si>
  <si>
    <t>Holy symbol: emblem</t>
  </si>
  <si>
    <t>Holy symbol: reliquary</t>
  </si>
  <si>
    <t>Holy water (flask)</t>
  </si>
  <si>
    <t>Hourglass</t>
  </si>
  <si>
    <t>Hunting trap</t>
  </si>
  <si>
    <t>Ink (1 ounce bottle)</t>
  </si>
  <si>
    <t>Ink pen</t>
  </si>
  <si>
    <t>Jug or pitcher</t>
  </si>
  <si>
    <t>Ladder (10-foot)</t>
  </si>
  <si>
    <t>Lamp</t>
  </si>
  <si>
    <t>Lantern, bullseye</t>
  </si>
  <si>
    <t>Lantern, hooded</t>
  </si>
  <si>
    <t>Lock</t>
  </si>
  <si>
    <t>Magnifying glass</t>
  </si>
  <si>
    <t>Manacles</t>
  </si>
  <si>
    <t>Mess kit</t>
  </si>
  <si>
    <t>Mirror, steel</t>
  </si>
  <si>
    <t>Oil (flask)</t>
  </si>
  <si>
    <t>Paper (one sheet)</t>
  </si>
  <si>
    <t>Parchment (one sheet)</t>
  </si>
  <si>
    <t>Perfume (vial)</t>
  </si>
  <si>
    <t>Pick, miner's</t>
  </si>
  <si>
    <t>Piton</t>
  </si>
  <si>
    <t>Poison, basic (vial)</t>
  </si>
  <si>
    <t>Pole (10-foot)</t>
  </si>
  <si>
    <t>Pot, iron</t>
  </si>
  <si>
    <t>Pouch</t>
  </si>
  <si>
    <t>Quiver</t>
  </si>
  <si>
    <t>Ram, portable</t>
  </si>
  <si>
    <t>Rations (1 day)</t>
  </si>
  <si>
    <t>Robes</t>
  </si>
  <si>
    <t>Magic</t>
  </si>
  <si>
    <t>Rope, hempen (50 feet)</t>
  </si>
  <si>
    <t>Rope, silk (50 feet)</t>
  </si>
  <si>
    <t>Sack</t>
  </si>
  <si>
    <t>Scale, merchant's</t>
  </si>
  <si>
    <t>Sealing wax</t>
  </si>
  <si>
    <t>Shovel</t>
  </si>
  <si>
    <t>Signal whistle</t>
  </si>
  <si>
    <t>Signet ring</t>
  </si>
  <si>
    <t>Soap</t>
  </si>
  <si>
    <t>Spellbook</t>
  </si>
  <si>
    <t>Spikes, iron (10)</t>
  </si>
  <si>
    <t>Spyglass</t>
  </si>
  <si>
    <t>Tent, two-person</t>
  </si>
  <si>
    <t>Tinderbox</t>
  </si>
  <si>
    <t>Torch</t>
  </si>
  <si>
    <t>Vial</t>
  </si>
  <si>
    <t>Waterskin</t>
  </si>
  <si>
    <t>Whetstone</t>
  </si>
  <si>
    <t>Actual cost:</t>
  </si>
  <si>
    <t>Individual cost:</t>
  </si>
  <si>
    <t>Total weight:</t>
  </si>
  <si>
    <t>Diplomat's pack</t>
  </si>
  <si>
    <t>Burglar's pack</t>
  </si>
  <si>
    <t>Dungeoneer's pack</t>
  </si>
  <si>
    <t>Entertainer's pack</t>
  </si>
  <si>
    <t>Explorer's pack</t>
  </si>
  <si>
    <t>Priest's pack</t>
  </si>
  <si>
    <t>Scholar's pack</t>
  </si>
  <si>
    <t>Item</t>
  </si>
  <si>
    <t>String (10 feet)</t>
  </si>
  <si>
    <t>Disguise kit</t>
  </si>
  <si>
    <t>Alms box</t>
  </si>
  <si>
    <t>Censer</t>
  </si>
  <si>
    <t>?</t>
  </si>
  <si>
    <t>Sand (small bag)</t>
  </si>
  <si>
    <t>Knife, small</t>
  </si>
  <si>
    <t>Artisan's tools: alchemist's</t>
  </si>
  <si>
    <t>Artisan's tools: brewer's</t>
  </si>
  <si>
    <t>Artisan's tools: calligrapher's</t>
  </si>
  <si>
    <t>Artisan's tools: carpenter's</t>
  </si>
  <si>
    <t>Artisan's tools: cartographer's</t>
  </si>
  <si>
    <t>Artisan's tools: cobbler's</t>
  </si>
  <si>
    <t>Artisan's tools: cook's</t>
  </si>
  <si>
    <t>Artisan's tools: glassblower's</t>
  </si>
  <si>
    <t>Artisan's tools: jeweler's</t>
  </si>
  <si>
    <t>Artisan's tools: leatherworker's</t>
  </si>
  <si>
    <t>Artisan's tools: mason's</t>
  </si>
  <si>
    <t>Artisan's tools: painter's</t>
  </si>
  <si>
    <t>Artisan's tools: smith's</t>
  </si>
  <si>
    <t>Artisan's tools: potter's</t>
  </si>
  <si>
    <t>Artisan's tools: tinker's</t>
  </si>
  <si>
    <t>Artisan's tools: weaver's</t>
  </si>
  <si>
    <t>Artisan's tools: woodcarver's</t>
  </si>
  <si>
    <t>Forgery kit</t>
  </si>
  <si>
    <t>Gaming set: dice</t>
  </si>
  <si>
    <t>Gaming set: dragonchess</t>
  </si>
  <si>
    <t>Gaming set: playing cards</t>
  </si>
  <si>
    <t>Gaming set: three-dragon ante</t>
  </si>
  <si>
    <t>Herbalism kit</t>
  </si>
  <si>
    <t>Musical instrument: bagpipes</t>
  </si>
  <si>
    <t>Musical instrument: drum</t>
  </si>
  <si>
    <t>Musical instrument: dulcimer</t>
  </si>
  <si>
    <t>Musical instrument: flute</t>
  </si>
  <si>
    <t>Musical instrument: lute</t>
  </si>
  <si>
    <t>Musical instrument: lyre</t>
  </si>
  <si>
    <t>Musical instrument: horn</t>
  </si>
  <si>
    <t>Musical instrument: pan flute</t>
  </si>
  <si>
    <t>Musical instrument: shawm</t>
  </si>
  <si>
    <t>Musical instrument: viol</t>
  </si>
  <si>
    <t>Navigator's tools</t>
  </si>
  <si>
    <t>Poisoner's kit</t>
  </si>
  <si>
    <t>Thieves' tools</t>
  </si>
  <si>
    <t>Barding</t>
  </si>
  <si>
    <t>x4</t>
  </si>
  <si>
    <t>x2</t>
  </si>
  <si>
    <t>(as armor)</t>
  </si>
  <si>
    <t>Capacity</t>
  </si>
  <si>
    <t>Tool</t>
  </si>
  <si>
    <t>Animal</t>
  </si>
  <si>
    <t>Camel</t>
  </si>
  <si>
    <t>Donkey or mule</t>
  </si>
  <si>
    <t>Elephant</t>
  </si>
  <si>
    <t>Horse, draft</t>
  </si>
  <si>
    <t>Horse, riding</t>
  </si>
  <si>
    <t>Mastiff</t>
  </si>
  <si>
    <t>Pony</t>
  </si>
  <si>
    <t>Warhorse</t>
  </si>
  <si>
    <t>Vehicles (land)</t>
  </si>
  <si>
    <t>Bit and bridle</t>
  </si>
  <si>
    <t>Carriage</t>
  </si>
  <si>
    <t>Cart</t>
  </si>
  <si>
    <t>Chariot</t>
  </si>
  <si>
    <t>Feed (per day)</t>
  </si>
  <si>
    <t>Saddle: exotic</t>
  </si>
  <si>
    <t>Saddle: military</t>
  </si>
  <si>
    <t>Saddle: pack</t>
  </si>
  <si>
    <t>Saddle: riding</t>
  </si>
  <si>
    <t>Saddlebags</t>
  </si>
  <si>
    <t>Sled</t>
  </si>
  <si>
    <t>Stabling (per day)</t>
  </si>
  <si>
    <t>Wagon</t>
  </si>
  <si>
    <t>Vehicles (water)</t>
  </si>
  <si>
    <t>Galley</t>
  </si>
  <si>
    <t>Keelboat</t>
  </si>
  <si>
    <t>Longship</t>
  </si>
  <si>
    <t>Rowboat</t>
  </si>
  <si>
    <t>Sailing ship</t>
  </si>
  <si>
    <t>Warship</t>
  </si>
  <si>
    <t>Packs</t>
  </si>
  <si>
    <t>Items</t>
  </si>
  <si>
    <t>Wheat</t>
  </si>
  <si>
    <t>Salt</t>
  </si>
  <si>
    <t>Flour</t>
  </si>
  <si>
    <t>Chicken</t>
  </si>
  <si>
    <t>Iron</t>
  </si>
  <si>
    <t>Cotton cloth (1 sq. yd.)</t>
  </si>
  <si>
    <t>Canvas (1 sq. yd.)</t>
  </si>
  <si>
    <t>Ginger</t>
  </si>
  <si>
    <t>Goat</t>
  </si>
  <si>
    <t>Cinnamon or pepper</t>
  </si>
  <si>
    <t>Sheep</t>
  </si>
  <si>
    <t>Cloves</t>
  </si>
  <si>
    <t>Pig</t>
  </si>
  <si>
    <t>Linen (1 sq. yd.)</t>
  </si>
  <si>
    <t>Silk (1 sq. yd.)</t>
  </si>
  <si>
    <t>Cow</t>
  </si>
  <si>
    <t>Saffron</t>
  </si>
  <si>
    <t>Ox</t>
  </si>
  <si>
    <t>Trade</t>
  </si>
  <si>
    <t>Lifestyle</t>
  </si>
  <si>
    <t>Wretched (per day)</t>
  </si>
  <si>
    <t>Squalid (per day)</t>
  </si>
  <si>
    <t>Poor (per day)</t>
  </si>
  <si>
    <t>Modest (per day)</t>
  </si>
  <si>
    <t>Comfortable (per day)</t>
  </si>
  <si>
    <t>Wealthy (per day)</t>
  </si>
  <si>
    <t>Aristocratic (per day)</t>
  </si>
  <si>
    <t>Food</t>
  </si>
  <si>
    <t>Banquet (per person)</t>
  </si>
  <si>
    <t>Bread, loaf</t>
  </si>
  <si>
    <t>Cheese, hunk</t>
  </si>
  <si>
    <t>Ale: gallon</t>
  </si>
  <si>
    <t>Ale: mug</t>
  </si>
  <si>
    <t>Inn stay (per day): squalid</t>
  </si>
  <si>
    <t>Inn stay (per day): poor</t>
  </si>
  <si>
    <t>Inn stay (per day): modest</t>
  </si>
  <si>
    <t>Inn stay (per day): comfortable</t>
  </si>
  <si>
    <t>Inn stay (per day): wealthy</t>
  </si>
  <si>
    <t>Inn stay (per day): aristocratic</t>
  </si>
  <si>
    <t>Lodging</t>
  </si>
  <si>
    <t>Meals (per day): squalid</t>
  </si>
  <si>
    <t>Meals (per day): poor</t>
  </si>
  <si>
    <t>Meals (per day): modest</t>
  </si>
  <si>
    <t>Meals (per day): comfortable</t>
  </si>
  <si>
    <t>Meals (per day): wealthy</t>
  </si>
  <si>
    <t>Meals (per day): aristocratic</t>
  </si>
  <si>
    <t>Meat, chunk</t>
  </si>
  <si>
    <t>Wine: common (pitcher)</t>
  </si>
  <si>
    <t>Wine: fine (bottle)</t>
  </si>
  <si>
    <t>Service</t>
  </si>
  <si>
    <t>Coach cab: between towns (per mile)</t>
  </si>
  <si>
    <t>Coach cab: within a city</t>
  </si>
  <si>
    <t>Hireling: skilled (per day)</t>
  </si>
  <si>
    <t>Hireling: untrained (per day)</t>
  </si>
  <si>
    <t>Messenger (per mile)</t>
  </si>
  <si>
    <t>Road or gate toll</t>
  </si>
  <si>
    <t>Ship's passage (per mile)</t>
  </si>
  <si>
    <t>Opal of the Ild Rune</t>
  </si>
  <si>
    <t>Master rune</t>
  </si>
  <si>
    <t>UA</t>
  </si>
  <si>
    <t>9:4</t>
  </si>
  <si>
    <t>Orb of the Stein Rune</t>
  </si>
  <si>
    <t>9:5</t>
  </si>
  <si>
    <t>Pennant of the Vind Rune</t>
  </si>
  <si>
    <t>9:6</t>
  </si>
  <si>
    <t>Shard of the Kalt Rune</t>
  </si>
  <si>
    <t>Spiked armor</t>
  </si>
  <si>
    <t>SCAG</t>
  </si>
  <si>
    <t>SRD</t>
  </si>
  <si>
    <t>Free PDFs</t>
  </si>
  <si>
    <t>Pack</t>
  </si>
  <si>
    <t>*</t>
  </si>
  <si>
    <t>Incense (1 block)</t>
  </si>
  <si>
    <t>Stone of Good Luck (Luckstone)</t>
  </si>
  <si>
    <t>Adamantine Armor (breastplate)</t>
  </si>
  <si>
    <t>Adamantine Armor (chain mail)</t>
  </si>
  <si>
    <t>Adamantine Armor (chain shirt)</t>
  </si>
  <si>
    <t>Adamantine Armor (half plate)</t>
  </si>
  <si>
    <t>Adamantine Armor (plate)</t>
  </si>
  <si>
    <t>Adamantine Armor (ring mail)</t>
  </si>
  <si>
    <t>Adamantine Armor (scale mail)</t>
  </si>
  <si>
    <t>Adamantine Armor (splint)</t>
  </si>
  <si>
    <t>Alchemy Jug</t>
  </si>
  <si>
    <t>Amulet of Health</t>
  </si>
  <si>
    <t>Amulet of Proof against Detection and Location</t>
  </si>
  <si>
    <t>Amulet of the Planes</t>
  </si>
  <si>
    <t>Animated Shield</t>
  </si>
  <si>
    <t>Apparatus of the Crab</t>
  </si>
  <si>
    <t>Armor of Invulnerability</t>
  </si>
  <si>
    <t>Armor of Resistance (breastplate)</t>
  </si>
  <si>
    <t>Armor of Resistance (chain mail)</t>
  </si>
  <si>
    <t>Armor of Resistance (chain shirt)</t>
  </si>
  <si>
    <t>Armor of Resistance (half plate)</t>
  </si>
  <si>
    <t>Armor of Resistance (hide)</t>
  </si>
  <si>
    <t>Armor of Resistance (leather)</t>
  </si>
  <si>
    <t>Armor of Resistance (padded)</t>
  </si>
  <si>
    <t>Armor of Resistance (plate)</t>
  </si>
  <si>
    <t>Armor of Resistance (ring mail)</t>
  </si>
  <si>
    <t>Armor of Resistance (scale mail)</t>
  </si>
  <si>
    <t>Armor of Resistance (splint)</t>
  </si>
  <si>
    <t>Armor of Resistance (studded leather)</t>
  </si>
  <si>
    <t>Potion of Resistance</t>
  </si>
  <si>
    <t>Ring of Resistance</t>
  </si>
  <si>
    <t>Armor of Vulnerability</t>
  </si>
  <si>
    <t>Arrow of Slaying</t>
  </si>
  <si>
    <t>Arrow-Catching Shield</t>
  </si>
  <si>
    <t>Bag of Beans</t>
  </si>
  <si>
    <t>Bag of Devouring</t>
  </si>
  <si>
    <t>Bag of Holding</t>
  </si>
  <si>
    <t>Bag of Tricks (gray)</t>
  </si>
  <si>
    <t>Bag of Tricks (rust)</t>
  </si>
  <si>
    <t>Bag of Tricks (tan)</t>
  </si>
  <si>
    <t>Balloon Pack</t>
  </si>
  <si>
    <t>Bead of Force</t>
  </si>
  <si>
    <t>Belt of Cloud Giant Strength</t>
  </si>
  <si>
    <t>Belt of Dwarvenkind</t>
  </si>
  <si>
    <t>Belt of Fire Giant Strength</t>
  </si>
  <si>
    <t>Belt of Frost (or Stone) Giant Strength</t>
  </si>
  <si>
    <t>Belt of Hill Giant Strength</t>
  </si>
  <si>
    <t>Belt of Storm Giant Strength</t>
  </si>
  <si>
    <t>Berserker Axe</t>
  </si>
  <si>
    <t>Black Dragon Mask</t>
  </si>
  <si>
    <t>Blue Dragon Mask</t>
  </si>
  <si>
    <t>Boots of Elvenkind</t>
  </si>
  <si>
    <t>Boots of Levitation</t>
  </si>
  <si>
    <t>Boots of Speed</t>
  </si>
  <si>
    <t>Boots of Striding and Springing</t>
  </si>
  <si>
    <t>Boots of the Winterlands</t>
  </si>
  <si>
    <t>Bowl of Commanding Water Elementals</t>
  </si>
  <si>
    <t>Bracers of Archery</t>
  </si>
  <si>
    <t>Bracers of Defense</t>
  </si>
  <si>
    <t>Brazier of Commanding Fire Elementals</t>
  </si>
  <si>
    <t>Brooch of Shielding</t>
  </si>
  <si>
    <t>Broom of Flying</t>
  </si>
  <si>
    <t>Candle of Invocation</t>
  </si>
  <si>
    <t>Cap of Water Breathing</t>
  </si>
  <si>
    <t>Cape of the Mountebank</t>
  </si>
  <si>
    <t>Carpet of Flying</t>
  </si>
  <si>
    <t>Censer of Controlling Air Elementals</t>
  </si>
  <si>
    <t>Chime of Opening</t>
  </si>
  <si>
    <t>Circlet of Blasting</t>
  </si>
  <si>
    <t>Claws of the Umber Hulk</t>
  </si>
  <si>
    <t>Cloak of Arachnida</t>
  </si>
  <si>
    <t>Cloak of Displacement</t>
  </si>
  <si>
    <t>Cloak of Elvenkind</t>
  </si>
  <si>
    <t>Cloak of Invisibility</t>
  </si>
  <si>
    <t>Cloak of Protection</t>
  </si>
  <si>
    <t>Cloak of the Bat</t>
  </si>
  <si>
    <t>Cloak of the Manta Ray</t>
  </si>
  <si>
    <t>Crystal Ball</t>
  </si>
  <si>
    <t>Crystal Ball of Mind Reading</t>
  </si>
  <si>
    <t>Crystal Ball of Telepathy</t>
  </si>
  <si>
    <t>Crystal Ball of True Seeing</t>
  </si>
  <si>
    <t>Cube of Force</t>
  </si>
  <si>
    <t>Cubic Gate</t>
  </si>
  <si>
    <t>Daern's Instant Fortress</t>
  </si>
  <si>
    <t>Instant Fortress</t>
  </si>
  <si>
    <t>SRD Name (where different)</t>
  </si>
  <si>
    <t>Handy Haversack</t>
  </si>
  <si>
    <t>Holy Avenger</t>
  </si>
  <si>
    <t>Iron Bands of Binding</t>
  </si>
  <si>
    <t>Restorative Ointment</t>
  </si>
  <si>
    <t>Marvelous Pigments</t>
  </si>
  <si>
    <t>Feather Token (anchor)</t>
  </si>
  <si>
    <t>Feather Token (bird)</t>
  </si>
  <si>
    <t>Feather Token (fan)</t>
  </si>
  <si>
    <t>Feather Token (swan boat)</t>
  </si>
  <si>
    <t>Feather Token (tree)</t>
  </si>
  <si>
    <t>Feather Token (whip)</t>
  </si>
  <si>
    <t>Efficient Quiver</t>
  </si>
  <si>
    <t>Dagger of Venom</t>
  </si>
  <si>
    <t>Dancing Sword</t>
  </si>
  <si>
    <t>Decanter of Endless Water</t>
  </si>
  <si>
    <t>Deck of Illusions</t>
  </si>
  <si>
    <t>Deck of Many Things</t>
  </si>
  <si>
    <t>Demon Armor</t>
  </si>
  <si>
    <t>Devastation Orb</t>
  </si>
  <si>
    <t>Dimensional Shackles</t>
  </si>
  <si>
    <t>Dragon Scale Mail</t>
  </si>
  <si>
    <t>Dragon Slayer</t>
  </si>
  <si>
    <t>Dragontooth Dagger</t>
  </si>
  <si>
    <t>Dust of Disappearance</t>
  </si>
  <si>
    <t>Dust of Dryness</t>
  </si>
  <si>
    <t>Dust of Sneezing and Choking</t>
  </si>
  <si>
    <t>Dwarven Plate</t>
  </si>
  <si>
    <t>Dwarven Thrower</t>
  </si>
  <si>
    <t>Efreeti Bottle</t>
  </si>
  <si>
    <t>Efreeti Chain</t>
  </si>
  <si>
    <t>Elemental Gem</t>
  </si>
  <si>
    <t>Elixir of Health</t>
  </si>
  <si>
    <t>Elven Chain</t>
  </si>
  <si>
    <t>Enchanted Blue Dragon's Tooth</t>
  </si>
  <si>
    <t>Eversmoking Bottle</t>
  </si>
  <si>
    <t>Eyes of Charming</t>
  </si>
  <si>
    <t>Eyes of Minute Seeing</t>
  </si>
  <si>
    <t>Eyes of the Eagle</t>
  </si>
  <si>
    <t>Figurine of Wondrous Power (Bronze Griffon)</t>
  </si>
  <si>
    <t>Figurine of Wondrous Power (Ebony Fly)</t>
  </si>
  <si>
    <t>Figurine of Wondrous Power (Golden Lions)</t>
  </si>
  <si>
    <t>Figurine of Wondrous Power (Ivory Goats)</t>
  </si>
  <si>
    <t>Figurine of Wondrous Power (Marble Elephant)</t>
  </si>
  <si>
    <t>Figurine of Wondrous Power (Obsidian Steed)</t>
  </si>
  <si>
    <t>Figurine of Wondrous Power (Onyx Dog)</t>
  </si>
  <si>
    <t>Figurine of Wondrous Power (Serpentine Owl)</t>
  </si>
  <si>
    <t>Figurine of Wondrous Power (Silver Raven)</t>
  </si>
  <si>
    <t>Flame Tongue</t>
  </si>
  <si>
    <t>Folding Boat</t>
  </si>
  <si>
    <t>Frost Brand</t>
  </si>
  <si>
    <t>Gauntlets of Ogre Power</t>
  </si>
  <si>
    <t>Gem of Brightness</t>
  </si>
  <si>
    <t>Gem of Seeing</t>
  </si>
  <si>
    <t>Giant Slayer</t>
  </si>
  <si>
    <t>Glamoured Studded Leather</t>
  </si>
  <si>
    <t>Gloves of Missile Snaring</t>
  </si>
  <si>
    <t>Gloves of Swimming and Climbing</t>
  </si>
  <si>
    <t>Gloves of Thievery</t>
  </si>
  <si>
    <t>Goggles of Night</t>
  </si>
  <si>
    <t>Green Dragon Mask</t>
  </si>
  <si>
    <t>Hammer of Thunderbolts</t>
  </si>
  <si>
    <t>Hat of Disguise</t>
  </si>
  <si>
    <t>Headband of Intellect</t>
  </si>
  <si>
    <t>Helm of Brilliance</t>
  </si>
  <si>
    <t>Helm of Comprehending Languages</t>
  </si>
  <si>
    <t>Helm of Telepathy</t>
  </si>
  <si>
    <t>Helm of Teleportation</t>
  </si>
  <si>
    <t>Heward's Handy Haversack</t>
  </si>
  <si>
    <t>Horn of Blasting</t>
  </si>
  <si>
    <t>Horseshoes of a Zephyr</t>
  </si>
  <si>
    <t>Horseshoes of Speed</t>
  </si>
  <si>
    <t>Immovable Rod</t>
  </si>
  <si>
    <t>Insignia of Claws</t>
  </si>
  <si>
    <t>Instrument of the Bards (Anstruth harp)</t>
  </si>
  <si>
    <t>Instrument of the Bards (Canaith mandolin)</t>
  </si>
  <si>
    <t>Instrument of the Bards (Cli lyre)</t>
  </si>
  <si>
    <t>Instrument of the Bards (Doss lute)</t>
  </si>
  <si>
    <t>Instrument of the Bards (Fochlucan bandore)</t>
  </si>
  <si>
    <t>Instrument of the Bards (Mac-Fuirmidh cittern)</t>
  </si>
  <si>
    <t>Instrument of the Bards (Ollamh harp)</t>
  </si>
  <si>
    <t>Ioun Stone (agility)</t>
  </si>
  <si>
    <t>Ioun Stone (awareness)</t>
  </si>
  <si>
    <t>Ioun Stone (fortitude)</t>
  </si>
  <si>
    <t>Ioun Stone (greater absorption)</t>
  </si>
  <si>
    <t>Ioun Stone (insight)</t>
  </si>
  <si>
    <t>Ioun Stone (intellect)</t>
  </si>
  <si>
    <t>Ioun Stone (leadership)</t>
  </si>
  <si>
    <t>Ioun Stone (mastery)</t>
  </si>
  <si>
    <t>Ioun Stone (protection)</t>
  </si>
  <si>
    <t>Ioun Stone (regeneration)</t>
  </si>
  <si>
    <t>Ioun Stone (reserve)</t>
  </si>
  <si>
    <t>Ioun Stone (strength)</t>
  </si>
  <si>
    <t>Ioun Stone (sustenance)</t>
  </si>
  <si>
    <t>Iron Bands of Bilarro</t>
  </si>
  <si>
    <t>Iron Flask</t>
  </si>
  <si>
    <t>Javelin of Lightning</t>
  </si>
  <si>
    <t>Keoghtom's Ointment</t>
  </si>
  <si>
    <t>Lantern of Revealing</t>
  </si>
  <si>
    <t>Luck Blade</t>
  </si>
  <si>
    <t>Mace of Disruption</t>
  </si>
  <si>
    <t>Mace of Smiting</t>
  </si>
  <si>
    <t>Mace of Terror</t>
  </si>
  <si>
    <t>Mantle of Spell Resistance</t>
  </si>
  <si>
    <t>Manual of Bodily Health</t>
  </si>
  <si>
    <t>Manual of Gainful Exercise</t>
  </si>
  <si>
    <t>Manual of Golems</t>
  </si>
  <si>
    <t>Manual of Quickness of Action</t>
  </si>
  <si>
    <t>Mariner's Armor</t>
  </si>
  <si>
    <t>Medallion of Thoughts</t>
  </si>
  <si>
    <t>Mirror of Life Trapping</t>
  </si>
  <si>
    <t>Mithral Armor</t>
  </si>
  <si>
    <t>Necklace of Adaptation</t>
  </si>
  <si>
    <t>Necklace of Fireballs</t>
  </si>
  <si>
    <t>Necklace of Prayer Beads</t>
  </si>
  <si>
    <t>Nine Lives Stealer</t>
  </si>
  <si>
    <t>Nolzur's Marvelous Pigments</t>
  </si>
  <si>
    <t>Oil of Etherealness</t>
  </si>
  <si>
    <t>Oil of Sharpness</t>
  </si>
  <si>
    <t>Oil of Slipperiness</t>
  </si>
  <si>
    <t>Pearl of Power</t>
  </si>
  <si>
    <t>Periapt of Health</t>
  </si>
  <si>
    <t>Periapt of Proof against Poison</t>
  </si>
  <si>
    <t>Periapt of Wound Closure</t>
  </si>
  <si>
    <t>Philter of Love</t>
  </si>
  <si>
    <t>Pipes of Haunting</t>
  </si>
  <si>
    <t>Pipes of the Sewers</t>
  </si>
  <si>
    <t>Plate Armor of Etherealness</t>
  </si>
  <si>
    <t>Portable Hole</t>
  </si>
  <si>
    <t>Potion of Animal Friendship</t>
  </si>
  <si>
    <t>Potion of Clairvoyance</t>
  </si>
  <si>
    <t>Potion of Climbing</t>
  </si>
  <si>
    <t>Potion of Cloud Giant Strength</t>
  </si>
  <si>
    <t>Potion of Diminution</t>
  </si>
  <si>
    <t>Potion of Fire Breath</t>
  </si>
  <si>
    <t>Potion of Fire Giant Strength</t>
  </si>
  <si>
    <t>Potion of Flying</t>
  </si>
  <si>
    <t>Potion of Frost Giant Strength</t>
  </si>
  <si>
    <t>Potion of Gaseous Form</t>
  </si>
  <si>
    <t>Potion of Greater Healing</t>
  </si>
  <si>
    <t>Potion of Growth</t>
  </si>
  <si>
    <t>Potion of Healing</t>
  </si>
  <si>
    <t>Potion of Heroism</t>
  </si>
  <si>
    <t>Potion of Hill Giant Strength</t>
  </si>
  <si>
    <t>Potion of Invisibility</t>
  </si>
  <si>
    <t>Potion of Invulnerability</t>
  </si>
  <si>
    <t>Potion of Longevity</t>
  </si>
  <si>
    <t>Potion of Mind Reading</t>
  </si>
  <si>
    <t>Potion of Poison</t>
  </si>
  <si>
    <t>Potion of Speed</t>
  </si>
  <si>
    <t>Potion of Stone Giant Strength</t>
  </si>
  <si>
    <t>Potion of Storm Giant Strength</t>
  </si>
  <si>
    <t>Potion of Superior Healing</t>
  </si>
  <si>
    <t>Potion of Supreme Healing</t>
  </si>
  <si>
    <t>Potion of Vitality</t>
  </si>
  <si>
    <t>Potion of Water Breathing</t>
  </si>
  <si>
    <t>Quaal's Anchor Token</t>
  </si>
  <si>
    <t>Quaal's Token (burd)</t>
  </si>
  <si>
    <t>Quaal's Token (fan)</t>
  </si>
  <si>
    <t>Quaal's Token (swan boat)</t>
  </si>
  <si>
    <t>Quaal's Token (tree)</t>
  </si>
  <si>
    <t>Quaal's Token (whip)</t>
  </si>
  <si>
    <t>Red Dragon Mask</t>
  </si>
  <si>
    <t>Ring of Air Elemental Command</t>
  </si>
  <si>
    <t>Ring of Animal Influence</t>
  </si>
  <si>
    <t>Ring of Djinni Summoning</t>
  </si>
  <si>
    <t>Ring of Earth Elemental Command</t>
  </si>
  <si>
    <t>Ring of Evasion</t>
  </si>
  <si>
    <t>Ring of Feather Falling</t>
  </si>
  <si>
    <t>Ring of Fire Elemental Command</t>
  </si>
  <si>
    <t>Ring of Free Action</t>
  </si>
  <si>
    <t>Ring of Invisibility</t>
  </si>
  <si>
    <t>Ring of Jumping</t>
  </si>
  <si>
    <t>Ring of Mind Shielding</t>
  </si>
  <si>
    <t>Ring of Protection</t>
  </si>
  <si>
    <t>Ring of Regeneration</t>
  </si>
  <si>
    <t>Ring of Shooting Stars</t>
  </si>
  <si>
    <t>Ring of Spell Storing</t>
  </si>
  <si>
    <t>Ring of Spell Turning</t>
  </si>
  <si>
    <t>Ring of Swimming</t>
  </si>
  <si>
    <t>Ring of Telekinesis</t>
  </si>
  <si>
    <t>Ring of the Ram</t>
  </si>
  <si>
    <t>Ring of Three Wishes</t>
  </si>
  <si>
    <t>Ring of Warmth</t>
  </si>
  <si>
    <t>Ring of Water Elemental Command</t>
  </si>
  <si>
    <t>Ring of Water Walking</t>
  </si>
  <si>
    <t>Ring of X-ray Vision</t>
  </si>
  <si>
    <t>Robe of Eyes</t>
  </si>
  <si>
    <t>Robe of Scintillating Colors</t>
  </si>
  <si>
    <t>Robe of Stars</t>
  </si>
  <si>
    <t>Robe of the Archmagi</t>
  </si>
  <si>
    <t>Robe of Useful Items</t>
  </si>
  <si>
    <t>Rod of Absorption</t>
  </si>
  <si>
    <t>Rod of Alertness</t>
  </si>
  <si>
    <t>Rod of Lordly Might</t>
  </si>
  <si>
    <t>Rod of Resurrection</t>
  </si>
  <si>
    <t>Rod of Rulership</t>
  </si>
  <si>
    <t>Rod of Security</t>
  </si>
  <si>
    <t>Rod of the Pact Keeper, +1</t>
  </si>
  <si>
    <t>Rod of the Pact Keeper, +2</t>
  </si>
  <si>
    <t>Rod of the Pact Keeper, +3</t>
  </si>
  <si>
    <t>Rope of Climbing</t>
  </si>
  <si>
    <t>Rope of Entanglement</t>
  </si>
  <si>
    <t>Saddle of the Cavalier</t>
  </si>
  <si>
    <t>Scarab of Protection</t>
  </si>
  <si>
    <t>Scimitar of Speed</t>
  </si>
  <si>
    <t>Scroll of Protection</t>
  </si>
  <si>
    <t>Seeker Dart</t>
  </si>
  <si>
    <t>Sending Stones</t>
  </si>
  <si>
    <t>Sentinel Shield</t>
  </si>
  <si>
    <t>Shield of Missile Attraction</t>
  </si>
  <si>
    <t>Slippers of Spider Climbing</t>
  </si>
  <si>
    <t>Sovereign Glue</t>
  </si>
  <si>
    <t>Spell Scroll (1st level)</t>
  </si>
  <si>
    <t>Spell Scroll (2nd level)</t>
  </si>
  <si>
    <t>Spell Scroll (3rd level)</t>
  </si>
  <si>
    <t>Spell Scroll (4th level)</t>
  </si>
  <si>
    <t>Spell Scroll (5th level)</t>
  </si>
  <si>
    <t>Spell Scroll (6th level)</t>
  </si>
  <si>
    <t>Spell Scroll (7th level)</t>
  </si>
  <si>
    <t>Spell Scroll (8th level)</t>
  </si>
  <si>
    <t>Spell Scroll (9th level)</t>
  </si>
  <si>
    <t>Spell Scroll (cantrip)</t>
  </si>
  <si>
    <t>Spellguard Shield</t>
  </si>
  <si>
    <t>Sphere of Annihilation</t>
  </si>
  <si>
    <t>Spider Staff</t>
  </si>
  <si>
    <t>Staff of Charming</t>
  </si>
  <si>
    <t>Staff of Defense</t>
  </si>
  <si>
    <t>Staff of Fire</t>
  </si>
  <si>
    <t>Staff of Frost</t>
  </si>
  <si>
    <t>Staff of Healing</t>
  </si>
  <si>
    <t>Staff of Power</t>
  </si>
  <si>
    <t>Staff of Striking</t>
  </si>
  <si>
    <t>Staff of Swarming Insects</t>
  </si>
  <si>
    <t>Staff of the Adder</t>
  </si>
  <si>
    <t>Staff of the Magi</t>
  </si>
  <si>
    <t>Staff of the Python</t>
  </si>
  <si>
    <t>Staff of the Woodlands</t>
  </si>
  <si>
    <t>Staff of Thunder and Lightning</t>
  </si>
  <si>
    <t>Staff of Withering</t>
  </si>
  <si>
    <t>Stone of Controlling Earth Elementals</t>
  </si>
  <si>
    <t>Storm Boomerang</t>
  </si>
  <si>
    <t>Sun Blade</t>
  </si>
  <si>
    <t>Sword of Answering</t>
  </si>
  <si>
    <t>Sword of Life Stealing</t>
  </si>
  <si>
    <t>Sword of Sharpness</t>
  </si>
  <si>
    <t>Sword of Vengeance</t>
  </si>
  <si>
    <t>Sword of Wounding</t>
  </si>
  <si>
    <t>Talisman of Pure Good</t>
  </si>
  <si>
    <t>Talisman of the Sphere</t>
  </si>
  <si>
    <t>Talisman of Ultimate Evil</t>
  </si>
  <si>
    <t>Tentacle Rod</t>
  </si>
  <si>
    <t>Tome of Clear Thought</t>
  </si>
  <si>
    <t>Tome of Leadership and Influence</t>
  </si>
  <si>
    <t>Tome of the Stilled Tongue</t>
  </si>
  <si>
    <t>Tome of Understanding</t>
  </si>
  <si>
    <t>Trident of Fish Command</t>
  </si>
  <si>
    <t>Universal Solvent</t>
  </si>
  <si>
    <t>Vicious Weapon</t>
  </si>
  <si>
    <t>Vorpal Sword</t>
  </si>
  <si>
    <t>Wand of Binding</t>
  </si>
  <si>
    <t>Wand of Enemy Detection</t>
  </si>
  <si>
    <t>Wand of Fear</t>
  </si>
  <si>
    <t>Wand of Fireballs</t>
  </si>
  <si>
    <t>Wand of Lightning Bolts</t>
  </si>
  <si>
    <t>Wand of Magic Detection</t>
  </si>
  <si>
    <t>Wand of Magic Missiles</t>
  </si>
  <si>
    <t>Wand of Paralysis</t>
  </si>
  <si>
    <t>Wand of Polymorph</t>
  </si>
  <si>
    <t>Wand of Secrets</t>
  </si>
  <si>
    <t>Wand of the War Mage, +1</t>
  </si>
  <si>
    <t>Wand of the War Mage, +2</t>
  </si>
  <si>
    <t>Wand of the War Mage, +3</t>
  </si>
  <si>
    <t>Wand of Web</t>
  </si>
  <si>
    <t>Wand of Winter</t>
  </si>
  <si>
    <t>Wand of Wonder</t>
  </si>
  <si>
    <t>Weapon of Warning</t>
  </si>
  <si>
    <t>Weird Tank</t>
  </si>
  <si>
    <t>Well of Many Worlds</t>
  </si>
  <si>
    <t>White Dragon Mask</t>
  </si>
  <si>
    <t>Wind Fan</t>
  </si>
  <si>
    <t>Winged Boots</t>
  </si>
  <si>
    <t>Wings of Flying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</si>
</sst>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00"/>
    <numFmt numFmtId="166" formatCode="0.#####;0;0"/>
    <numFmt numFmtId="167" formatCode="\+0"/>
    <numFmt numFmtId="168" formatCode="#,##0&quot;+ gp&quot;"/>
    <numFmt numFmtId="169" formatCode="#,##0&quot; gp&quot;"/>
    <numFmt numFmtId="170" formatCode="\+0;\-0;\+0"/>
  </numFmts>
  <fonts count="17"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
      <b/>
      <sz val="13"/>
      <color theme="3"/>
      <name val="Calibri"/>
      <family val="2"/>
      <scheme val="minor"/>
    </font>
    <font>
      <sz val="11"/>
      <color rgb="FF3F3F76"/>
      <name val="Calibri"/>
      <family val="2"/>
      <scheme val="minor"/>
    </font>
    <font>
      <sz val="11"/>
      <color rgb="FFFA7D00"/>
      <name val="Calibri"/>
      <family val="2"/>
      <scheme val="minor"/>
    </font>
    <font>
      <b/>
      <sz val="15"/>
      <color theme="3"/>
      <name val="Calibri"/>
      <family val="2"/>
      <scheme val="minor"/>
    </font>
    <font>
      <sz val="11"/>
      <color theme="1"/>
      <name val="Calibri"/>
      <family val="2"/>
    </font>
    <font>
      <sz val="11"/>
      <color theme="0" tint="-0.499984740745262"/>
      <name val="Calibri"/>
      <family val="2"/>
      <scheme val="minor"/>
    </font>
    <font>
      <sz val="9"/>
      <color indexed="81"/>
      <name val="Tahoma"/>
      <family val="2"/>
    </font>
    <font>
      <b/>
      <sz val="9"/>
      <color indexed="81"/>
      <name val="Tahoma"/>
      <family val="2"/>
    </font>
    <font>
      <i/>
      <sz val="11"/>
      <color theme="1"/>
      <name val="Calibri"/>
      <family val="2"/>
      <scheme val="minor"/>
    </font>
    <font>
      <sz val="11"/>
      <color rgb="FFFF0000"/>
      <name val="Calibri"/>
      <family val="2"/>
      <scheme val="minor"/>
    </font>
  </fonts>
  <fills count="1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CC99"/>
      </patternFill>
    </fill>
    <fill>
      <patternFill patternType="solid">
        <fgColor theme="0" tint="-0.249977111117893"/>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3" tint="0.79998168889431442"/>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double">
        <color rgb="FFFF8001"/>
      </bottom>
      <diagonal/>
    </border>
    <border>
      <left/>
      <right/>
      <top/>
      <bottom style="thick">
        <color theme="4"/>
      </bottom>
      <diagonal/>
    </border>
    <border>
      <left/>
      <right style="thin">
        <color rgb="FF7F7F7F"/>
      </right>
      <top/>
      <bottom/>
      <diagonal/>
    </border>
  </borders>
  <cellStyleXfs count="11">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2" applyNumberFormat="0" applyAlignment="0" applyProtection="0"/>
    <xf numFmtId="0" fontId="5" fillId="5" borderId="1" applyNumberFormat="0" applyAlignment="0" applyProtection="0"/>
    <xf numFmtId="0" fontId="7" fillId="0" borderId="3" applyNumberFormat="0" applyFill="0" applyAlignment="0" applyProtection="0"/>
    <xf numFmtId="0" fontId="8" fillId="10" borderId="1" applyNumberFormat="0" applyAlignment="0" applyProtection="0"/>
    <xf numFmtId="0" fontId="9" fillId="0" borderId="4" applyNumberFormat="0" applyFill="0" applyAlignment="0" applyProtection="0"/>
    <xf numFmtId="0" fontId="10" fillId="0" borderId="5" applyNumberFormat="0" applyFill="0" applyAlignment="0" applyProtection="0"/>
    <xf numFmtId="0" fontId="16" fillId="0" borderId="0" applyNumberFormat="0" applyFill="0" applyBorder="0" applyAlignment="0" applyProtection="0"/>
  </cellStyleXfs>
  <cellXfs count="84">
    <xf numFmtId="0" fontId="0" fillId="0" borderId="0" xfId="0"/>
    <xf numFmtId="0" fontId="6" fillId="0" borderId="0" xfId="0" applyFont="1"/>
    <xf numFmtId="0" fontId="0" fillId="0" borderId="0" xfId="0" applyFont="1"/>
    <xf numFmtId="0" fontId="5" fillId="5" borderId="1" xfId="5"/>
    <xf numFmtId="0" fontId="4" fillId="5" borderId="2" xfId="4"/>
    <xf numFmtId="166" fontId="5" fillId="5" borderId="1" xfId="5" applyNumberFormat="1" applyAlignment="1">
      <alignment horizontal="left"/>
    </xf>
    <xf numFmtId="0" fontId="6"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168" fontId="0" fillId="0" borderId="0" xfId="0" applyNumberFormat="1" applyAlignment="1">
      <alignment horizontal="center"/>
    </xf>
    <xf numFmtId="169" fontId="0" fillId="0" borderId="0" xfId="0" applyNumberFormat="1" applyAlignment="1">
      <alignment horizontal="center"/>
    </xf>
    <xf numFmtId="170"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49" fontId="0" fillId="0" borderId="0" xfId="0" applyNumberFormat="1" applyAlignment="1">
      <alignment horizontal="center"/>
    </xf>
    <xf numFmtId="49" fontId="6" fillId="0" borderId="0" xfId="0" applyNumberFormat="1" applyFont="1" applyAlignment="1">
      <alignment horizontal="center"/>
    </xf>
    <xf numFmtId="0" fontId="6" fillId="0" borderId="0" xfId="0" applyFont="1" applyAlignment="1">
      <alignment horizontal="center"/>
    </xf>
    <xf numFmtId="165" fontId="0" fillId="0" borderId="0" xfId="0" applyNumberFormat="1" applyAlignment="1">
      <alignment horizontal="center"/>
    </xf>
    <xf numFmtId="0" fontId="9" fillId="0" borderId="4" xfId="8"/>
    <xf numFmtId="0" fontId="7" fillId="0" borderId="3" xfId="6"/>
    <xf numFmtId="0" fontId="7" fillId="0" borderId="3" xfId="6" applyAlignment="1">
      <alignment horizontal="right"/>
    </xf>
    <xf numFmtId="0" fontId="9" fillId="0" borderId="4" xfId="8" applyFill="1"/>
    <xf numFmtId="0" fontId="10" fillId="0" borderId="5" xfId="9"/>
    <xf numFmtId="0" fontId="0" fillId="0" borderId="0" xfId="0" applyFont="1" applyAlignment="1">
      <alignment horizontal="center"/>
    </xf>
    <xf numFmtId="167" fontId="0" fillId="0" borderId="0" xfId="0" applyNumberFormat="1" applyAlignment="1">
      <alignment horizontal="center"/>
    </xf>
    <xf numFmtId="0" fontId="1" fillId="2" borderId="0" xfId="1" applyAlignment="1">
      <alignment horizontal="center"/>
    </xf>
    <xf numFmtId="0" fontId="2" fillId="3" borderId="0" xfId="2" applyAlignment="1">
      <alignment horizontal="center"/>
    </xf>
    <xf numFmtId="0" fontId="3" fillId="4" borderId="0" xfId="3" applyAlignment="1">
      <alignment horizontal="center"/>
    </xf>
    <xf numFmtId="0" fontId="0" fillId="11" borderId="0" xfId="0" applyFill="1" applyAlignment="1">
      <alignment horizontal="center"/>
    </xf>
    <xf numFmtId="49" fontId="0" fillId="12" borderId="0" xfId="0" applyNumberFormat="1" applyFill="1" applyAlignment="1">
      <alignment horizontal="center"/>
    </xf>
    <xf numFmtId="0" fontId="0" fillId="12" borderId="0" xfId="0" applyFill="1"/>
    <xf numFmtId="0" fontId="0" fillId="12" borderId="0" xfId="0" applyFill="1" applyAlignment="1">
      <alignment horizontal="center"/>
    </xf>
    <xf numFmtId="0" fontId="0" fillId="12" borderId="0" xfId="0" applyFill="1" applyAlignment="1">
      <alignment horizontal="left"/>
    </xf>
    <xf numFmtId="49" fontId="0" fillId="13" borderId="0" xfId="0" applyNumberFormat="1" applyFill="1" applyAlignment="1">
      <alignment horizontal="center"/>
    </xf>
    <xf numFmtId="0" fontId="0" fillId="13" borderId="0" xfId="0" applyFill="1"/>
    <xf numFmtId="0" fontId="0" fillId="13" borderId="0" xfId="0" applyFill="1" applyAlignment="1">
      <alignment horizontal="center"/>
    </xf>
    <xf numFmtId="0" fontId="0" fillId="13" borderId="0" xfId="0" applyFill="1" applyAlignment="1">
      <alignment horizontal="left"/>
    </xf>
    <xf numFmtId="49" fontId="0" fillId="14" borderId="0" xfId="0" applyNumberFormat="1" applyFill="1" applyAlignment="1">
      <alignment horizontal="center"/>
    </xf>
    <xf numFmtId="0" fontId="0" fillId="14" borderId="0" xfId="0" applyFill="1"/>
    <xf numFmtId="0" fontId="0" fillId="14" borderId="0" xfId="0" applyFill="1" applyAlignment="1">
      <alignment horizontal="center"/>
    </xf>
    <xf numFmtId="0" fontId="0" fillId="14" borderId="0" xfId="0" applyFill="1" applyAlignment="1">
      <alignment horizontal="left"/>
    </xf>
    <xf numFmtId="49" fontId="0" fillId="15" borderId="0" xfId="0" applyNumberFormat="1" applyFill="1" applyAlignment="1">
      <alignment horizontal="center"/>
    </xf>
    <xf numFmtId="0" fontId="0" fillId="15" borderId="0" xfId="0" applyFill="1"/>
    <xf numFmtId="0" fontId="0" fillId="15" borderId="0" xfId="0" applyFill="1" applyAlignment="1">
      <alignment horizontal="center"/>
    </xf>
    <xf numFmtId="0" fontId="0" fillId="15" borderId="0" xfId="0" applyFill="1" applyAlignment="1">
      <alignment horizontal="left"/>
    </xf>
    <xf numFmtId="4" fontId="0" fillId="0" borderId="0" xfId="0" applyNumberFormat="1"/>
    <xf numFmtId="49" fontId="8" fillId="10" borderId="1" xfId="7" applyNumberFormat="1" applyAlignment="1" applyProtection="1">
      <alignment horizontal="center"/>
      <protection locked="0"/>
    </xf>
    <xf numFmtId="0" fontId="8" fillId="10" borderId="1" xfId="7" applyAlignment="1" applyProtection="1">
      <alignment horizontal="center"/>
      <protection locked="0"/>
    </xf>
    <xf numFmtId="0" fontId="6" fillId="0" borderId="0" xfId="0" applyFont="1" applyAlignment="1">
      <alignment horizontal="center" vertical="center"/>
    </xf>
    <xf numFmtId="0" fontId="6" fillId="0" borderId="0" xfId="0" applyFont="1" applyAlignment="1">
      <alignment horizontal="left"/>
    </xf>
    <xf numFmtId="49" fontId="6" fillId="0" borderId="0" xfId="0" applyNumberFormat="1" applyFont="1" applyAlignment="1">
      <alignment horizontal="left"/>
    </xf>
    <xf numFmtId="0" fontId="6" fillId="0" borderId="0" xfId="0" applyFont="1" applyAlignment="1">
      <alignment horizontal="center" vertical="center" textRotation="90"/>
    </xf>
    <xf numFmtId="0" fontId="0" fillId="0" borderId="0" xfId="0" applyAlignment="1">
      <alignment horizontal="center" vertical="center"/>
    </xf>
    <xf numFmtId="0" fontId="6" fillId="0" borderId="0" xfId="0" applyFont="1" applyAlignment="1">
      <alignment horizontal="left" vertical="center"/>
    </xf>
    <xf numFmtId="0" fontId="4" fillId="5" borderId="2" xfId="4" applyAlignment="1">
      <alignment horizontal="center"/>
    </xf>
    <xf numFmtId="0" fontId="6" fillId="0" borderId="0" xfId="0" applyNumberFormat="1" applyFont="1" applyAlignment="1">
      <alignment horizontal="left"/>
    </xf>
    <xf numFmtId="0" fontId="0" fillId="0" borderId="0" xfId="0" applyNumberFormat="1" applyAlignment="1">
      <alignment horizontal="center"/>
    </xf>
    <xf numFmtId="0" fontId="6" fillId="0" borderId="0" xfId="0" applyFont="1" applyAlignment="1">
      <alignment horizontal="center"/>
    </xf>
    <xf numFmtId="0" fontId="15" fillId="0" borderId="0" xfId="0" applyFont="1"/>
    <xf numFmtId="0" fontId="0" fillId="0" borderId="0" xfId="0" applyAlignment="1"/>
    <xf numFmtId="0" fontId="5" fillId="5" borderId="1" xfId="5" applyAlignment="1">
      <alignment horizontal="center"/>
    </xf>
    <xf numFmtId="0" fontId="0" fillId="0" borderId="0" xfId="0" applyAlignment="1">
      <alignment horizontal="center" textRotation="90"/>
    </xf>
    <xf numFmtId="0" fontId="0" fillId="9" borderId="0" xfId="0" applyFont="1" applyFill="1" applyAlignment="1">
      <alignment horizontal="center"/>
    </xf>
    <xf numFmtId="0" fontId="0" fillId="0" borderId="0" xfId="0" applyBorder="1" applyAlignment="1">
      <alignment horizontal="center"/>
    </xf>
    <xf numFmtId="0" fontId="6" fillId="0" borderId="0" xfId="0" applyFont="1" applyBorder="1" applyAlignment="1">
      <alignment horizontal="left"/>
    </xf>
    <xf numFmtId="0" fontId="0" fillId="11" borderId="0" xfId="0" applyFill="1" applyBorder="1" applyAlignment="1">
      <alignment horizontal="center"/>
    </xf>
    <xf numFmtId="3" fontId="0" fillId="0" borderId="0" xfId="0" applyNumberFormat="1" applyBorder="1" applyAlignment="1">
      <alignment horizontal="center"/>
    </xf>
    <xf numFmtId="0" fontId="16" fillId="0" borderId="0" xfId="10" applyAlignment="1">
      <alignment horizontal="center"/>
    </xf>
    <xf numFmtId="49" fontId="6" fillId="0" borderId="0" xfId="0" applyNumberFormat="1" applyFont="1" applyAlignment="1">
      <alignment horizontal="left" vertical="center"/>
    </xf>
    <xf numFmtId="0" fontId="6" fillId="0" borderId="0" xfId="0" applyNumberFormat="1" applyFont="1" applyAlignment="1">
      <alignment horizontal="left" vertical="center"/>
    </xf>
    <xf numFmtId="0" fontId="6" fillId="0" borderId="0" xfId="0" applyNumberFormat="1" applyFont="1" applyAlignment="1">
      <alignment horizontal="center" vertical="center"/>
    </xf>
    <xf numFmtId="0" fontId="6" fillId="7" borderId="0" xfId="0" applyFont="1" applyFill="1" applyAlignment="1">
      <alignment horizontal="center"/>
    </xf>
    <xf numFmtId="0" fontId="6" fillId="6" borderId="0" xfId="0" applyFont="1" applyFill="1" applyAlignment="1">
      <alignment horizontal="center"/>
    </xf>
    <xf numFmtId="0" fontId="6" fillId="16" borderId="0" xfId="0" applyFont="1" applyFill="1" applyAlignment="1">
      <alignment horizontal="center"/>
    </xf>
    <xf numFmtId="0" fontId="6" fillId="8" borderId="0" xfId="0" applyFont="1" applyFill="1" applyAlignment="1">
      <alignment horizontal="center"/>
    </xf>
    <xf numFmtId="0" fontId="6" fillId="9" borderId="0" xfId="0" applyFont="1" applyFill="1" applyAlignment="1">
      <alignment horizontal="center"/>
    </xf>
    <xf numFmtId="0" fontId="0" fillId="0" borderId="0" xfId="0" applyAlignment="1">
      <alignment horizontal="right"/>
    </xf>
    <xf numFmtId="0" fontId="0" fillId="0" borderId="6" xfId="0" applyBorder="1" applyAlignment="1">
      <alignment horizontal="right"/>
    </xf>
    <xf numFmtId="0" fontId="6" fillId="11" borderId="0" xfId="0" applyFont="1" applyFill="1" applyAlignment="1">
      <alignment horizontal="center"/>
    </xf>
    <xf numFmtId="0" fontId="0" fillId="15" borderId="0" xfId="0" applyFill="1" applyAlignment="1">
      <alignment horizontal="center"/>
    </xf>
    <xf numFmtId="0" fontId="0" fillId="14" borderId="0" xfId="0" applyFill="1" applyAlignment="1">
      <alignment horizontal="center"/>
    </xf>
    <xf numFmtId="0" fontId="0" fillId="12" borderId="0" xfId="0" applyFill="1" applyAlignment="1">
      <alignment horizontal="center"/>
    </xf>
    <xf numFmtId="0" fontId="0" fillId="13" borderId="0" xfId="0" applyFill="1" applyAlignment="1">
      <alignment horizontal="center"/>
    </xf>
    <xf numFmtId="0" fontId="6" fillId="0" borderId="0" xfId="0" applyFont="1" applyAlignment="1">
      <alignment horizontal="center"/>
    </xf>
  </cellXfs>
  <cellStyles count="11">
    <cellStyle name="Bom" xfId="1" builtinId="26"/>
    <cellStyle name="Cálculo" xfId="5" builtinId="22"/>
    <cellStyle name="Célula Vinculada" xfId="8" builtinId="24"/>
    <cellStyle name="Entrada" xfId="7" builtinId="20"/>
    <cellStyle name="Neutro" xfId="3" builtinId="28"/>
    <cellStyle name="Normal" xfId="0" builtinId="0"/>
    <cellStyle name="Ruim" xfId="2" builtinId="27"/>
    <cellStyle name="Saída" xfId="4" builtinId="21"/>
    <cellStyle name="Texto de Aviso" xfId="10" builtinId="11"/>
    <cellStyle name="Título 1" xfId="9" builtinId="16"/>
    <cellStyle name="Título 2" xfId="6" builtinId="17"/>
  </cellStyles>
  <dxfs count="2">
    <dxf>
      <numFmt numFmtId="171" formatCode="#,##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140625" style="13" bestFit="1" customWidth="1"/>
    <col min="2" max="2" width="15.42578125" bestFit="1" customWidth="1"/>
    <col min="3" max="3" width="7.140625" style="13" bestFit="1" customWidth="1"/>
    <col min="4" max="4" width="5.7109375" style="13" bestFit="1" customWidth="1"/>
    <col min="5" max="5" width="11.28515625" style="13" bestFit="1" customWidth="1"/>
    <col min="6" max="6" width="10.85546875" style="13" bestFit="1" customWidth="1"/>
    <col min="7" max="7" width="12.85546875" style="13" bestFit="1" customWidth="1"/>
    <col min="8" max="8" width="9.85546875" style="13" bestFit="1" customWidth="1"/>
    <col min="9" max="9" width="6.85546875" style="13" bestFit="1" customWidth="1"/>
    <col min="10" max="10" width="6.42578125" style="13" bestFit="1" customWidth="1"/>
    <col min="11" max="11" width="8.140625" style="13" bestFit="1" customWidth="1"/>
    <col min="12" max="12" width="7.7109375" style="13" bestFit="1" customWidth="1"/>
    <col min="13" max="13" width="6.7109375" style="13" bestFit="1" customWidth="1"/>
  </cols>
  <sheetData>
    <row r="1" spans="1:13" s="1" customFormat="1" x14ac:dyDescent="0.25">
      <c r="A1" s="71" t="s">
        <v>843</v>
      </c>
      <c r="B1" s="71"/>
      <c r="C1" s="72" t="s">
        <v>844</v>
      </c>
      <c r="D1" s="72"/>
      <c r="E1" s="72"/>
      <c r="F1" s="72"/>
      <c r="G1" s="72"/>
      <c r="H1" s="72"/>
      <c r="I1" s="73" t="s">
        <v>833</v>
      </c>
      <c r="J1" s="73"/>
      <c r="K1" s="73"/>
      <c r="L1" s="74" t="s">
        <v>1145</v>
      </c>
      <c r="M1" s="74"/>
    </row>
    <row r="2" spans="1:13" s="1" customFormat="1" x14ac:dyDescent="0.25">
      <c r="A2" s="49" t="s">
        <v>469</v>
      </c>
      <c r="B2" s="1" t="s">
        <v>843</v>
      </c>
      <c r="C2" s="49" t="s">
        <v>472</v>
      </c>
      <c r="D2" s="49" t="s">
        <v>607</v>
      </c>
      <c r="E2" s="49" t="s">
        <v>628</v>
      </c>
      <c r="F2" s="49" t="s">
        <v>608</v>
      </c>
      <c r="G2" s="49" t="s">
        <v>609</v>
      </c>
      <c r="H2" s="49" t="s">
        <v>474</v>
      </c>
      <c r="I2" s="49" t="s">
        <v>825</v>
      </c>
      <c r="J2" s="49" t="s">
        <v>831</v>
      </c>
      <c r="K2" s="53" t="s">
        <v>1143</v>
      </c>
      <c r="L2" s="53" t="s">
        <v>832</v>
      </c>
      <c r="M2" s="69" t="s">
        <v>1144</v>
      </c>
    </row>
    <row r="3" spans="1:13" x14ac:dyDescent="0.25">
      <c r="A3" s="13" t="s">
        <v>478</v>
      </c>
      <c r="B3" t="s">
        <v>610</v>
      </c>
      <c r="C3" s="13">
        <v>5</v>
      </c>
      <c r="D3" s="13">
        <v>11</v>
      </c>
      <c r="E3" s="25" t="s">
        <v>624</v>
      </c>
      <c r="G3" s="26" t="s">
        <v>627</v>
      </c>
      <c r="H3" s="13">
        <v>8</v>
      </c>
      <c r="I3" s="13">
        <v>144</v>
      </c>
      <c r="L3" s="13">
        <v>44</v>
      </c>
      <c r="M3" s="13">
        <v>63</v>
      </c>
    </row>
    <row r="4" spans="1:13" x14ac:dyDescent="0.25">
      <c r="A4" s="13" t="s">
        <v>478</v>
      </c>
      <c r="B4" t="s">
        <v>611</v>
      </c>
      <c r="C4" s="13">
        <v>10</v>
      </c>
      <c r="D4" s="13">
        <v>11</v>
      </c>
      <c r="E4" s="25" t="s">
        <v>624</v>
      </c>
      <c r="H4" s="13">
        <v>10</v>
      </c>
      <c r="I4" s="13">
        <v>144</v>
      </c>
      <c r="J4" s="13">
        <v>16</v>
      </c>
      <c r="L4" s="13">
        <v>45</v>
      </c>
      <c r="M4" s="13">
        <v>63</v>
      </c>
    </row>
    <row r="5" spans="1:13" x14ac:dyDescent="0.25">
      <c r="A5" s="13" t="s">
        <v>478</v>
      </c>
      <c r="B5" t="s">
        <v>612</v>
      </c>
      <c r="C5" s="13">
        <v>45</v>
      </c>
      <c r="D5" s="13">
        <v>12</v>
      </c>
      <c r="E5" s="25" t="s">
        <v>624</v>
      </c>
      <c r="H5" s="13">
        <v>13</v>
      </c>
      <c r="I5" s="13">
        <v>144</v>
      </c>
      <c r="J5" s="13">
        <v>16</v>
      </c>
      <c r="L5" s="13">
        <v>45</v>
      </c>
      <c r="M5" s="13">
        <v>63</v>
      </c>
    </row>
    <row r="6" spans="1:13" x14ac:dyDescent="0.25">
      <c r="A6" s="13" t="s">
        <v>618</v>
      </c>
      <c r="B6" t="s">
        <v>613</v>
      </c>
      <c r="C6" s="13">
        <v>10</v>
      </c>
      <c r="D6" s="13">
        <v>12</v>
      </c>
      <c r="E6" s="27" t="s">
        <v>625</v>
      </c>
      <c r="H6" s="13">
        <v>12</v>
      </c>
      <c r="I6" s="13">
        <v>144</v>
      </c>
      <c r="J6" s="13">
        <v>16</v>
      </c>
      <c r="L6" s="13">
        <v>45</v>
      </c>
      <c r="M6" s="13">
        <v>63</v>
      </c>
    </row>
    <row r="7" spans="1:13" x14ac:dyDescent="0.25">
      <c r="A7" s="13" t="s">
        <v>618</v>
      </c>
      <c r="B7" t="s">
        <v>614</v>
      </c>
      <c r="C7" s="13">
        <v>50</v>
      </c>
      <c r="D7" s="13">
        <v>13</v>
      </c>
      <c r="E7" s="27" t="s">
        <v>625</v>
      </c>
      <c r="H7" s="13">
        <v>20</v>
      </c>
      <c r="I7" s="13">
        <v>144</v>
      </c>
      <c r="J7" s="13">
        <v>16</v>
      </c>
      <c r="L7" s="13">
        <v>45</v>
      </c>
      <c r="M7" s="13">
        <v>63</v>
      </c>
    </row>
    <row r="8" spans="1:13" x14ac:dyDescent="0.25">
      <c r="A8" s="13" t="s">
        <v>618</v>
      </c>
      <c r="B8" t="s">
        <v>615</v>
      </c>
      <c r="C8" s="13">
        <v>50</v>
      </c>
      <c r="D8" s="13">
        <v>14</v>
      </c>
      <c r="E8" s="27" t="s">
        <v>625</v>
      </c>
      <c r="G8" s="26" t="s">
        <v>627</v>
      </c>
      <c r="H8" s="13">
        <v>45</v>
      </c>
      <c r="I8" s="13">
        <v>144</v>
      </c>
      <c r="J8" s="13">
        <v>16</v>
      </c>
      <c r="L8" s="13">
        <v>45</v>
      </c>
      <c r="M8" s="13">
        <v>63</v>
      </c>
    </row>
    <row r="9" spans="1:13" x14ac:dyDescent="0.25">
      <c r="A9" s="13" t="s">
        <v>618</v>
      </c>
      <c r="B9" t="s">
        <v>1142</v>
      </c>
      <c r="C9" s="13">
        <v>75</v>
      </c>
      <c r="D9" s="13">
        <v>14</v>
      </c>
      <c r="E9" s="27" t="s">
        <v>625</v>
      </c>
      <c r="G9" s="26" t="s">
        <v>627</v>
      </c>
      <c r="H9" s="13">
        <v>45</v>
      </c>
      <c r="K9" s="13">
        <v>121</v>
      </c>
    </row>
    <row r="10" spans="1:13" x14ac:dyDescent="0.25">
      <c r="A10" s="13" t="s">
        <v>618</v>
      </c>
      <c r="B10" t="s">
        <v>616</v>
      </c>
      <c r="C10" s="13">
        <v>400</v>
      </c>
      <c r="D10" s="13">
        <v>14</v>
      </c>
      <c r="E10" s="27" t="s">
        <v>625</v>
      </c>
      <c r="H10" s="13">
        <v>20</v>
      </c>
      <c r="I10" s="13">
        <v>145</v>
      </c>
      <c r="J10" s="13">
        <v>16</v>
      </c>
      <c r="L10" s="13">
        <v>45</v>
      </c>
      <c r="M10" s="13">
        <v>63</v>
      </c>
    </row>
    <row r="11" spans="1:13" x14ac:dyDescent="0.25">
      <c r="A11" s="13" t="s">
        <v>618</v>
      </c>
      <c r="B11" t="s">
        <v>617</v>
      </c>
      <c r="C11" s="13">
        <v>750</v>
      </c>
      <c r="D11" s="13">
        <v>15</v>
      </c>
      <c r="E11" s="27" t="s">
        <v>625</v>
      </c>
      <c r="G11" s="26" t="s">
        <v>627</v>
      </c>
      <c r="H11" s="13">
        <v>40</v>
      </c>
      <c r="I11" s="13">
        <v>145</v>
      </c>
      <c r="L11" s="13">
        <v>45</v>
      </c>
      <c r="M11" s="13">
        <v>63</v>
      </c>
    </row>
    <row r="12" spans="1:13" x14ac:dyDescent="0.25">
      <c r="A12" s="13" t="s">
        <v>477</v>
      </c>
      <c r="B12" t="s">
        <v>619</v>
      </c>
      <c r="C12" s="13">
        <v>30</v>
      </c>
      <c r="D12" s="13">
        <v>14</v>
      </c>
      <c r="E12" s="26" t="s">
        <v>626</v>
      </c>
      <c r="G12" s="26" t="s">
        <v>627</v>
      </c>
      <c r="H12" s="13">
        <v>40</v>
      </c>
      <c r="I12" s="13">
        <v>145</v>
      </c>
      <c r="J12" s="13">
        <v>16</v>
      </c>
      <c r="L12" s="13">
        <v>45</v>
      </c>
      <c r="M12" s="13">
        <v>63</v>
      </c>
    </row>
    <row r="13" spans="1:13" x14ac:dyDescent="0.25">
      <c r="A13" s="13" t="s">
        <v>477</v>
      </c>
      <c r="B13" t="s">
        <v>620</v>
      </c>
      <c r="C13" s="13">
        <v>75</v>
      </c>
      <c r="D13" s="13">
        <v>16</v>
      </c>
      <c r="E13" s="26" t="s">
        <v>626</v>
      </c>
      <c r="F13" s="27">
        <v>13</v>
      </c>
      <c r="G13" s="26" t="s">
        <v>627</v>
      </c>
      <c r="H13" s="13">
        <v>55</v>
      </c>
      <c r="I13" s="13">
        <v>145</v>
      </c>
      <c r="J13" s="13">
        <v>16</v>
      </c>
      <c r="L13" s="13">
        <v>45</v>
      </c>
      <c r="M13" s="13">
        <v>63</v>
      </c>
    </row>
    <row r="14" spans="1:13" x14ac:dyDescent="0.25">
      <c r="A14" s="13" t="s">
        <v>477</v>
      </c>
      <c r="B14" t="s">
        <v>621</v>
      </c>
      <c r="C14" s="13">
        <v>200</v>
      </c>
      <c r="D14" s="13">
        <v>17</v>
      </c>
      <c r="E14" s="26" t="s">
        <v>626</v>
      </c>
      <c r="F14" s="27">
        <v>15</v>
      </c>
      <c r="G14" s="26" t="s">
        <v>627</v>
      </c>
      <c r="H14" s="13">
        <v>60</v>
      </c>
      <c r="I14" s="13">
        <v>145</v>
      </c>
      <c r="J14" s="13">
        <v>16</v>
      </c>
      <c r="L14" s="13">
        <v>45</v>
      </c>
      <c r="M14" s="13">
        <v>63</v>
      </c>
    </row>
    <row r="15" spans="1:13" x14ac:dyDescent="0.25">
      <c r="A15" s="13" t="s">
        <v>477</v>
      </c>
      <c r="B15" t="s">
        <v>622</v>
      </c>
      <c r="C15" s="13">
        <v>1500</v>
      </c>
      <c r="D15" s="13">
        <v>18</v>
      </c>
      <c r="E15" s="26" t="s">
        <v>626</v>
      </c>
      <c r="F15" s="27">
        <v>15</v>
      </c>
      <c r="G15" s="26" t="s">
        <v>627</v>
      </c>
      <c r="H15" s="13">
        <v>65</v>
      </c>
      <c r="I15" s="13">
        <v>145</v>
      </c>
      <c r="L15" s="13">
        <v>45</v>
      </c>
      <c r="M15" s="13">
        <v>63</v>
      </c>
    </row>
    <row r="16" spans="1:13" x14ac:dyDescent="0.25">
      <c r="A16" s="13" t="s">
        <v>623</v>
      </c>
      <c r="B16" t="s">
        <v>623</v>
      </c>
      <c r="C16" s="13">
        <v>10</v>
      </c>
      <c r="D16" s="24">
        <v>2</v>
      </c>
      <c r="H16" s="13">
        <v>6</v>
      </c>
      <c r="I16" s="13">
        <v>144</v>
      </c>
      <c r="J16" s="13">
        <v>16</v>
      </c>
      <c r="L16" s="13">
        <v>44</v>
      </c>
      <c r="M16" s="13">
        <v>63</v>
      </c>
    </row>
    <row r="17" spans="1:13" x14ac:dyDescent="0.25">
      <c r="A17" s="13" t="s">
        <v>1038</v>
      </c>
      <c r="B17" s="58" t="s">
        <v>1041</v>
      </c>
      <c r="C17" s="13" t="s">
        <v>1039</v>
      </c>
      <c r="H17" s="13" t="s">
        <v>1040</v>
      </c>
      <c r="I17" s="13">
        <v>155</v>
      </c>
      <c r="L17" s="13">
        <v>51</v>
      </c>
      <c r="M17" s="13">
        <v>71</v>
      </c>
    </row>
  </sheetData>
  <autoFilter ref="A2:M16" xr:uid="{00000000-0009-0000-0000-000000000000}"/>
  <mergeCells count="4">
    <mergeCell ref="A1:B1"/>
    <mergeCell ref="C1:H1"/>
    <mergeCell ref="I1:K1"/>
    <mergeCell ref="L1:M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outlinePr summaryBelow="0" summaryRight="0"/>
  </sheetPr>
  <dimension ref="A1:B62"/>
  <sheetViews>
    <sheetView workbookViewId="0"/>
  </sheetViews>
  <sheetFormatPr defaultRowHeight="15" outlineLevelRow="1" x14ac:dyDescent="0.25"/>
  <cols>
    <col min="1" max="1" width="6.42578125" style="7" bestFit="1" customWidth="1"/>
    <col min="2" max="2" width="62.5703125" customWidth="1"/>
  </cols>
  <sheetData>
    <row r="1" spans="1:2" ht="18" thickBot="1" x14ac:dyDescent="0.35">
      <c r="A1" s="20">
        <v>25</v>
      </c>
      <c r="B1" s="19" t="s">
        <v>775</v>
      </c>
    </row>
    <row r="2" spans="1:2" s="1" customFormat="1" ht="15.75" outlineLevel="1" thickTop="1" x14ac:dyDescent="0.25">
      <c r="A2" s="6" t="s">
        <v>705</v>
      </c>
      <c r="B2" s="1" t="s">
        <v>774</v>
      </c>
    </row>
    <row r="3" spans="1:2" outlineLevel="1" x14ac:dyDescent="0.25">
      <c r="A3" s="7">
        <v>1</v>
      </c>
      <c r="B3" t="s">
        <v>764</v>
      </c>
    </row>
    <row r="4" spans="1:2" outlineLevel="1" x14ac:dyDescent="0.25">
      <c r="A4" s="7">
        <v>2</v>
      </c>
      <c r="B4" t="s">
        <v>765</v>
      </c>
    </row>
    <row r="5" spans="1:2" outlineLevel="1" x14ac:dyDescent="0.25">
      <c r="A5" s="7">
        <v>3</v>
      </c>
      <c r="B5" t="s">
        <v>766</v>
      </c>
    </row>
    <row r="6" spans="1:2" outlineLevel="1" x14ac:dyDescent="0.25">
      <c r="A6" s="7">
        <v>4</v>
      </c>
      <c r="B6" t="s">
        <v>767</v>
      </c>
    </row>
    <row r="7" spans="1:2" outlineLevel="1" x14ac:dyDescent="0.25">
      <c r="A7" s="7">
        <v>5</v>
      </c>
      <c r="B7" t="s">
        <v>768</v>
      </c>
    </row>
    <row r="8" spans="1:2" outlineLevel="1" x14ac:dyDescent="0.25">
      <c r="A8" s="7">
        <v>6</v>
      </c>
      <c r="B8" t="s">
        <v>769</v>
      </c>
    </row>
    <row r="9" spans="1:2" outlineLevel="1" x14ac:dyDescent="0.25">
      <c r="A9" s="7">
        <v>7</v>
      </c>
      <c r="B9" t="s">
        <v>770</v>
      </c>
    </row>
    <row r="10" spans="1:2" outlineLevel="1" x14ac:dyDescent="0.25">
      <c r="A10" s="7">
        <v>8</v>
      </c>
      <c r="B10" t="s">
        <v>771</v>
      </c>
    </row>
    <row r="11" spans="1:2" outlineLevel="1" x14ac:dyDescent="0.25">
      <c r="A11" s="7">
        <v>9</v>
      </c>
      <c r="B11" t="s">
        <v>772</v>
      </c>
    </row>
    <row r="12" spans="1:2" outlineLevel="1" x14ac:dyDescent="0.25">
      <c r="A12" s="7">
        <v>10</v>
      </c>
      <c r="B12" t="s">
        <v>773</v>
      </c>
    </row>
    <row r="14" spans="1:2" ht="18" thickBot="1" x14ac:dyDescent="0.35">
      <c r="A14" s="20">
        <v>250</v>
      </c>
      <c r="B14" s="19" t="s">
        <v>775</v>
      </c>
    </row>
    <row r="15" spans="1:2" ht="15.75" outlineLevel="1" thickTop="1" x14ac:dyDescent="0.25">
      <c r="A15" s="6" t="s">
        <v>705</v>
      </c>
      <c r="B15" s="1" t="s">
        <v>774</v>
      </c>
    </row>
    <row r="16" spans="1:2" outlineLevel="1" x14ac:dyDescent="0.25">
      <c r="A16" s="7">
        <v>1</v>
      </c>
      <c r="B16" t="s">
        <v>776</v>
      </c>
    </row>
    <row r="17" spans="1:2" outlineLevel="1" x14ac:dyDescent="0.25">
      <c r="A17" s="7">
        <v>2</v>
      </c>
      <c r="B17" t="s">
        <v>777</v>
      </c>
    </row>
    <row r="18" spans="1:2" outlineLevel="1" x14ac:dyDescent="0.25">
      <c r="A18" s="7">
        <v>3</v>
      </c>
      <c r="B18" t="s">
        <v>778</v>
      </c>
    </row>
    <row r="19" spans="1:2" outlineLevel="1" x14ac:dyDescent="0.25">
      <c r="A19" s="7">
        <v>4</v>
      </c>
      <c r="B19" t="s">
        <v>779</v>
      </c>
    </row>
    <row r="20" spans="1:2" outlineLevel="1" x14ac:dyDescent="0.25">
      <c r="A20" s="7">
        <v>5</v>
      </c>
      <c r="B20" t="s">
        <v>780</v>
      </c>
    </row>
    <row r="21" spans="1:2" outlineLevel="1" x14ac:dyDescent="0.25">
      <c r="A21" s="7">
        <v>6</v>
      </c>
      <c r="B21" t="s">
        <v>781</v>
      </c>
    </row>
    <row r="22" spans="1:2" outlineLevel="1" x14ac:dyDescent="0.25">
      <c r="A22" s="7">
        <v>7</v>
      </c>
      <c r="B22" t="s">
        <v>782</v>
      </c>
    </row>
    <row r="23" spans="1:2" outlineLevel="1" x14ac:dyDescent="0.25">
      <c r="A23" s="7">
        <v>8</v>
      </c>
      <c r="B23" t="s">
        <v>783</v>
      </c>
    </row>
    <row r="24" spans="1:2" outlineLevel="1" x14ac:dyDescent="0.25">
      <c r="A24" s="7">
        <v>9</v>
      </c>
      <c r="B24" t="s">
        <v>784</v>
      </c>
    </row>
    <row r="25" spans="1:2" outlineLevel="1" x14ac:dyDescent="0.25">
      <c r="A25" s="7">
        <v>10</v>
      </c>
      <c r="B25" t="s">
        <v>785</v>
      </c>
    </row>
    <row r="27" spans="1:2" ht="18" thickBot="1" x14ac:dyDescent="0.35">
      <c r="A27" s="20">
        <v>750</v>
      </c>
      <c r="B27" s="19" t="s">
        <v>775</v>
      </c>
    </row>
    <row r="28" spans="1:2" ht="15.75" outlineLevel="1" thickTop="1" x14ac:dyDescent="0.25">
      <c r="A28" s="6" t="s">
        <v>705</v>
      </c>
      <c r="B28" s="1" t="s">
        <v>774</v>
      </c>
    </row>
    <row r="29" spans="1:2" outlineLevel="1" x14ac:dyDescent="0.25">
      <c r="A29" s="7">
        <v>1</v>
      </c>
      <c r="B29" t="s">
        <v>786</v>
      </c>
    </row>
    <row r="30" spans="1:2" outlineLevel="1" x14ac:dyDescent="0.25">
      <c r="A30" s="7">
        <v>2</v>
      </c>
      <c r="B30" t="s">
        <v>787</v>
      </c>
    </row>
    <row r="31" spans="1:2" outlineLevel="1" x14ac:dyDescent="0.25">
      <c r="A31" s="7">
        <v>3</v>
      </c>
      <c r="B31" t="s">
        <v>788</v>
      </c>
    </row>
    <row r="32" spans="1:2" outlineLevel="1" x14ac:dyDescent="0.25">
      <c r="A32" s="7">
        <v>4</v>
      </c>
      <c r="B32" t="s">
        <v>789</v>
      </c>
    </row>
    <row r="33" spans="1:2" outlineLevel="1" x14ac:dyDescent="0.25">
      <c r="A33" s="7">
        <v>5</v>
      </c>
      <c r="B33" t="s">
        <v>790</v>
      </c>
    </row>
    <row r="34" spans="1:2" outlineLevel="1" x14ac:dyDescent="0.25">
      <c r="A34" s="7">
        <v>6</v>
      </c>
      <c r="B34" t="s">
        <v>791</v>
      </c>
    </row>
    <row r="35" spans="1:2" outlineLevel="1" x14ac:dyDescent="0.25">
      <c r="A35" s="7">
        <v>7</v>
      </c>
      <c r="B35" t="s">
        <v>792</v>
      </c>
    </row>
    <row r="36" spans="1:2" outlineLevel="1" x14ac:dyDescent="0.25">
      <c r="A36" s="7">
        <v>8</v>
      </c>
      <c r="B36" t="s">
        <v>793</v>
      </c>
    </row>
    <row r="37" spans="1:2" outlineLevel="1" x14ac:dyDescent="0.25">
      <c r="A37" s="7">
        <v>9</v>
      </c>
      <c r="B37" t="s">
        <v>794</v>
      </c>
    </row>
    <row r="38" spans="1:2" outlineLevel="1" x14ac:dyDescent="0.25">
      <c r="A38" s="7">
        <v>10</v>
      </c>
      <c r="B38" t="s">
        <v>795</v>
      </c>
    </row>
    <row r="40" spans="1:2" ht="18" thickBot="1" x14ac:dyDescent="0.35">
      <c r="A40" s="20">
        <v>2500</v>
      </c>
      <c r="B40" s="19" t="s">
        <v>775</v>
      </c>
    </row>
    <row r="41" spans="1:2" ht="15.75" outlineLevel="1" thickTop="1" x14ac:dyDescent="0.25">
      <c r="A41" s="6" t="s">
        <v>705</v>
      </c>
      <c r="B41" s="1" t="s">
        <v>774</v>
      </c>
    </row>
    <row r="42" spans="1:2" outlineLevel="1" x14ac:dyDescent="0.25">
      <c r="A42" s="7">
        <v>1</v>
      </c>
      <c r="B42" t="s">
        <v>796</v>
      </c>
    </row>
    <row r="43" spans="1:2" outlineLevel="1" x14ac:dyDescent="0.25">
      <c r="A43" s="7">
        <v>2</v>
      </c>
      <c r="B43" t="s">
        <v>797</v>
      </c>
    </row>
    <row r="44" spans="1:2" outlineLevel="1" x14ac:dyDescent="0.25">
      <c r="A44" s="7">
        <v>3</v>
      </c>
      <c r="B44" t="s">
        <v>800</v>
      </c>
    </row>
    <row r="45" spans="1:2" outlineLevel="1" x14ac:dyDescent="0.25">
      <c r="A45" s="7">
        <v>4</v>
      </c>
      <c r="B45" t="s">
        <v>801</v>
      </c>
    </row>
    <row r="46" spans="1:2" outlineLevel="1" x14ac:dyDescent="0.25">
      <c r="A46" s="7">
        <v>5</v>
      </c>
      <c r="B46" t="s">
        <v>802</v>
      </c>
    </row>
    <row r="47" spans="1:2" outlineLevel="1" x14ac:dyDescent="0.25">
      <c r="A47" s="7">
        <v>6</v>
      </c>
      <c r="B47" t="s">
        <v>803</v>
      </c>
    </row>
    <row r="48" spans="1:2" outlineLevel="1" x14ac:dyDescent="0.25">
      <c r="A48" s="7">
        <v>7</v>
      </c>
      <c r="B48" t="s">
        <v>798</v>
      </c>
    </row>
    <row r="49" spans="1:2" outlineLevel="1" x14ac:dyDescent="0.25">
      <c r="A49" s="7">
        <v>8</v>
      </c>
      <c r="B49" t="s">
        <v>799</v>
      </c>
    </row>
    <row r="50" spans="1:2" outlineLevel="1" x14ac:dyDescent="0.25">
      <c r="A50" s="7">
        <v>9</v>
      </c>
      <c r="B50" t="s">
        <v>804</v>
      </c>
    </row>
    <row r="51" spans="1:2" outlineLevel="1" x14ac:dyDescent="0.25">
      <c r="A51" s="7">
        <v>10</v>
      </c>
      <c r="B51" t="s">
        <v>805</v>
      </c>
    </row>
    <row r="53" spans="1:2" ht="18" thickBot="1" x14ac:dyDescent="0.35">
      <c r="A53" s="20">
        <v>7500</v>
      </c>
      <c r="B53" s="19" t="s">
        <v>775</v>
      </c>
    </row>
    <row r="54" spans="1:2" ht="15.75" outlineLevel="1" thickTop="1" x14ac:dyDescent="0.25">
      <c r="A54" s="6" t="s">
        <v>738</v>
      </c>
      <c r="B54" s="1" t="s">
        <v>774</v>
      </c>
    </row>
    <row r="55" spans="1:2" outlineLevel="1" x14ac:dyDescent="0.25">
      <c r="A55" s="7">
        <v>1</v>
      </c>
      <c r="B55" t="s">
        <v>806</v>
      </c>
    </row>
    <row r="56" spans="1:2" outlineLevel="1" x14ac:dyDescent="0.25">
      <c r="A56" s="7">
        <v>2</v>
      </c>
      <c r="B56" t="s">
        <v>807</v>
      </c>
    </row>
    <row r="57" spans="1:2" outlineLevel="1" x14ac:dyDescent="0.25">
      <c r="A57" s="7">
        <v>3</v>
      </c>
      <c r="B57" t="s">
        <v>808</v>
      </c>
    </row>
    <row r="58" spans="1:2" outlineLevel="1" x14ac:dyDescent="0.25">
      <c r="A58" s="7">
        <v>4</v>
      </c>
      <c r="B58" t="s">
        <v>809</v>
      </c>
    </row>
    <row r="59" spans="1:2" outlineLevel="1" x14ac:dyDescent="0.25">
      <c r="A59" s="7">
        <v>5</v>
      </c>
      <c r="B59" t="s">
        <v>810</v>
      </c>
    </row>
    <row r="60" spans="1:2" outlineLevel="1" x14ac:dyDescent="0.25">
      <c r="A60" s="7">
        <v>6</v>
      </c>
      <c r="B60" t="s">
        <v>811</v>
      </c>
    </row>
    <row r="61" spans="1:2" outlineLevel="1" x14ac:dyDescent="0.25">
      <c r="A61" s="7">
        <v>7</v>
      </c>
      <c r="B61" t="s">
        <v>812</v>
      </c>
    </row>
    <row r="62" spans="1:2" outlineLevel="1" x14ac:dyDescent="0.25">
      <c r="A62" s="7">
        <v>8</v>
      </c>
      <c r="B62" t="s">
        <v>813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outlinePr summaryBelow="0" summaryRight="0"/>
  </sheetPr>
  <dimension ref="A1:V101"/>
  <sheetViews>
    <sheetView workbookViewId="0">
      <pane xSplit="1" ySplit="1" topLeftCell="B2" activePane="bottomRight" state="frozen"/>
      <selection pane="topRight"/>
      <selection pane="bottomLeft"/>
      <selection pane="bottomRight" activeCell="B2" sqref="B2"/>
    </sheetView>
  </sheetViews>
  <sheetFormatPr defaultRowHeight="15" outlineLevelCol="1" x14ac:dyDescent="0.25"/>
  <cols>
    <col min="1" max="1" width="5.140625" style="7" bestFit="1" customWidth="1"/>
    <col min="2" max="2" width="23.42578125" bestFit="1" customWidth="1"/>
    <col min="3" max="3" width="32.42578125" bestFit="1" customWidth="1"/>
    <col min="4" max="4" width="29" bestFit="1" customWidth="1"/>
    <col min="5" max="5" width="27.7109375" bestFit="1" customWidth="1"/>
    <col min="6" max="6" width="28" bestFit="1" customWidth="1"/>
    <col min="7" max="7" width="43.42578125" bestFit="1" customWidth="1"/>
    <col min="8" max="8" width="40.28515625" bestFit="1" customWidth="1"/>
    <col min="9" max="9" width="41.85546875" bestFit="1" customWidth="1"/>
    <col min="10" max="10" width="36.7109375" bestFit="1" customWidth="1"/>
    <col min="11" max="11" width="2.7109375" customWidth="1" collapsed="1"/>
    <col min="12" max="12" width="5.140625" hidden="1" customWidth="1" outlineLevel="1"/>
    <col min="13" max="13" width="43.7109375" hidden="1" customWidth="1" outlineLevel="1"/>
    <col min="14" max="14" width="2.28515625" hidden="1" customWidth="1" outlineLevel="1"/>
    <col min="15" max="16" width="2.140625" hidden="1" customWidth="1" outlineLevel="1"/>
    <col min="17" max="17" width="2.28515625" hidden="1" customWidth="1" outlineLevel="1"/>
    <col min="18" max="19" width="2" hidden="1" customWidth="1" outlineLevel="1"/>
    <col min="20" max="20" width="6" hidden="1" customWidth="1" outlineLevel="1"/>
    <col min="21" max="21" width="2.28515625" hidden="1" customWidth="1" outlineLevel="1"/>
    <col min="22" max="22" width="6" hidden="1" customWidth="1" outlineLevel="1"/>
  </cols>
  <sheetData>
    <row r="1" spans="1:22" s="1" customFormat="1" x14ac:dyDescent="0.25">
      <c r="A1" s="6" t="s">
        <v>8</v>
      </c>
      <c r="B1" s="6" t="s">
        <v>9</v>
      </c>
      <c r="C1" s="6" t="s">
        <v>10</v>
      </c>
      <c r="D1" s="6" t="s">
        <v>11</v>
      </c>
      <c r="E1" s="6" t="s">
        <v>12</v>
      </c>
      <c r="F1" s="6" t="s">
        <v>13</v>
      </c>
      <c r="G1" s="6" t="s">
        <v>14</v>
      </c>
      <c r="H1" s="6" t="s">
        <v>15</v>
      </c>
      <c r="I1" s="6" t="s">
        <v>16</v>
      </c>
      <c r="J1" s="6" t="s">
        <v>17</v>
      </c>
      <c r="M1" s="1" t="s">
        <v>646</v>
      </c>
      <c r="N1" s="6" t="s">
        <v>9</v>
      </c>
      <c r="O1" s="6" t="s">
        <v>10</v>
      </c>
      <c r="P1" s="6" t="s">
        <v>11</v>
      </c>
      <c r="Q1" s="6" t="s">
        <v>12</v>
      </c>
      <c r="R1" s="6" t="s">
        <v>13</v>
      </c>
      <c r="S1" s="6" t="s">
        <v>14</v>
      </c>
      <c r="T1" s="6" t="s">
        <v>15</v>
      </c>
      <c r="U1" s="6" t="s">
        <v>16</v>
      </c>
      <c r="V1" s="6" t="s">
        <v>17</v>
      </c>
    </row>
    <row r="2" spans="1:22" x14ac:dyDescent="0.25">
      <c r="A2" s="17">
        <v>1</v>
      </c>
      <c r="B2" t="s">
        <v>18</v>
      </c>
      <c r="C2" t="s">
        <v>23</v>
      </c>
      <c r="D2" t="s">
        <v>57</v>
      </c>
      <c r="E2" t="s">
        <v>84</v>
      </c>
      <c r="F2" t="s">
        <v>95</v>
      </c>
      <c r="G2" t="s">
        <v>105</v>
      </c>
      <c r="H2" t="s">
        <v>163</v>
      </c>
      <c r="I2" t="s">
        <v>251</v>
      </c>
      <c r="J2" t="s">
        <v>319</v>
      </c>
    </row>
    <row r="3" spans="1:22" x14ac:dyDescent="0.25">
      <c r="A3" s="17">
        <v>2</v>
      </c>
      <c r="B3" t="s">
        <v>18</v>
      </c>
      <c r="C3" t="s">
        <v>23</v>
      </c>
      <c r="D3" t="s">
        <v>57</v>
      </c>
      <c r="E3" t="s">
        <v>84</v>
      </c>
      <c r="F3" t="s">
        <v>95</v>
      </c>
      <c r="G3" t="s">
        <v>105</v>
      </c>
      <c r="H3" t="s">
        <v>163</v>
      </c>
      <c r="I3" t="s">
        <v>251</v>
      </c>
      <c r="J3" t="s">
        <v>319</v>
      </c>
      <c r="L3" t="s">
        <v>432</v>
      </c>
      <c r="M3" t="s">
        <v>641</v>
      </c>
      <c r="N3" s="3">
        <f>COUNTIF(B:B,$M3)</f>
        <v>0</v>
      </c>
      <c r="O3" s="3">
        <f t="shared" ref="O3" si="0">COUNTIF(C:C,$M3)</f>
        <v>0</v>
      </c>
      <c r="P3" s="3">
        <f t="shared" ref="P3" si="1">COUNTIF(D:D,$M3)</f>
        <v>3</v>
      </c>
      <c r="Q3" s="3">
        <f t="shared" ref="Q3" si="2">COUNTIF(E:E,$M3)</f>
        <v>0</v>
      </c>
      <c r="R3" s="3">
        <f t="shared" ref="R3" si="3">COUNTIF(F:F,$M3)</f>
        <v>0</v>
      </c>
      <c r="S3" s="3">
        <f t="shared" ref="S3" si="4">COUNTIF(G:G,$M3)</f>
        <v>0</v>
      </c>
      <c r="T3" s="3">
        <f t="shared" ref="T3" si="5">COUNTIF(H:H,$M3)</f>
        <v>0</v>
      </c>
      <c r="U3" s="3">
        <f t="shared" ref="U3" si="6">COUNTIF(I:I,$M3)</f>
        <v>0</v>
      </c>
      <c r="V3" s="3">
        <f t="shared" ref="V3" si="7">COUNTIF(J:J,$M3)</f>
        <v>0</v>
      </c>
    </row>
    <row r="4" spans="1:22" x14ac:dyDescent="0.25">
      <c r="A4" s="17">
        <v>3</v>
      </c>
      <c r="B4" t="s">
        <v>18</v>
      </c>
      <c r="C4" t="s">
        <v>23</v>
      </c>
      <c r="D4" t="s">
        <v>57</v>
      </c>
      <c r="E4" t="s">
        <v>84</v>
      </c>
      <c r="F4" t="s">
        <v>95</v>
      </c>
      <c r="G4" t="s">
        <v>105</v>
      </c>
      <c r="H4" t="s">
        <v>163</v>
      </c>
      <c r="I4" t="s">
        <v>251</v>
      </c>
      <c r="J4" t="s">
        <v>319</v>
      </c>
      <c r="L4">
        <v>1</v>
      </c>
      <c r="M4" t="s">
        <v>433</v>
      </c>
      <c r="N4" s="4">
        <f>N$3/20</f>
        <v>0</v>
      </c>
      <c r="O4" s="4">
        <f t="shared" ref="O4:V19" si="8">O$3/20</f>
        <v>0</v>
      </c>
      <c r="P4" s="4">
        <f t="shared" si="8"/>
        <v>0.15</v>
      </c>
      <c r="Q4" s="4">
        <f t="shared" si="8"/>
        <v>0</v>
      </c>
      <c r="R4" s="4">
        <f t="shared" si="8"/>
        <v>0</v>
      </c>
      <c r="S4" s="4">
        <f t="shared" si="8"/>
        <v>0</v>
      </c>
      <c r="T4" s="4">
        <f t="shared" si="8"/>
        <v>0</v>
      </c>
      <c r="U4" s="4">
        <f t="shared" si="8"/>
        <v>0</v>
      </c>
      <c r="V4" s="4">
        <f t="shared" si="8"/>
        <v>0</v>
      </c>
    </row>
    <row r="5" spans="1:22" x14ac:dyDescent="0.25">
      <c r="A5" s="17">
        <v>4</v>
      </c>
      <c r="B5" t="s">
        <v>18</v>
      </c>
      <c r="C5" t="s">
        <v>23</v>
      </c>
      <c r="D5" t="s">
        <v>57</v>
      </c>
      <c r="E5" t="s">
        <v>84</v>
      </c>
      <c r="F5" t="s">
        <v>95</v>
      </c>
      <c r="G5" t="s">
        <v>105</v>
      </c>
      <c r="H5" t="s">
        <v>163</v>
      </c>
      <c r="I5" t="s">
        <v>251</v>
      </c>
      <c r="J5" t="s">
        <v>319</v>
      </c>
      <c r="L5">
        <v>2</v>
      </c>
      <c r="M5" t="s">
        <v>433</v>
      </c>
      <c r="N5" s="4">
        <f t="shared" ref="N5:V20" si="9">N$3/20</f>
        <v>0</v>
      </c>
      <c r="O5" s="4">
        <f t="shared" si="8"/>
        <v>0</v>
      </c>
      <c r="P5" s="4">
        <f t="shared" si="8"/>
        <v>0.15</v>
      </c>
      <c r="Q5" s="4">
        <f t="shared" si="8"/>
        <v>0</v>
      </c>
      <c r="R5" s="4">
        <f t="shared" si="8"/>
        <v>0</v>
      </c>
      <c r="S5" s="4">
        <f t="shared" si="8"/>
        <v>0</v>
      </c>
      <c r="T5" s="4">
        <f t="shared" si="8"/>
        <v>0</v>
      </c>
      <c r="U5" s="4">
        <f t="shared" si="8"/>
        <v>0</v>
      </c>
      <c r="V5" s="4">
        <f t="shared" si="8"/>
        <v>0</v>
      </c>
    </row>
    <row r="6" spans="1:22" x14ac:dyDescent="0.25">
      <c r="A6" s="17">
        <v>5</v>
      </c>
      <c r="B6" t="s">
        <v>18</v>
      </c>
      <c r="C6" t="s">
        <v>23</v>
      </c>
      <c r="D6" t="s">
        <v>57</v>
      </c>
      <c r="E6" t="s">
        <v>84</v>
      </c>
      <c r="F6" t="s">
        <v>95</v>
      </c>
      <c r="G6" t="s">
        <v>105</v>
      </c>
      <c r="H6" t="s">
        <v>163</v>
      </c>
      <c r="I6" t="s">
        <v>251</v>
      </c>
      <c r="J6" t="s">
        <v>319</v>
      </c>
      <c r="L6">
        <v>3</v>
      </c>
      <c r="M6" t="s">
        <v>433</v>
      </c>
      <c r="N6" s="4">
        <f t="shared" si="9"/>
        <v>0</v>
      </c>
      <c r="O6" s="4">
        <f t="shared" si="8"/>
        <v>0</v>
      </c>
      <c r="P6" s="4">
        <f t="shared" si="8"/>
        <v>0.15</v>
      </c>
      <c r="Q6" s="4">
        <f t="shared" si="8"/>
        <v>0</v>
      </c>
      <c r="R6" s="4">
        <f t="shared" si="8"/>
        <v>0</v>
      </c>
      <c r="S6" s="4">
        <f t="shared" si="8"/>
        <v>0</v>
      </c>
      <c r="T6" s="4">
        <f t="shared" si="8"/>
        <v>0</v>
      </c>
      <c r="U6" s="4">
        <f t="shared" si="8"/>
        <v>0</v>
      </c>
      <c r="V6" s="4">
        <f t="shared" si="8"/>
        <v>0</v>
      </c>
    </row>
    <row r="7" spans="1:22" x14ac:dyDescent="0.25">
      <c r="A7" s="17">
        <v>6</v>
      </c>
      <c r="B7" t="s">
        <v>18</v>
      </c>
      <c r="C7" t="s">
        <v>23</v>
      </c>
      <c r="D7" t="s">
        <v>57</v>
      </c>
      <c r="E7" t="s">
        <v>84</v>
      </c>
      <c r="F7" t="s">
        <v>95</v>
      </c>
      <c r="G7" t="s">
        <v>105</v>
      </c>
      <c r="H7" t="s">
        <v>163</v>
      </c>
      <c r="I7" t="s">
        <v>251</v>
      </c>
      <c r="J7" t="s">
        <v>320</v>
      </c>
      <c r="L7">
        <v>4</v>
      </c>
      <c r="M7" t="s">
        <v>433</v>
      </c>
      <c r="N7" s="4">
        <f t="shared" si="9"/>
        <v>0</v>
      </c>
      <c r="O7" s="4">
        <f t="shared" si="8"/>
        <v>0</v>
      </c>
      <c r="P7" s="4">
        <f t="shared" si="8"/>
        <v>0.15</v>
      </c>
      <c r="Q7" s="4">
        <f t="shared" si="8"/>
        <v>0</v>
      </c>
      <c r="R7" s="4">
        <f t="shared" si="8"/>
        <v>0</v>
      </c>
      <c r="S7" s="4">
        <f t="shared" si="8"/>
        <v>0</v>
      </c>
      <c r="T7" s="4">
        <f t="shared" si="8"/>
        <v>0</v>
      </c>
      <c r="U7" s="4">
        <f t="shared" si="8"/>
        <v>0</v>
      </c>
      <c r="V7" s="4">
        <f t="shared" si="8"/>
        <v>0</v>
      </c>
    </row>
    <row r="8" spans="1:22" x14ac:dyDescent="0.25">
      <c r="A8" s="17">
        <v>7</v>
      </c>
      <c r="B8" t="s">
        <v>18</v>
      </c>
      <c r="C8" t="s">
        <v>23</v>
      </c>
      <c r="D8" t="s">
        <v>57</v>
      </c>
      <c r="E8" t="s">
        <v>84</v>
      </c>
      <c r="F8" t="s">
        <v>95</v>
      </c>
      <c r="G8" t="s">
        <v>105</v>
      </c>
      <c r="H8" t="s">
        <v>163</v>
      </c>
      <c r="I8" t="s">
        <v>251</v>
      </c>
      <c r="J8" t="s">
        <v>320</v>
      </c>
      <c r="L8">
        <v>5</v>
      </c>
      <c r="M8" t="s">
        <v>434</v>
      </c>
      <c r="N8" s="4">
        <f t="shared" si="9"/>
        <v>0</v>
      </c>
      <c r="O8" s="4">
        <f t="shared" si="8"/>
        <v>0</v>
      </c>
      <c r="P8" s="4">
        <f t="shared" si="8"/>
        <v>0.15</v>
      </c>
      <c r="Q8" s="4">
        <f t="shared" si="8"/>
        <v>0</v>
      </c>
      <c r="R8" s="4">
        <f t="shared" si="8"/>
        <v>0</v>
      </c>
      <c r="S8" s="4">
        <f t="shared" si="8"/>
        <v>0</v>
      </c>
      <c r="T8" s="4">
        <f t="shared" si="8"/>
        <v>0</v>
      </c>
      <c r="U8" s="4">
        <f t="shared" si="8"/>
        <v>0</v>
      </c>
      <c r="V8" s="4">
        <f t="shared" si="8"/>
        <v>0</v>
      </c>
    </row>
    <row r="9" spans="1:22" x14ac:dyDescent="0.25">
      <c r="A9" s="17">
        <v>8</v>
      </c>
      <c r="B9" t="s">
        <v>18</v>
      </c>
      <c r="C9" t="s">
        <v>23</v>
      </c>
      <c r="D9" t="s">
        <v>57</v>
      </c>
      <c r="E9" t="s">
        <v>84</v>
      </c>
      <c r="F9" t="s">
        <v>95</v>
      </c>
      <c r="G9" t="s">
        <v>105</v>
      </c>
      <c r="H9" t="s">
        <v>163</v>
      </c>
      <c r="I9" t="s">
        <v>251</v>
      </c>
      <c r="J9" t="s">
        <v>320</v>
      </c>
      <c r="L9">
        <v>6</v>
      </c>
      <c r="M9" t="s">
        <v>434</v>
      </c>
      <c r="N9" s="4">
        <f t="shared" si="9"/>
        <v>0</v>
      </c>
      <c r="O9" s="4">
        <f t="shared" si="8"/>
        <v>0</v>
      </c>
      <c r="P9" s="4">
        <f t="shared" si="8"/>
        <v>0.15</v>
      </c>
      <c r="Q9" s="4">
        <f t="shared" si="8"/>
        <v>0</v>
      </c>
      <c r="R9" s="4">
        <f t="shared" si="8"/>
        <v>0</v>
      </c>
      <c r="S9" s="4">
        <f t="shared" si="8"/>
        <v>0</v>
      </c>
      <c r="T9" s="4">
        <f t="shared" si="8"/>
        <v>0</v>
      </c>
      <c r="U9" s="4">
        <f t="shared" si="8"/>
        <v>0</v>
      </c>
      <c r="V9" s="4">
        <f t="shared" si="8"/>
        <v>0</v>
      </c>
    </row>
    <row r="10" spans="1:22" x14ac:dyDescent="0.25">
      <c r="A10" s="17">
        <v>9</v>
      </c>
      <c r="B10" t="s">
        <v>18</v>
      </c>
      <c r="C10" t="s">
        <v>23</v>
      </c>
      <c r="D10" t="s">
        <v>57</v>
      </c>
      <c r="E10" t="s">
        <v>84</v>
      </c>
      <c r="F10" t="s">
        <v>95</v>
      </c>
      <c r="G10" t="s">
        <v>105</v>
      </c>
      <c r="H10" t="s">
        <v>163</v>
      </c>
      <c r="I10" t="s">
        <v>251</v>
      </c>
      <c r="J10" t="s">
        <v>320</v>
      </c>
      <c r="L10">
        <v>7</v>
      </c>
      <c r="M10" t="s">
        <v>434</v>
      </c>
      <c r="N10" s="4">
        <f t="shared" si="9"/>
        <v>0</v>
      </c>
      <c r="O10" s="4">
        <f t="shared" si="8"/>
        <v>0</v>
      </c>
      <c r="P10" s="4">
        <f t="shared" si="8"/>
        <v>0.15</v>
      </c>
      <c r="Q10" s="4">
        <f t="shared" si="8"/>
        <v>0</v>
      </c>
      <c r="R10" s="4">
        <f t="shared" si="8"/>
        <v>0</v>
      </c>
      <c r="S10" s="4">
        <f t="shared" si="8"/>
        <v>0</v>
      </c>
      <c r="T10" s="4">
        <f t="shared" si="8"/>
        <v>0</v>
      </c>
      <c r="U10" s="4">
        <f t="shared" si="8"/>
        <v>0</v>
      </c>
      <c r="V10" s="4">
        <f t="shared" si="8"/>
        <v>0</v>
      </c>
    </row>
    <row r="11" spans="1:22" x14ac:dyDescent="0.25">
      <c r="A11" s="17">
        <v>10</v>
      </c>
      <c r="B11" t="s">
        <v>18</v>
      </c>
      <c r="C11" t="s">
        <v>23</v>
      </c>
      <c r="D11" t="s">
        <v>57</v>
      </c>
      <c r="E11" t="s">
        <v>84</v>
      </c>
      <c r="F11" t="s">
        <v>95</v>
      </c>
      <c r="G11" t="s">
        <v>105</v>
      </c>
      <c r="H11" t="s">
        <v>163</v>
      </c>
      <c r="I11" t="s">
        <v>251</v>
      </c>
      <c r="J11" t="s">
        <v>320</v>
      </c>
      <c r="L11">
        <v>8</v>
      </c>
      <c r="M11" t="s">
        <v>435</v>
      </c>
      <c r="N11" s="4">
        <f t="shared" si="9"/>
        <v>0</v>
      </c>
      <c r="O11" s="4">
        <f t="shared" si="8"/>
        <v>0</v>
      </c>
      <c r="P11" s="4">
        <f t="shared" si="8"/>
        <v>0.15</v>
      </c>
      <c r="Q11" s="4">
        <f t="shared" si="8"/>
        <v>0</v>
      </c>
      <c r="R11" s="4">
        <f t="shared" si="8"/>
        <v>0</v>
      </c>
      <c r="S11" s="4">
        <f t="shared" si="8"/>
        <v>0</v>
      </c>
      <c r="T11" s="4">
        <f t="shared" si="8"/>
        <v>0</v>
      </c>
      <c r="U11" s="4">
        <f t="shared" si="8"/>
        <v>0</v>
      </c>
      <c r="V11" s="4">
        <f t="shared" si="8"/>
        <v>0</v>
      </c>
    </row>
    <row r="12" spans="1:22" x14ac:dyDescent="0.25">
      <c r="A12" s="17">
        <v>11</v>
      </c>
      <c r="B12" t="s">
        <v>18</v>
      </c>
      <c r="C12" t="s">
        <v>23</v>
      </c>
      <c r="D12" t="s">
        <v>57</v>
      </c>
      <c r="E12" t="s">
        <v>84</v>
      </c>
      <c r="F12" t="s">
        <v>95</v>
      </c>
      <c r="G12" t="s">
        <v>105</v>
      </c>
      <c r="H12" t="s">
        <v>163</v>
      </c>
      <c r="I12" t="s">
        <v>252</v>
      </c>
      <c r="J12" t="s">
        <v>321</v>
      </c>
      <c r="L12">
        <v>9</v>
      </c>
      <c r="M12" t="s">
        <v>435</v>
      </c>
      <c r="N12" s="4">
        <f t="shared" si="9"/>
        <v>0</v>
      </c>
      <c r="O12" s="4">
        <f t="shared" si="8"/>
        <v>0</v>
      </c>
      <c r="P12" s="4">
        <f t="shared" si="8"/>
        <v>0.15</v>
      </c>
      <c r="Q12" s="4">
        <f t="shared" si="8"/>
        <v>0</v>
      </c>
      <c r="R12" s="4">
        <f t="shared" si="8"/>
        <v>0</v>
      </c>
      <c r="S12" s="4">
        <f t="shared" si="8"/>
        <v>0</v>
      </c>
      <c r="T12" s="4">
        <f t="shared" si="8"/>
        <v>0</v>
      </c>
      <c r="U12" s="4">
        <f t="shared" si="8"/>
        <v>0</v>
      </c>
      <c r="V12" s="4">
        <f t="shared" si="8"/>
        <v>0</v>
      </c>
    </row>
    <row r="13" spans="1:22" x14ac:dyDescent="0.25">
      <c r="A13" s="17">
        <v>12</v>
      </c>
      <c r="B13" t="s">
        <v>18</v>
      </c>
      <c r="C13" t="s">
        <v>23</v>
      </c>
      <c r="D13" t="s">
        <v>57</v>
      </c>
      <c r="E13" t="s">
        <v>84</v>
      </c>
      <c r="F13" t="s">
        <v>95</v>
      </c>
      <c r="G13" t="s">
        <v>105</v>
      </c>
      <c r="H13" t="s">
        <v>164</v>
      </c>
      <c r="I13" t="s">
        <v>252</v>
      </c>
      <c r="J13" t="s">
        <v>321</v>
      </c>
      <c r="L13">
        <v>10</v>
      </c>
      <c r="M13" t="s">
        <v>435</v>
      </c>
      <c r="N13" s="4">
        <f t="shared" si="9"/>
        <v>0</v>
      </c>
      <c r="O13" s="4">
        <f t="shared" si="8"/>
        <v>0</v>
      </c>
      <c r="P13" s="4">
        <f t="shared" si="8"/>
        <v>0.15</v>
      </c>
      <c r="Q13" s="4">
        <f t="shared" si="8"/>
        <v>0</v>
      </c>
      <c r="R13" s="4">
        <f t="shared" si="8"/>
        <v>0</v>
      </c>
      <c r="S13" s="4">
        <f t="shared" si="8"/>
        <v>0</v>
      </c>
      <c r="T13" s="4">
        <f t="shared" si="8"/>
        <v>0</v>
      </c>
      <c r="U13" s="4">
        <f t="shared" si="8"/>
        <v>0</v>
      </c>
      <c r="V13" s="4">
        <f t="shared" si="8"/>
        <v>0</v>
      </c>
    </row>
    <row r="14" spans="1:22" x14ac:dyDescent="0.25">
      <c r="A14" s="17">
        <v>13</v>
      </c>
      <c r="B14" t="s">
        <v>18</v>
      </c>
      <c r="C14" t="s">
        <v>23</v>
      </c>
      <c r="D14" t="s">
        <v>57</v>
      </c>
      <c r="E14" t="s">
        <v>84</v>
      </c>
      <c r="F14" t="s">
        <v>95</v>
      </c>
      <c r="G14" t="s">
        <v>105</v>
      </c>
      <c r="H14" t="s">
        <v>164</v>
      </c>
      <c r="I14" t="s">
        <v>253</v>
      </c>
      <c r="J14" t="s">
        <v>321</v>
      </c>
      <c r="L14">
        <v>11</v>
      </c>
      <c r="M14" t="s">
        <v>436</v>
      </c>
      <c r="N14" s="4">
        <f t="shared" si="9"/>
        <v>0</v>
      </c>
      <c r="O14" s="4">
        <f t="shared" si="8"/>
        <v>0</v>
      </c>
      <c r="P14" s="4">
        <f t="shared" si="8"/>
        <v>0.15</v>
      </c>
      <c r="Q14" s="4">
        <f t="shared" si="8"/>
        <v>0</v>
      </c>
      <c r="R14" s="4">
        <f t="shared" si="8"/>
        <v>0</v>
      </c>
      <c r="S14" s="4">
        <f t="shared" si="8"/>
        <v>0</v>
      </c>
      <c r="T14" s="4">
        <f t="shared" si="8"/>
        <v>0</v>
      </c>
      <c r="U14" s="4">
        <f t="shared" si="8"/>
        <v>0</v>
      </c>
      <c r="V14" s="4">
        <f t="shared" si="8"/>
        <v>0</v>
      </c>
    </row>
    <row r="15" spans="1:22" x14ac:dyDescent="0.25">
      <c r="A15" s="17">
        <v>14</v>
      </c>
      <c r="B15" t="s">
        <v>18</v>
      </c>
      <c r="C15" t="s">
        <v>23</v>
      </c>
      <c r="D15" t="s">
        <v>57</v>
      </c>
      <c r="E15" t="s">
        <v>84</v>
      </c>
      <c r="F15" t="s">
        <v>95</v>
      </c>
      <c r="G15" t="s">
        <v>105</v>
      </c>
      <c r="H15" t="s">
        <v>164</v>
      </c>
      <c r="I15" t="s">
        <v>253</v>
      </c>
      <c r="J15" t="s">
        <v>321</v>
      </c>
      <c r="L15">
        <v>12</v>
      </c>
      <c r="M15" t="s">
        <v>436</v>
      </c>
      <c r="N15" s="4">
        <f t="shared" si="9"/>
        <v>0</v>
      </c>
      <c r="O15" s="4">
        <f t="shared" si="8"/>
        <v>0</v>
      </c>
      <c r="P15" s="4">
        <f t="shared" si="8"/>
        <v>0.15</v>
      </c>
      <c r="Q15" s="4">
        <f t="shared" si="8"/>
        <v>0</v>
      </c>
      <c r="R15" s="4">
        <f t="shared" si="8"/>
        <v>0</v>
      </c>
      <c r="S15" s="4">
        <f t="shared" si="8"/>
        <v>0</v>
      </c>
      <c r="T15" s="4">
        <f t="shared" si="8"/>
        <v>0</v>
      </c>
      <c r="U15" s="4">
        <f t="shared" si="8"/>
        <v>0</v>
      </c>
      <c r="V15" s="4">
        <f t="shared" si="8"/>
        <v>0</v>
      </c>
    </row>
    <row r="16" spans="1:22" x14ac:dyDescent="0.25">
      <c r="A16" s="17">
        <v>15</v>
      </c>
      <c r="B16" t="s">
        <v>18</v>
      </c>
      <c r="C16" t="s">
        <v>23</v>
      </c>
      <c r="D16" t="s">
        <v>57</v>
      </c>
      <c r="E16" t="s">
        <v>84</v>
      </c>
      <c r="F16" t="s">
        <v>95</v>
      </c>
      <c r="G16" t="s">
        <v>105</v>
      </c>
      <c r="H16" t="s">
        <v>165</v>
      </c>
      <c r="I16" t="s">
        <v>397</v>
      </c>
      <c r="J16" t="s">
        <v>321</v>
      </c>
      <c r="L16">
        <v>13</v>
      </c>
      <c r="M16" t="s">
        <v>436</v>
      </c>
      <c r="N16" s="4">
        <f t="shared" si="9"/>
        <v>0</v>
      </c>
      <c r="O16" s="4">
        <f t="shared" si="8"/>
        <v>0</v>
      </c>
      <c r="P16" s="4">
        <f t="shared" si="8"/>
        <v>0.15</v>
      </c>
      <c r="Q16" s="4">
        <f t="shared" si="8"/>
        <v>0</v>
      </c>
      <c r="R16" s="4">
        <f t="shared" si="8"/>
        <v>0</v>
      </c>
      <c r="S16" s="4">
        <f t="shared" si="8"/>
        <v>0</v>
      </c>
      <c r="T16" s="4">
        <f t="shared" si="8"/>
        <v>0</v>
      </c>
      <c r="U16" s="4">
        <f t="shared" si="8"/>
        <v>0</v>
      </c>
      <c r="V16" s="4">
        <f t="shared" si="8"/>
        <v>0</v>
      </c>
    </row>
    <row r="17" spans="1:22" x14ac:dyDescent="0.25">
      <c r="A17" s="17">
        <v>16</v>
      </c>
      <c r="B17" t="s">
        <v>18</v>
      </c>
      <c r="C17" t="s">
        <v>26</v>
      </c>
      <c r="D17" t="s">
        <v>58</v>
      </c>
      <c r="E17" t="s">
        <v>84</v>
      </c>
      <c r="F17" t="s">
        <v>95</v>
      </c>
      <c r="G17" t="s">
        <v>106</v>
      </c>
      <c r="H17" t="s">
        <v>166</v>
      </c>
      <c r="I17" t="s">
        <v>397</v>
      </c>
      <c r="J17" t="s">
        <v>322</v>
      </c>
      <c r="L17">
        <v>14</v>
      </c>
      <c r="M17" t="s">
        <v>437</v>
      </c>
      <c r="N17" s="4">
        <f t="shared" si="9"/>
        <v>0</v>
      </c>
      <c r="O17" s="4">
        <f t="shared" si="8"/>
        <v>0</v>
      </c>
      <c r="P17" s="4">
        <f t="shared" si="8"/>
        <v>0.15</v>
      </c>
      <c r="Q17" s="4">
        <f t="shared" si="8"/>
        <v>0</v>
      </c>
      <c r="R17" s="4">
        <f t="shared" si="8"/>
        <v>0</v>
      </c>
      <c r="S17" s="4">
        <f t="shared" si="8"/>
        <v>0</v>
      </c>
      <c r="T17" s="4">
        <f t="shared" si="8"/>
        <v>0</v>
      </c>
      <c r="U17" s="4">
        <f t="shared" si="8"/>
        <v>0</v>
      </c>
      <c r="V17" s="4">
        <f t="shared" si="8"/>
        <v>0</v>
      </c>
    </row>
    <row r="18" spans="1:22" x14ac:dyDescent="0.25">
      <c r="A18" s="17">
        <v>17</v>
      </c>
      <c r="B18" t="s">
        <v>18</v>
      </c>
      <c r="C18" t="s">
        <v>26</v>
      </c>
      <c r="D18" t="s">
        <v>58</v>
      </c>
      <c r="E18" t="s">
        <v>84</v>
      </c>
      <c r="F18" t="s">
        <v>95</v>
      </c>
      <c r="G18" t="s">
        <v>106</v>
      </c>
      <c r="H18" t="s">
        <v>167</v>
      </c>
      <c r="I18" t="s">
        <v>254</v>
      </c>
      <c r="J18" t="s">
        <v>322</v>
      </c>
      <c r="L18">
        <v>15</v>
      </c>
      <c r="M18" t="s">
        <v>437</v>
      </c>
      <c r="N18" s="4">
        <f t="shared" si="9"/>
        <v>0</v>
      </c>
      <c r="O18" s="4">
        <f t="shared" si="8"/>
        <v>0</v>
      </c>
      <c r="P18" s="4">
        <f t="shared" si="8"/>
        <v>0.15</v>
      </c>
      <c r="Q18" s="4">
        <f t="shared" si="8"/>
        <v>0</v>
      </c>
      <c r="R18" s="4">
        <f t="shared" si="8"/>
        <v>0</v>
      </c>
      <c r="S18" s="4">
        <f t="shared" si="8"/>
        <v>0</v>
      </c>
      <c r="T18" s="4">
        <f t="shared" si="8"/>
        <v>0</v>
      </c>
      <c r="U18" s="4">
        <f t="shared" si="8"/>
        <v>0</v>
      </c>
      <c r="V18" s="4">
        <f t="shared" si="8"/>
        <v>0</v>
      </c>
    </row>
    <row r="19" spans="1:22" x14ac:dyDescent="0.25">
      <c r="A19" s="17">
        <v>18</v>
      </c>
      <c r="B19" t="s">
        <v>18</v>
      </c>
      <c r="C19" t="s">
        <v>26</v>
      </c>
      <c r="D19" t="s">
        <v>58</v>
      </c>
      <c r="E19" t="s">
        <v>84</v>
      </c>
      <c r="F19" t="s">
        <v>95</v>
      </c>
      <c r="G19" t="s">
        <v>106</v>
      </c>
      <c r="H19" t="s">
        <v>168</v>
      </c>
      <c r="I19" t="s">
        <v>254</v>
      </c>
      <c r="J19" t="s">
        <v>322</v>
      </c>
      <c r="L19">
        <v>16</v>
      </c>
      <c r="M19" t="s">
        <v>437</v>
      </c>
      <c r="N19" s="4">
        <f t="shared" si="9"/>
        <v>0</v>
      </c>
      <c r="O19" s="4">
        <f t="shared" si="8"/>
        <v>0</v>
      </c>
      <c r="P19" s="4">
        <f t="shared" si="8"/>
        <v>0.15</v>
      </c>
      <c r="Q19" s="4">
        <f t="shared" si="8"/>
        <v>0</v>
      </c>
      <c r="R19" s="4">
        <f t="shared" si="8"/>
        <v>0</v>
      </c>
      <c r="S19" s="4">
        <f t="shared" si="8"/>
        <v>0</v>
      </c>
      <c r="T19" s="4">
        <f t="shared" si="8"/>
        <v>0</v>
      </c>
      <c r="U19" s="4">
        <f t="shared" si="8"/>
        <v>0</v>
      </c>
      <c r="V19" s="4">
        <f t="shared" si="8"/>
        <v>0</v>
      </c>
    </row>
    <row r="20" spans="1:22" x14ac:dyDescent="0.25">
      <c r="A20" s="17">
        <v>19</v>
      </c>
      <c r="B20" t="s">
        <v>18</v>
      </c>
      <c r="C20" t="s">
        <v>26</v>
      </c>
      <c r="D20" t="s">
        <v>58</v>
      </c>
      <c r="E20" t="s">
        <v>84</v>
      </c>
      <c r="F20" t="s">
        <v>95</v>
      </c>
      <c r="G20" t="s">
        <v>107</v>
      </c>
      <c r="H20" t="s">
        <v>169</v>
      </c>
      <c r="I20" t="s">
        <v>255</v>
      </c>
      <c r="J20" t="s">
        <v>322</v>
      </c>
      <c r="L20">
        <v>17</v>
      </c>
      <c r="M20" t="s">
        <v>437</v>
      </c>
      <c r="N20" s="4">
        <f t="shared" si="9"/>
        <v>0</v>
      </c>
      <c r="O20" s="4">
        <f t="shared" si="9"/>
        <v>0</v>
      </c>
      <c r="P20" s="4">
        <f t="shared" si="9"/>
        <v>0.15</v>
      </c>
      <c r="Q20" s="4">
        <f t="shared" si="9"/>
        <v>0</v>
      </c>
      <c r="R20" s="4">
        <f t="shared" si="9"/>
        <v>0</v>
      </c>
      <c r="S20" s="4">
        <f t="shared" si="9"/>
        <v>0</v>
      </c>
      <c r="T20" s="4">
        <f t="shared" si="9"/>
        <v>0</v>
      </c>
      <c r="U20" s="4">
        <f t="shared" si="9"/>
        <v>0</v>
      </c>
      <c r="V20" s="4">
        <f t="shared" si="9"/>
        <v>0</v>
      </c>
    </row>
    <row r="21" spans="1:22" x14ac:dyDescent="0.25">
      <c r="A21" s="17">
        <v>20</v>
      </c>
      <c r="B21" t="s">
        <v>18</v>
      </c>
      <c r="C21" t="s">
        <v>26</v>
      </c>
      <c r="D21" t="s">
        <v>58</v>
      </c>
      <c r="E21" t="s">
        <v>84</v>
      </c>
      <c r="F21" t="s">
        <v>95</v>
      </c>
      <c r="G21" t="s">
        <v>107</v>
      </c>
      <c r="H21" t="s">
        <v>170</v>
      </c>
      <c r="I21" t="s">
        <v>255</v>
      </c>
      <c r="J21" t="s">
        <v>322</v>
      </c>
      <c r="L21">
        <v>18</v>
      </c>
      <c r="M21" t="s">
        <v>437</v>
      </c>
      <c r="N21" s="4">
        <f t="shared" ref="N21:V23" si="10">N$3/20</f>
        <v>0</v>
      </c>
      <c r="O21" s="4">
        <f t="shared" si="10"/>
        <v>0</v>
      </c>
      <c r="P21" s="4">
        <f t="shared" si="10"/>
        <v>0.15</v>
      </c>
      <c r="Q21" s="4">
        <f t="shared" si="10"/>
        <v>0</v>
      </c>
      <c r="R21" s="4">
        <f t="shared" si="10"/>
        <v>0</v>
      </c>
      <c r="S21" s="4">
        <f t="shared" si="10"/>
        <v>0</v>
      </c>
      <c r="T21" s="4">
        <f t="shared" si="10"/>
        <v>0</v>
      </c>
      <c r="U21" s="4">
        <f t="shared" si="10"/>
        <v>0</v>
      </c>
      <c r="V21" s="4">
        <f t="shared" si="10"/>
        <v>0</v>
      </c>
    </row>
    <row r="22" spans="1:22" x14ac:dyDescent="0.25">
      <c r="A22" s="17">
        <v>21</v>
      </c>
      <c r="B22" t="s">
        <v>18</v>
      </c>
      <c r="C22" t="s">
        <v>26</v>
      </c>
      <c r="D22" t="s">
        <v>58</v>
      </c>
      <c r="E22" t="s">
        <v>85</v>
      </c>
      <c r="F22" t="s">
        <v>95</v>
      </c>
      <c r="G22" t="s">
        <v>107</v>
      </c>
      <c r="H22" t="s">
        <v>171</v>
      </c>
      <c r="I22" t="s">
        <v>256</v>
      </c>
      <c r="J22" t="s">
        <v>323</v>
      </c>
      <c r="L22">
        <v>19</v>
      </c>
      <c r="M22" t="s">
        <v>438</v>
      </c>
      <c r="N22" s="4">
        <f t="shared" si="10"/>
        <v>0</v>
      </c>
      <c r="O22" s="4">
        <f t="shared" si="10"/>
        <v>0</v>
      </c>
      <c r="P22" s="4">
        <f t="shared" si="10"/>
        <v>0.15</v>
      </c>
      <c r="Q22" s="4">
        <f t="shared" si="10"/>
        <v>0</v>
      </c>
      <c r="R22" s="4">
        <f t="shared" si="10"/>
        <v>0</v>
      </c>
      <c r="S22" s="4">
        <f t="shared" si="10"/>
        <v>0</v>
      </c>
      <c r="T22" s="4">
        <f t="shared" si="10"/>
        <v>0</v>
      </c>
      <c r="U22" s="4">
        <f t="shared" si="10"/>
        <v>0</v>
      </c>
      <c r="V22" s="4">
        <f t="shared" si="10"/>
        <v>0</v>
      </c>
    </row>
    <row r="23" spans="1:22" x14ac:dyDescent="0.25">
      <c r="A23" s="17">
        <v>22</v>
      </c>
      <c r="B23" t="s">
        <v>18</v>
      </c>
      <c r="C23" t="s">
        <v>26</v>
      </c>
      <c r="D23" t="s">
        <v>58</v>
      </c>
      <c r="E23" t="s">
        <v>85</v>
      </c>
      <c r="F23" t="s">
        <v>95</v>
      </c>
      <c r="G23" t="s">
        <v>108</v>
      </c>
      <c r="H23" t="s">
        <v>172</v>
      </c>
      <c r="I23" t="s">
        <v>256</v>
      </c>
      <c r="J23" t="s">
        <v>323</v>
      </c>
      <c r="L23">
        <v>20</v>
      </c>
      <c r="M23" t="s">
        <v>438</v>
      </c>
      <c r="N23" s="4">
        <f t="shared" si="10"/>
        <v>0</v>
      </c>
      <c r="O23" s="4">
        <f t="shared" si="10"/>
        <v>0</v>
      </c>
      <c r="P23" s="4">
        <f t="shared" si="10"/>
        <v>0.15</v>
      </c>
      <c r="Q23" s="4">
        <f t="shared" si="10"/>
        <v>0</v>
      </c>
      <c r="R23" s="4">
        <f t="shared" si="10"/>
        <v>0</v>
      </c>
      <c r="S23" s="4">
        <f t="shared" si="10"/>
        <v>0</v>
      </c>
      <c r="T23" s="4">
        <f t="shared" si="10"/>
        <v>0</v>
      </c>
      <c r="U23" s="4">
        <f t="shared" si="10"/>
        <v>0</v>
      </c>
      <c r="V23" s="4">
        <f t="shared" si="10"/>
        <v>0</v>
      </c>
    </row>
    <row r="24" spans="1:22" x14ac:dyDescent="0.25">
      <c r="A24" s="17">
        <v>23</v>
      </c>
      <c r="B24" t="s">
        <v>18</v>
      </c>
      <c r="C24" t="s">
        <v>27</v>
      </c>
      <c r="D24" t="s">
        <v>59</v>
      </c>
      <c r="E24" t="s">
        <v>85</v>
      </c>
      <c r="F24" t="s">
        <v>95</v>
      </c>
      <c r="G24" t="s">
        <v>108</v>
      </c>
      <c r="H24" t="s">
        <v>173</v>
      </c>
      <c r="I24" t="s">
        <v>257</v>
      </c>
      <c r="J24" t="s">
        <v>323</v>
      </c>
    </row>
    <row r="25" spans="1:22" x14ac:dyDescent="0.25">
      <c r="A25" s="17">
        <v>24</v>
      </c>
      <c r="B25" t="s">
        <v>18</v>
      </c>
      <c r="C25" t="s">
        <v>27</v>
      </c>
      <c r="D25" t="s">
        <v>59</v>
      </c>
      <c r="E25" t="s">
        <v>85</v>
      </c>
      <c r="F25" t="s">
        <v>95</v>
      </c>
      <c r="G25" t="s">
        <v>109</v>
      </c>
      <c r="H25" t="s">
        <v>174</v>
      </c>
      <c r="I25" t="s">
        <v>257</v>
      </c>
      <c r="J25" t="s">
        <v>324</v>
      </c>
      <c r="L25" t="s">
        <v>402</v>
      </c>
      <c r="M25" t="s">
        <v>164</v>
      </c>
      <c r="N25" s="3">
        <f>COUNTIF(B:B,$M25)</f>
        <v>0</v>
      </c>
      <c r="O25" s="3">
        <f t="shared" ref="O25" si="11">COUNTIF(C:C,$M25)</f>
        <v>0</v>
      </c>
      <c r="P25" s="3">
        <f t="shared" ref="P25" si="12">COUNTIF(D:D,$M25)</f>
        <v>0</v>
      </c>
      <c r="Q25" s="3">
        <f t="shared" ref="Q25" si="13">COUNTIF(E:E,$M25)</f>
        <v>0</v>
      </c>
      <c r="R25" s="3">
        <f t="shared" ref="R25" si="14">COUNTIF(F:F,$M25)</f>
        <v>0</v>
      </c>
      <c r="S25" s="3">
        <f t="shared" ref="S25" si="15">COUNTIF(G:G,$M25)</f>
        <v>0</v>
      </c>
      <c r="T25" s="3">
        <f t="shared" ref="T25" si="16">COUNTIF(H:H,$M25)</f>
        <v>3</v>
      </c>
      <c r="U25" s="3">
        <f t="shared" ref="U25" si="17">COUNTIF(I:I,$M25)</f>
        <v>0</v>
      </c>
      <c r="V25" s="3">
        <f t="shared" ref="V25" si="18">COUNTIF(J:J,$M25)</f>
        <v>0</v>
      </c>
    </row>
    <row r="26" spans="1:22" x14ac:dyDescent="0.25">
      <c r="A26" s="17">
        <v>25</v>
      </c>
      <c r="B26" t="s">
        <v>18</v>
      </c>
      <c r="C26" t="s">
        <v>27</v>
      </c>
      <c r="D26" t="s">
        <v>59</v>
      </c>
      <c r="E26" t="s">
        <v>85</v>
      </c>
      <c r="F26" t="s">
        <v>95</v>
      </c>
      <c r="G26" t="s">
        <v>109</v>
      </c>
      <c r="H26" t="s">
        <v>175</v>
      </c>
      <c r="I26" t="s">
        <v>258</v>
      </c>
      <c r="J26" t="s">
        <v>324</v>
      </c>
      <c r="L26">
        <v>1</v>
      </c>
      <c r="M26" t="s">
        <v>404</v>
      </c>
      <c r="N26" s="4">
        <f>N$25/8</f>
        <v>0</v>
      </c>
      <c r="O26" s="4">
        <f t="shared" ref="O26:V33" si="19">O$25/8</f>
        <v>0</v>
      </c>
      <c r="P26" s="4">
        <f t="shared" si="19"/>
        <v>0</v>
      </c>
      <c r="Q26" s="4">
        <f t="shared" si="19"/>
        <v>0</v>
      </c>
      <c r="R26" s="4">
        <f t="shared" si="19"/>
        <v>0</v>
      </c>
      <c r="S26" s="4">
        <f t="shared" si="19"/>
        <v>0</v>
      </c>
      <c r="T26" s="4">
        <f t="shared" si="19"/>
        <v>0.375</v>
      </c>
      <c r="U26" s="4">
        <f t="shared" si="19"/>
        <v>0</v>
      </c>
      <c r="V26" s="4">
        <f t="shared" si="19"/>
        <v>0</v>
      </c>
    </row>
    <row r="27" spans="1:22" x14ac:dyDescent="0.25">
      <c r="A27" s="17">
        <v>26</v>
      </c>
      <c r="B27" t="s">
        <v>18</v>
      </c>
      <c r="C27" t="s">
        <v>27</v>
      </c>
      <c r="D27" t="s">
        <v>59</v>
      </c>
      <c r="E27" t="s">
        <v>85</v>
      </c>
      <c r="F27" t="s">
        <v>95</v>
      </c>
      <c r="G27" t="s">
        <v>110</v>
      </c>
      <c r="H27" t="s">
        <v>176</v>
      </c>
      <c r="I27" t="s">
        <v>258</v>
      </c>
      <c r="J27" t="s">
        <v>324</v>
      </c>
      <c r="L27">
        <v>2</v>
      </c>
      <c r="M27" t="s">
        <v>405</v>
      </c>
      <c r="N27" s="4">
        <f t="shared" ref="N27:N33" si="20">N$25/8</f>
        <v>0</v>
      </c>
      <c r="O27" s="4">
        <f t="shared" si="19"/>
        <v>0</v>
      </c>
      <c r="P27" s="4">
        <f t="shared" si="19"/>
        <v>0</v>
      </c>
      <c r="Q27" s="4">
        <f t="shared" si="19"/>
        <v>0</v>
      </c>
      <c r="R27" s="4">
        <f t="shared" si="19"/>
        <v>0</v>
      </c>
      <c r="S27" s="4">
        <f t="shared" si="19"/>
        <v>0</v>
      </c>
      <c r="T27" s="4">
        <f t="shared" si="19"/>
        <v>0.375</v>
      </c>
      <c r="U27" s="4">
        <f t="shared" si="19"/>
        <v>0</v>
      </c>
      <c r="V27" s="4">
        <f t="shared" si="19"/>
        <v>0</v>
      </c>
    </row>
    <row r="28" spans="1:22" x14ac:dyDescent="0.25">
      <c r="A28" s="17">
        <v>27</v>
      </c>
      <c r="B28" t="s">
        <v>18</v>
      </c>
      <c r="C28" t="s">
        <v>27</v>
      </c>
      <c r="D28" t="s">
        <v>59</v>
      </c>
      <c r="E28" t="s">
        <v>85</v>
      </c>
      <c r="F28" t="s">
        <v>95</v>
      </c>
      <c r="G28" t="s">
        <v>110</v>
      </c>
      <c r="H28" t="s">
        <v>177</v>
      </c>
      <c r="I28" t="s">
        <v>259</v>
      </c>
      <c r="J28" t="s">
        <v>325</v>
      </c>
      <c r="L28">
        <v>3</v>
      </c>
      <c r="M28" t="s">
        <v>406</v>
      </c>
      <c r="N28" s="4">
        <f t="shared" si="20"/>
        <v>0</v>
      </c>
      <c r="O28" s="4">
        <f t="shared" si="19"/>
        <v>0</v>
      </c>
      <c r="P28" s="4">
        <f t="shared" si="19"/>
        <v>0</v>
      </c>
      <c r="Q28" s="4">
        <f t="shared" si="19"/>
        <v>0</v>
      </c>
      <c r="R28" s="4">
        <f t="shared" si="19"/>
        <v>0</v>
      </c>
      <c r="S28" s="4">
        <f t="shared" si="19"/>
        <v>0</v>
      </c>
      <c r="T28" s="4">
        <f t="shared" si="19"/>
        <v>0.375</v>
      </c>
      <c r="U28" s="4">
        <f t="shared" si="19"/>
        <v>0</v>
      </c>
      <c r="V28" s="4">
        <f t="shared" si="19"/>
        <v>0</v>
      </c>
    </row>
    <row r="29" spans="1:22" x14ac:dyDescent="0.25">
      <c r="A29" s="17">
        <v>28</v>
      </c>
      <c r="B29" t="s">
        <v>18</v>
      </c>
      <c r="C29" t="s">
        <v>27</v>
      </c>
      <c r="D29" t="s">
        <v>60</v>
      </c>
      <c r="E29" t="s">
        <v>85</v>
      </c>
      <c r="F29" t="s">
        <v>95</v>
      </c>
      <c r="G29" t="s">
        <v>111</v>
      </c>
      <c r="H29" t="s">
        <v>178</v>
      </c>
      <c r="I29" t="s">
        <v>259</v>
      </c>
      <c r="J29" t="s">
        <v>325</v>
      </c>
      <c r="L29">
        <v>4</v>
      </c>
      <c r="M29" t="s">
        <v>407</v>
      </c>
      <c r="N29" s="4">
        <f t="shared" si="20"/>
        <v>0</v>
      </c>
      <c r="O29" s="4">
        <f t="shared" si="19"/>
        <v>0</v>
      </c>
      <c r="P29" s="4">
        <f t="shared" si="19"/>
        <v>0</v>
      </c>
      <c r="Q29" s="4">
        <f t="shared" si="19"/>
        <v>0</v>
      </c>
      <c r="R29" s="4">
        <f t="shared" si="19"/>
        <v>0</v>
      </c>
      <c r="S29" s="4">
        <f t="shared" si="19"/>
        <v>0</v>
      </c>
      <c r="T29" s="4">
        <f t="shared" si="19"/>
        <v>0.375</v>
      </c>
      <c r="U29" s="4">
        <f t="shared" si="19"/>
        <v>0</v>
      </c>
      <c r="V29" s="4">
        <f t="shared" si="19"/>
        <v>0</v>
      </c>
    </row>
    <row r="30" spans="1:22" x14ac:dyDescent="0.25">
      <c r="A30" s="17">
        <v>29</v>
      </c>
      <c r="B30" t="s">
        <v>18</v>
      </c>
      <c r="C30" t="s">
        <v>27</v>
      </c>
      <c r="D30" t="s">
        <v>60</v>
      </c>
      <c r="E30" t="s">
        <v>85</v>
      </c>
      <c r="F30" t="s">
        <v>95</v>
      </c>
      <c r="G30" t="s">
        <v>111</v>
      </c>
      <c r="H30" t="s">
        <v>179</v>
      </c>
      <c r="I30" t="s">
        <v>260</v>
      </c>
      <c r="J30" t="s">
        <v>325</v>
      </c>
      <c r="L30">
        <v>5</v>
      </c>
      <c r="M30" t="s">
        <v>408</v>
      </c>
      <c r="N30" s="4">
        <f t="shared" si="20"/>
        <v>0</v>
      </c>
      <c r="O30" s="4">
        <f t="shared" si="19"/>
        <v>0</v>
      </c>
      <c r="P30" s="4">
        <f t="shared" si="19"/>
        <v>0</v>
      </c>
      <c r="Q30" s="4">
        <f t="shared" si="19"/>
        <v>0</v>
      </c>
      <c r="R30" s="4">
        <f t="shared" si="19"/>
        <v>0</v>
      </c>
      <c r="S30" s="4">
        <f t="shared" si="19"/>
        <v>0</v>
      </c>
      <c r="T30" s="4">
        <f t="shared" si="19"/>
        <v>0.375</v>
      </c>
      <c r="U30" s="4">
        <f t="shared" si="19"/>
        <v>0</v>
      </c>
      <c r="V30" s="4">
        <f t="shared" si="19"/>
        <v>0</v>
      </c>
    </row>
    <row r="31" spans="1:22" x14ac:dyDescent="0.25">
      <c r="A31" s="17">
        <v>30</v>
      </c>
      <c r="B31" t="s">
        <v>18</v>
      </c>
      <c r="C31" t="s">
        <v>28</v>
      </c>
      <c r="D31" t="s">
        <v>60</v>
      </c>
      <c r="E31" t="s">
        <v>85</v>
      </c>
      <c r="F31" t="s">
        <v>95</v>
      </c>
      <c r="G31" t="s">
        <v>112</v>
      </c>
      <c r="H31" t="s">
        <v>180</v>
      </c>
      <c r="I31" t="s">
        <v>260</v>
      </c>
      <c r="J31" t="s">
        <v>326</v>
      </c>
      <c r="L31">
        <v>6</v>
      </c>
      <c r="M31" t="s">
        <v>409</v>
      </c>
      <c r="N31" s="4">
        <f t="shared" si="20"/>
        <v>0</v>
      </c>
      <c r="O31" s="4">
        <f t="shared" si="19"/>
        <v>0</v>
      </c>
      <c r="P31" s="4">
        <f t="shared" si="19"/>
        <v>0</v>
      </c>
      <c r="Q31" s="4">
        <f t="shared" si="19"/>
        <v>0</v>
      </c>
      <c r="R31" s="4">
        <f t="shared" si="19"/>
        <v>0</v>
      </c>
      <c r="S31" s="4">
        <f t="shared" si="19"/>
        <v>0</v>
      </c>
      <c r="T31" s="4">
        <f t="shared" si="19"/>
        <v>0.375</v>
      </c>
      <c r="U31" s="4">
        <f t="shared" si="19"/>
        <v>0</v>
      </c>
      <c r="V31" s="4">
        <f t="shared" si="19"/>
        <v>0</v>
      </c>
    </row>
    <row r="32" spans="1:22" x14ac:dyDescent="0.25">
      <c r="A32" s="17">
        <v>31</v>
      </c>
      <c r="B32" t="s">
        <v>18</v>
      </c>
      <c r="C32" t="s">
        <v>28</v>
      </c>
      <c r="D32" t="s">
        <v>60</v>
      </c>
      <c r="E32" t="s">
        <v>86</v>
      </c>
      <c r="F32" t="s">
        <v>100</v>
      </c>
      <c r="G32" t="s">
        <v>112</v>
      </c>
      <c r="H32" t="s">
        <v>181</v>
      </c>
      <c r="I32" t="s">
        <v>261</v>
      </c>
      <c r="J32" t="s">
        <v>326</v>
      </c>
      <c r="L32">
        <v>7</v>
      </c>
      <c r="M32" t="s">
        <v>409</v>
      </c>
      <c r="N32" s="4">
        <f t="shared" si="20"/>
        <v>0</v>
      </c>
      <c r="O32" s="4">
        <f t="shared" si="19"/>
        <v>0</v>
      </c>
      <c r="P32" s="4">
        <f t="shared" si="19"/>
        <v>0</v>
      </c>
      <c r="Q32" s="4">
        <f t="shared" si="19"/>
        <v>0</v>
      </c>
      <c r="R32" s="4">
        <f t="shared" si="19"/>
        <v>0</v>
      </c>
      <c r="S32" s="4">
        <f t="shared" si="19"/>
        <v>0</v>
      </c>
      <c r="T32" s="4">
        <f t="shared" si="19"/>
        <v>0.375</v>
      </c>
      <c r="U32" s="4">
        <f t="shared" si="19"/>
        <v>0</v>
      </c>
      <c r="V32" s="4">
        <f t="shared" si="19"/>
        <v>0</v>
      </c>
    </row>
    <row r="33" spans="1:22" x14ac:dyDescent="0.25">
      <c r="A33" s="17">
        <v>32</v>
      </c>
      <c r="B33" t="s">
        <v>18</v>
      </c>
      <c r="C33" t="s">
        <v>28</v>
      </c>
      <c r="D33" t="s">
        <v>60</v>
      </c>
      <c r="E33" t="s">
        <v>86</v>
      </c>
      <c r="F33" t="s">
        <v>100</v>
      </c>
      <c r="G33" t="s">
        <v>113</v>
      </c>
      <c r="H33" t="s">
        <v>182</v>
      </c>
      <c r="I33" t="s">
        <v>261</v>
      </c>
      <c r="J33" t="s">
        <v>326</v>
      </c>
      <c r="L33">
        <v>8</v>
      </c>
      <c r="M33" t="s">
        <v>410</v>
      </c>
      <c r="N33" s="4">
        <f t="shared" si="20"/>
        <v>0</v>
      </c>
      <c r="O33" s="4">
        <f t="shared" si="19"/>
        <v>0</v>
      </c>
      <c r="P33" s="4">
        <f t="shared" si="19"/>
        <v>0</v>
      </c>
      <c r="Q33" s="4">
        <f t="shared" si="19"/>
        <v>0</v>
      </c>
      <c r="R33" s="4">
        <f t="shared" si="19"/>
        <v>0</v>
      </c>
      <c r="S33" s="4">
        <f t="shared" si="19"/>
        <v>0</v>
      </c>
      <c r="T33" s="4">
        <f t="shared" si="19"/>
        <v>0.375</v>
      </c>
      <c r="U33" s="4">
        <f t="shared" si="19"/>
        <v>0</v>
      </c>
      <c r="V33" s="4">
        <f t="shared" si="19"/>
        <v>0</v>
      </c>
    </row>
    <row r="34" spans="1:22" x14ac:dyDescent="0.25">
      <c r="A34" s="17">
        <v>33</v>
      </c>
      <c r="B34" t="s">
        <v>18</v>
      </c>
      <c r="C34" t="s">
        <v>28</v>
      </c>
      <c r="D34" t="s">
        <v>61</v>
      </c>
      <c r="E34" t="s">
        <v>86</v>
      </c>
      <c r="F34" t="s">
        <v>100</v>
      </c>
      <c r="G34" t="s">
        <v>113</v>
      </c>
      <c r="H34" t="s">
        <v>183</v>
      </c>
      <c r="I34" t="s">
        <v>262</v>
      </c>
      <c r="J34" t="s">
        <v>327</v>
      </c>
    </row>
    <row r="35" spans="1:22" x14ac:dyDescent="0.25">
      <c r="A35" s="17">
        <v>34</v>
      </c>
      <c r="B35" t="s">
        <v>18</v>
      </c>
      <c r="C35" t="s">
        <v>28</v>
      </c>
      <c r="D35" t="s">
        <v>61</v>
      </c>
      <c r="E35" t="s">
        <v>86</v>
      </c>
      <c r="F35" t="s">
        <v>100</v>
      </c>
      <c r="G35" t="s">
        <v>114</v>
      </c>
      <c r="H35" t="s">
        <v>184</v>
      </c>
      <c r="I35" t="s">
        <v>262</v>
      </c>
      <c r="J35" t="s">
        <v>327</v>
      </c>
      <c r="L35" t="s">
        <v>401</v>
      </c>
      <c r="M35" t="s">
        <v>645</v>
      </c>
      <c r="N35" s="3">
        <f>COUNTIF(B:B,$M35)</f>
        <v>0</v>
      </c>
      <c r="O35" s="3">
        <f t="shared" ref="O35" si="21">COUNTIF(C:C,$M35)</f>
        <v>0</v>
      </c>
      <c r="P35" s="3">
        <f t="shared" ref="P35" si="22">COUNTIF(D:D,$M35)</f>
        <v>0</v>
      </c>
      <c r="Q35" s="3">
        <f t="shared" ref="Q35" si="23">COUNTIF(E:E,$M35)</f>
        <v>0</v>
      </c>
      <c r="R35" s="3">
        <f t="shared" ref="R35" si="24">COUNTIF(F:F,$M35)</f>
        <v>0</v>
      </c>
      <c r="S35" s="3">
        <f t="shared" ref="S35" si="25">COUNTIF(G:G,$M35)</f>
        <v>0</v>
      </c>
      <c r="T35" s="3">
        <f t="shared" ref="T35" si="26">COUNTIF(H:H,$M35)</f>
        <v>0</v>
      </c>
      <c r="U35" s="3">
        <f t="shared" ref="U35" si="27">COUNTIF(I:I,$M35)</f>
        <v>0</v>
      </c>
      <c r="V35" s="3">
        <f t="shared" ref="V35" si="28">COUNTIF(J:J,$M35)</f>
        <v>2</v>
      </c>
    </row>
    <row r="36" spans="1:22" x14ac:dyDescent="0.25">
      <c r="A36" s="17">
        <v>35</v>
      </c>
      <c r="B36" t="s">
        <v>18</v>
      </c>
      <c r="C36" t="s">
        <v>29</v>
      </c>
      <c r="D36" t="s">
        <v>61</v>
      </c>
      <c r="E36" t="s">
        <v>86</v>
      </c>
      <c r="F36" t="s">
        <v>100</v>
      </c>
      <c r="G36" t="s">
        <v>114</v>
      </c>
      <c r="H36" t="s">
        <v>185</v>
      </c>
      <c r="I36" t="s">
        <v>263</v>
      </c>
      <c r="J36" t="s">
        <v>327</v>
      </c>
      <c r="L36">
        <v>1</v>
      </c>
      <c r="M36" t="s">
        <v>398</v>
      </c>
      <c r="N36" s="4">
        <f>N$35/6</f>
        <v>0</v>
      </c>
      <c r="O36" s="4">
        <f t="shared" ref="O36:V41" si="29">O$35/6</f>
        <v>0</v>
      </c>
      <c r="P36" s="4">
        <f t="shared" si="29"/>
        <v>0</v>
      </c>
      <c r="Q36" s="4">
        <f t="shared" si="29"/>
        <v>0</v>
      </c>
      <c r="R36" s="4">
        <f t="shared" si="29"/>
        <v>0</v>
      </c>
      <c r="S36" s="4">
        <f t="shared" si="29"/>
        <v>0</v>
      </c>
      <c r="T36" s="4">
        <f t="shared" si="29"/>
        <v>0</v>
      </c>
      <c r="U36" s="4">
        <f t="shared" si="29"/>
        <v>0</v>
      </c>
      <c r="V36" s="4">
        <f t="shared" si="29"/>
        <v>0.33333333333333331</v>
      </c>
    </row>
    <row r="37" spans="1:22" x14ac:dyDescent="0.25">
      <c r="A37" s="17">
        <v>36</v>
      </c>
      <c r="B37" t="s">
        <v>18</v>
      </c>
      <c r="C37" t="s">
        <v>29</v>
      </c>
      <c r="D37" t="s">
        <v>61</v>
      </c>
      <c r="E37" t="s">
        <v>86</v>
      </c>
      <c r="F37" t="s">
        <v>100</v>
      </c>
      <c r="G37" t="s">
        <v>115</v>
      </c>
      <c r="H37" t="s">
        <v>186</v>
      </c>
      <c r="I37" t="s">
        <v>263</v>
      </c>
      <c r="J37" t="s">
        <v>328</v>
      </c>
      <c r="L37">
        <v>2</v>
      </c>
      <c r="M37" t="s">
        <v>398</v>
      </c>
      <c r="N37" s="4">
        <f t="shared" ref="N37:N41" si="30">N$35/6</f>
        <v>0</v>
      </c>
      <c r="O37" s="4">
        <f t="shared" si="29"/>
        <v>0</v>
      </c>
      <c r="P37" s="4">
        <f t="shared" si="29"/>
        <v>0</v>
      </c>
      <c r="Q37" s="4">
        <f t="shared" si="29"/>
        <v>0</v>
      </c>
      <c r="R37" s="4">
        <f t="shared" si="29"/>
        <v>0</v>
      </c>
      <c r="S37" s="4">
        <f t="shared" si="29"/>
        <v>0</v>
      </c>
      <c r="T37" s="4">
        <f t="shared" si="29"/>
        <v>0</v>
      </c>
      <c r="U37" s="4">
        <f t="shared" si="29"/>
        <v>0</v>
      </c>
      <c r="V37" s="4">
        <f t="shared" si="29"/>
        <v>0.33333333333333331</v>
      </c>
    </row>
    <row r="38" spans="1:22" x14ac:dyDescent="0.25">
      <c r="A38" s="17">
        <v>37</v>
      </c>
      <c r="B38" t="s">
        <v>18</v>
      </c>
      <c r="C38" t="s">
        <v>29</v>
      </c>
      <c r="D38" t="s">
        <v>61</v>
      </c>
      <c r="E38" t="s">
        <v>86</v>
      </c>
      <c r="F38" t="s">
        <v>100</v>
      </c>
      <c r="G38" t="s">
        <v>115</v>
      </c>
      <c r="H38" t="s">
        <v>187</v>
      </c>
      <c r="I38" t="s">
        <v>264</v>
      </c>
      <c r="J38" t="s">
        <v>328</v>
      </c>
      <c r="L38">
        <v>3</v>
      </c>
      <c r="M38" t="s">
        <v>399</v>
      </c>
      <c r="N38" s="4">
        <f t="shared" si="30"/>
        <v>0</v>
      </c>
      <c r="O38" s="4">
        <f t="shared" si="29"/>
        <v>0</v>
      </c>
      <c r="P38" s="4">
        <f t="shared" si="29"/>
        <v>0</v>
      </c>
      <c r="Q38" s="4">
        <f t="shared" si="29"/>
        <v>0</v>
      </c>
      <c r="R38" s="4">
        <f t="shared" si="29"/>
        <v>0</v>
      </c>
      <c r="S38" s="4">
        <f t="shared" si="29"/>
        <v>0</v>
      </c>
      <c r="T38" s="4">
        <f t="shared" si="29"/>
        <v>0</v>
      </c>
      <c r="U38" s="4">
        <f t="shared" si="29"/>
        <v>0</v>
      </c>
      <c r="V38" s="4">
        <f t="shared" si="29"/>
        <v>0.33333333333333331</v>
      </c>
    </row>
    <row r="39" spans="1:22" x14ac:dyDescent="0.25">
      <c r="A39" s="17">
        <v>38</v>
      </c>
      <c r="B39" t="s">
        <v>18</v>
      </c>
      <c r="C39" t="s">
        <v>29</v>
      </c>
      <c r="D39" t="s">
        <v>62</v>
      </c>
      <c r="E39" t="s">
        <v>86</v>
      </c>
      <c r="F39" t="s">
        <v>100</v>
      </c>
      <c r="G39" t="s">
        <v>116</v>
      </c>
      <c r="H39" t="s">
        <v>188</v>
      </c>
      <c r="I39" t="s">
        <v>264</v>
      </c>
      <c r="J39" t="s">
        <v>328</v>
      </c>
      <c r="L39">
        <v>4</v>
      </c>
      <c r="M39" t="s">
        <v>399</v>
      </c>
      <c r="N39" s="4">
        <f t="shared" si="30"/>
        <v>0</v>
      </c>
      <c r="O39" s="4">
        <f t="shared" si="29"/>
        <v>0</v>
      </c>
      <c r="P39" s="4">
        <f t="shared" si="29"/>
        <v>0</v>
      </c>
      <c r="Q39" s="4">
        <f t="shared" si="29"/>
        <v>0</v>
      </c>
      <c r="R39" s="4">
        <f t="shared" si="29"/>
        <v>0</v>
      </c>
      <c r="S39" s="4">
        <f t="shared" si="29"/>
        <v>0</v>
      </c>
      <c r="T39" s="4">
        <f t="shared" si="29"/>
        <v>0</v>
      </c>
      <c r="U39" s="4">
        <f t="shared" si="29"/>
        <v>0</v>
      </c>
      <c r="V39" s="4">
        <f t="shared" si="29"/>
        <v>0.33333333333333331</v>
      </c>
    </row>
    <row r="40" spans="1:22" x14ac:dyDescent="0.25">
      <c r="A40" s="17">
        <v>39</v>
      </c>
      <c r="B40" t="s">
        <v>18</v>
      </c>
      <c r="C40" t="s">
        <v>29</v>
      </c>
      <c r="D40" t="s">
        <v>62</v>
      </c>
      <c r="E40" t="s">
        <v>86</v>
      </c>
      <c r="F40" t="s">
        <v>100</v>
      </c>
      <c r="G40" t="s">
        <v>116</v>
      </c>
      <c r="H40" t="s">
        <v>189</v>
      </c>
      <c r="I40" t="s">
        <v>265</v>
      </c>
      <c r="J40" t="s">
        <v>329</v>
      </c>
      <c r="L40">
        <v>5</v>
      </c>
      <c r="M40" t="s">
        <v>400</v>
      </c>
      <c r="N40" s="4">
        <f t="shared" si="30"/>
        <v>0</v>
      </c>
      <c r="O40" s="4">
        <f t="shared" si="29"/>
        <v>0</v>
      </c>
      <c r="P40" s="4">
        <f t="shared" si="29"/>
        <v>0</v>
      </c>
      <c r="Q40" s="4">
        <f t="shared" si="29"/>
        <v>0</v>
      </c>
      <c r="R40" s="4">
        <f t="shared" si="29"/>
        <v>0</v>
      </c>
      <c r="S40" s="4">
        <f t="shared" si="29"/>
        <v>0</v>
      </c>
      <c r="T40" s="4">
        <f t="shared" si="29"/>
        <v>0</v>
      </c>
      <c r="U40" s="4">
        <f t="shared" si="29"/>
        <v>0</v>
      </c>
      <c r="V40" s="4">
        <f t="shared" si="29"/>
        <v>0.33333333333333331</v>
      </c>
    </row>
    <row r="41" spans="1:22" x14ac:dyDescent="0.25">
      <c r="A41" s="17">
        <v>40</v>
      </c>
      <c r="B41" t="s">
        <v>18</v>
      </c>
      <c r="C41" t="s">
        <v>30</v>
      </c>
      <c r="D41" t="s">
        <v>62</v>
      </c>
      <c r="E41" t="s">
        <v>86</v>
      </c>
      <c r="F41" t="s">
        <v>100</v>
      </c>
      <c r="G41" t="s">
        <v>117</v>
      </c>
      <c r="H41" t="s">
        <v>190</v>
      </c>
      <c r="I41" t="s">
        <v>265</v>
      </c>
      <c r="J41" t="s">
        <v>329</v>
      </c>
      <c r="L41">
        <v>6</v>
      </c>
      <c r="M41" t="s">
        <v>400</v>
      </c>
      <c r="N41" s="4">
        <f t="shared" si="30"/>
        <v>0</v>
      </c>
      <c r="O41" s="4">
        <f t="shared" si="29"/>
        <v>0</v>
      </c>
      <c r="P41" s="4">
        <f t="shared" si="29"/>
        <v>0</v>
      </c>
      <c r="Q41" s="4">
        <f t="shared" si="29"/>
        <v>0</v>
      </c>
      <c r="R41" s="4">
        <f t="shared" si="29"/>
        <v>0</v>
      </c>
      <c r="S41" s="4">
        <f t="shared" si="29"/>
        <v>0</v>
      </c>
      <c r="T41" s="4">
        <f t="shared" si="29"/>
        <v>0</v>
      </c>
      <c r="U41" s="4">
        <f t="shared" si="29"/>
        <v>0</v>
      </c>
      <c r="V41" s="4">
        <f t="shared" si="29"/>
        <v>0.33333333333333331</v>
      </c>
    </row>
    <row r="42" spans="1:22" x14ac:dyDescent="0.25">
      <c r="A42" s="17">
        <v>41</v>
      </c>
      <c r="B42" t="s">
        <v>18</v>
      </c>
      <c r="C42" t="s">
        <v>30</v>
      </c>
      <c r="D42" t="s">
        <v>62</v>
      </c>
      <c r="E42" t="s">
        <v>87</v>
      </c>
      <c r="F42" t="s">
        <v>100</v>
      </c>
      <c r="G42" t="s">
        <v>117</v>
      </c>
      <c r="H42" t="s">
        <v>191</v>
      </c>
      <c r="I42" t="s">
        <v>266</v>
      </c>
      <c r="J42" t="s">
        <v>329</v>
      </c>
    </row>
    <row r="43" spans="1:22" x14ac:dyDescent="0.25">
      <c r="A43" s="17">
        <v>42</v>
      </c>
      <c r="B43" t="s">
        <v>18</v>
      </c>
      <c r="C43" t="s">
        <v>30</v>
      </c>
      <c r="D43" t="s">
        <v>62</v>
      </c>
      <c r="E43" t="s">
        <v>87</v>
      </c>
      <c r="F43" t="s">
        <v>100</v>
      </c>
      <c r="G43" t="s">
        <v>118</v>
      </c>
      <c r="H43" t="s">
        <v>193</v>
      </c>
      <c r="I43" t="s">
        <v>266</v>
      </c>
      <c r="J43" t="s">
        <v>330</v>
      </c>
      <c r="L43" t="s">
        <v>403</v>
      </c>
      <c r="M43" t="s">
        <v>345</v>
      </c>
      <c r="N43" s="3">
        <f>COUNTIF(B:B,$M43)</f>
        <v>0</v>
      </c>
      <c r="O43" s="3">
        <f t="shared" ref="O43" si="31">COUNTIF(C:C,$M43)</f>
        <v>0</v>
      </c>
      <c r="P43" s="3">
        <f t="shared" ref="P43" si="32">COUNTIF(D:D,$M43)</f>
        <v>0</v>
      </c>
      <c r="Q43" s="3">
        <f t="shared" ref="Q43" si="33">COUNTIF(E:E,$M43)</f>
        <v>0</v>
      </c>
      <c r="R43" s="3">
        <f t="shared" ref="R43" si="34">COUNTIF(F:F,$M43)</f>
        <v>0</v>
      </c>
      <c r="S43" s="3">
        <f t="shared" ref="S43" si="35">COUNTIF(G:G,$M43)</f>
        <v>0</v>
      </c>
      <c r="T43" s="3">
        <f t="shared" ref="T43" si="36">COUNTIF(H:H,$M43)</f>
        <v>0</v>
      </c>
      <c r="U43" s="3">
        <f t="shared" ref="U43" si="37">COUNTIF(I:I,$M43)</f>
        <v>0</v>
      </c>
      <c r="V43" s="3">
        <f t="shared" ref="V43" si="38">COUNTIF(J:J,$M43)</f>
        <v>1</v>
      </c>
    </row>
    <row r="44" spans="1:22" x14ac:dyDescent="0.25">
      <c r="A44" s="17">
        <v>43</v>
      </c>
      <c r="B44" t="s">
        <v>18</v>
      </c>
      <c r="C44" t="s">
        <v>30</v>
      </c>
      <c r="D44" t="s">
        <v>63</v>
      </c>
      <c r="E44" t="s">
        <v>87</v>
      </c>
      <c r="F44" t="s">
        <v>100</v>
      </c>
      <c r="G44" t="s">
        <v>118</v>
      </c>
      <c r="H44" t="s">
        <v>192</v>
      </c>
      <c r="I44" t="s">
        <v>267</v>
      </c>
      <c r="J44" t="s">
        <v>330</v>
      </c>
      <c r="L44">
        <v>1</v>
      </c>
      <c r="M44" t="s">
        <v>381</v>
      </c>
      <c r="N44" s="4">
        <f>N$43/12</f>
        <v>0</v>
      </c>
      <c r="O44" s="4">
        <f t="shared" ref="O44:V55" si="39">O$43/12</f>
        <v>0</v>
      </c>
      <c r="P44" s="4">
        <f t="shared" si="39"/>
        <v>0</v>
      </c>
      <c r="Q44" s="4">
        <f t="shared" si="39"/>
        <v>0</v>
      </c>
      <c r="R44" s="4">
        <f t="shared" si="39"/>
        <v>0</v>
      </c>
      <c r="S44" s="4">
        <f t="shared" si="39"/>
        <v>0</v>
      </c>
      <c r="T44" s="4">
        <f t="shared" si="39"/>
        <v>0</v>
      </c>
      <c r="U44" s="4">
        <f t="shared" si="39"/>
        <v>0</v>
      </c>
      <c r="V44" s="4">
        <f t="shared" si="39"/>
        <v>8.3333333333333329E-2</v>
      </c>
    </row>
    <row r="45" spans="1:22" x14ac:dyDescent="0.25">
      <c r="A45" s="17">
        <v>44</v>
      </c>
      <c r="B45" t="s">
        <v>18</v>
      </c>
      <c r="C45" t="s">
        <v>30</v>
      </c>
      <c r="D45" t="s">
        <v>63</v>
      </c>
      <c r="E45" t="s">
        <v>87</v>
      </c>
      <c r="F45" t="s">
        <v>100</v>
      </c>
      <c r="G45" t="s">
        <v>119</v>
      </c>
      <c r="H45" t="s">
        <v>194</v>
      </c>
      <c r="I45" t="s">
        <v>267</v>
      </c>
      <c r="J45" t="s">
        <v>331</v>
      </c>
      <c r="L45">
        <v>2</v>
      </c>
      <c r="M45" t="s">
        <v>381</v>
      </c>
      <c r="N45" s="4">
        <f t="shared" ref="N45:N55" si="40">N$43/12</f>
        <v>0</v>
      </c>
      <c r="O45" s="4">
        <f t="shared" si="39"/>
        <v>0</v>
      </c>
      <c r="P45" s="4">
        <f t="shared" si="39"/>
        <v>0</v>
      </c>
      <c r="Q45" s="4">
        <f t="shared" si="39"/>
        <v>0</v>
      </c>
      <c r="R45" s="4">
        <f t="shared" si="39"/>
        <v>0</v>
      </c>
      <c r="S45" s="4">
        <f t="shared" si="39"/>
        <v>0</v>
      </c>
      <c r="T45" s="4">
        <f t="shared" si="39"/>
        <v>0</v>
      </c>
      <c r="U45" s="4">
        <f t="shared" si="39"/>
        <v>0</v>
      </c>
      <c r="V45" s="4">
        <f t="shared" si="39"/>
        <v>8.3333333333333329E-2</v>
      </c>
    </row>
    <row r="46" spans="1:22" x14ac:dyDescent="0.25">
      <c r="A46" s="17">
        <v>45</v>
      </c>
      <c r="B46" t="s">
        <v>18</v>
      </c>
      <c r="C46" t="s">
        <v>31</v>
      </c>
      <c r="D46" t="s">
        <v>63</v>
      </c>
      <c r="E46" t="s">
        <v>87</v>
      </c>
      <c r="F46" t="s">
        <v>100</v>
      </c>
      <c r="G46" t="s">
        <v>119</v>
      </c>
      <c r="H46" t="s">
        <v>195</v>
      </c>
      <c r="I46" t="s">
        <v>268</v>
      </c>
      <c r="J46" t="s">
        <v>331</v>
      </c>
      <c r="L46">
        <v>3</v>
      </c>
      <c r="M46" t="s">
        <v>383</v>
      </c>
      <c r="N46" s="4">
        <f t="shared" si="40"/>
        <v>0</v>
      </c>
      <c r="O46" s="4">
        <f t="shared" si="39"/>
        <v>0</v>
      </c>
      <c r="P46" s="4">
        <f t="shared" si="39"/>
        <v>0</v>
      </c>
      <c r="Q46" s="4">
        <f t="shared" si="39"/>
        <v>0</v>
      </c>
      <c r="R46" s="4">
        <f t="shared" si="39"/>
        <v>0</v>
      </c>
      <c r="S46" s="4">
        <f t="shared" si="39"/>
        <v>0</v>
      </c>
      <c r="T46" s="4">
        <f t="shared" si="39"/>
        <v>0</v>
      </c>
      <c r="U46" s="4">
        <f t="shared" si="39"/>
        <v>0</v>
      </c>
      <c r="V46" s="4">
        <f t="shared" si="39"/>
        <v>8.3333333333333329E-2</v>
      </c>
    </row>
    <row r="47" spans="1:22" x14ac:dyDescent="0.25">
      <c r="A47" s="17">
        <v>46</v>
      </c>
      <c r="B47" t="s">
        <v>18</v>
      </c>
      <c r="C47" t="s">
        <v>31</v>
      </c>
      <c r="D47" t="s">
        <v>63</v>
      </c>
      <c r="E47" t="s">
        <v>87</v>
      </c>
      <c r="F47" t="s">
        <v>100</v>
      </c>
      <c r="G47" t="s">
        <v>120</v>
      </c>
      <c r="H47" t="s">
        <v>196</v>
      </c>
      <c r="I47" t="s">
        <v>268</v>
      </c>
      <c r="J47" t="s">
        <v>332</v>
      </c>
      <c r="L47">
        <v>4</v>
      </c>
      <c r="M47" t="s">
        <v>383</v>
      </c>
      <c r="N47" s="4">
        <f t="shared" si="40"/>
        <v>0</v>
      </c>
      <c r="O47" s="4">
        <f t="shared" si="39"/>
        <v>0</v>
      </c>
      <c r="P47" s="4">
        <f t="shared" si="39"/>
        <v>0</v>
      </c>
      <c r="Q47" s="4">
        <f t="shared" si="39"/>
        <v>0</v>
      </c>
      <c r="R47" s="4">
        <f t="shared" si="39"/>
        <v>0</v>
      </c>
      <c r="S47" s="4">
        <f t="shared" si="39"/>
        <v>0</v>
      </c>
      <c r="T47" s="4">
        <f t="shared" si="39"/>
        <v>0</v>
      </c>
      <c r="U47" s="4">
        <f t="shared" si="39"/>
        <v>0</v>
      </c>
      <c r="V47" s="4">
        <f t="shared" si="39"/>
        <v>8.3333333333333329E-2</v>
      </c>
    </row>
    <row r="48" spans="1:22" x14ac:dyDescent="0.25">
      <c r="A48" s="17">
        <v>47</v>
      </c>
      <c r="B48" t="s">
        <v>18</v>
      </c>
      <c r="C48" t="s">
        <v>31</v>
      </c>
      <c r="D48" t="s">
        <v>63</v>
      </c>
      <c r="E48" t="s">
        <v>87</v>
      </c>
      <c r="F48" t="s">
        <v>100</v>
      </c>
      <c r="G48" t="s">
        <v>120</v>
      </c>
      <c r="H48" t="s">
        <v>197</v>
      </c>
      <c r="I48" t="s">
        <v>269</v>
      </c>
      <c r="J48" t="s">
        <v>332</v>
      </c>
      <c r="L48">
        <v>5</v>
      </c>
      <c r="M48" t="s">
        <v>392</v>
      </c>
      <c r="N48" s="4">
        <f t="shared" si="40"/>
        <v>0</v>
      </c>
      <c r="O48" s="4">
        <f t="shared" si="39"/>
        <v>0</v>
      </c>
      <c r="P48" s="4">
        <f t="shared" si="39"/>
        <v>0</v>
      </c>
      <c r="Q48" s="4">
        <f t="shared" si="39"/>
        <v>0</v>
      </c>
      <c r="R48" s="4">
        <f t="shared" si="39"/>
        <v>0</v>
      </c>
      <c r="S48" s="4">
        <f t="shared" si="39"/>
        <v>0</v>
      </c>
      <c r="T48" s="4">
        <f t="shared" si="39"/>
        <v>0</v>
      </c>
      <c r="U48" s="4">
        <f t="shared" si="39"/>
        <v>0</v>
      </c>
      <c r="V48" s="4">
        <f t="shared" si="39"/>
        <v>8.3333333333333329E-2</v>
      </c>
    </row>
    <row r="49" spans="1:22" x14ac:dyDescent="0.25">
      <c r="A49" s="17">
        <v>48</v>
      </c>
      <c r="B49" t="s">
        <v>18</v>
      </c>
      <c r="C49" t="s">
        <v>31</v>
      </c>
      <c r="D49" t="s">
        <v>64</v>
      </c>
      <c r="E49" t="s">
        <v>87</v>
      </c>
      <c r="F49" t="s">
        <v>100</v>
      </c>
      <c r="G49" t="s">
        <v>121</v>
      </c>
      <c r="H49" t="s">
        <v>198</v>
      </c>
      <c r="I49" t="s">
        <v>269</v>
      </c>
      <c r="J49" t="s">
        <v>333</v>
      </c>
      <c r="L49">
        <v>6</v>
      </c>
      <c r="M49" t="s">
        <v>392</v>
      </c>
      <c r="N49" s="4">
        <f t="shared" si="40"/>
        <v>0</v>
      </c>
      <c r="O49" s="4">
        <f t="shared" si="39"/>
        <v>0</v>
      </c>
      <c r="P49" s="4">
        <f t="shared" si="39"/>
        <v>0</v>
      </c>
      <c r="Q49" s="4">
        <f t="shared" si="39"/>
        <v>0</v>
      </c>
      <c r="R49" s="4">
        <f t="shared" si="39"/>
        <v>0</v>
      </c>
      <c r="S49" s="4">
        <f t="shared" si="39"/>
        <v>0</v>
      </c>
      <c r="T49" s="4">
        <f t="shared" si="39"/>
        <v>0</v>
      </c>
      <c r="U49" s="4">
        <f t="shared" si="39"/>
        <v>0</v>
      </c>
      <c r="V49" s="4">
        <f t="shared" si="39"/>
        <v>8.3333333333333329E-2</v>
      </c>
    </row>
    <row r="50" spans="1:22" x14ac:dyDescent="0.25">
      <c r="A50" s="17">
        <v>49</v>
      </c>
      <c r="B50" t="s">
        <v>18</v>
      </c>
      <c r="C50" t="s">
        <v>31</v>
      </c>
      <c r="D50" t="s">
        <v>64</v>
      </c>
      <c r="E50" t="s">
        <v>87</v>
      </c>
      <c r="F50" t="s">
        <v>100</v>
      </c>
      <c r="G50" t="s">
        <v>121</v>
      </c>
      <c r="H50" t="s">
        <v>199</v>
      </c>
      <c r="I50" t="s">
        <v>270</v>
      </c>
      <c r="J50" t="s">
        <v>333</v>
      </c>
      <c r="L50">
        <v>7</v>
      </c>
      <c r="M50" t="s">
        <v>389</v>
      </c>
      <c r="N50" s="4">
        <f t="shared" si="40"/>
        <v>0</v>
      </c>
      <c r="O50" s="4">
        <f t="shared" si="39"/>
        <v>0</v>
      </c>
      <c r="P50" s="4">
        <f t="shared" si="39"/>
        <v>0</v>
      </c>
      <c r="Q50" s="4">
        <f t="shared" si="39"/>
        <v>0</v>
      </c>
      <c r="R50" s="4">
        <f t="shared" si="39"/>
        <v>0</v>
      </c>
      <c r="S50" s="4">
        <f t="shared" si="39"/>
        <v>0</v>
      </c>
      <c r="T50" s="4">
        <f t="shared" si="39"/>
        <v>0</v>
      </c>
      <c r="U50" s="4">
        <f t="shared" si="39"/>
        <v>0</v>
      </c>
      <c r="V50" s="4">
        <f t="shared" si="39"/>
        <v>8.3333333333333329E-2</v>
      </c>
    </row>
    <row r="51" spans="1:22" x14ac:dyDescent="0.25">
      <c r="A51" s="17">
        <v>50</v>
      </c>
      <c r="B51" t="s">
        <v>18</v>
      </c>
      <c r="C51" t="s">
        <v>32</v>
      </c>
      <c r="D51" t="s">
        <v>64</v>
      </c>
      <c r="E51" t="s">
        <v>87</v>
      </c>
      <c r="F51" t="s">
        <v>100</v>
      </c>
      <c r="G51" t="s">
        <v>122</v>
      </c>
      <c r="H51" t="s">
        <v>200</v>
      </c>
      <c r="I51" t="s">
        <v>270</v>
      </c>
      <c r="J51" t="s">
        <v>334</v>
      </c>
      <c r="L51">
        <v>8</v>
      </c>
      <c r="M51" t="s">
        <v>389</v>
      </c>
      <c r="N51" s="4">
        <f t="shared" si="40"/>
        <v>0</v>
      </c>
      <c r="O51" s="4">
        <f t="shared" si="39"/>
        <v>0</v>
      </c>
      <c r="P51" s="4">
        <f t="shared" si="39"/>
        <v>0</v>
      </c>
      <c r="Q51" s="4">
        <f t="shared" si="39"/>
        <v>0</v>
      </c>
      <c r="R51" s="4">
        <f t="shared" si="39"/>
        <v>0</v>
      </c>
      <c r="S51" s="4">
        <f t="shared" si="39"/>
        <v>0</v>
      </c>
      <c r="T51" s="4">
        <f t="shared" si="39"/>
        <v>0</v>
      </c>
      <c r="U51" s="4">
        <f t="shared" si="39"/>
        <v>0</v>
      </c>
      <c r="V51" s="4">
        <f t="shared" si="39"/>
        <v>8.3333333333333329E-2</v>
      </c>
    </row>
    <row r="52" spans="1:22" x14ac:dyDescent="0.25">
      <c r="A52" s="17">
        <v>51</v>
      </c>
      <c r="B52" t="s">
        <v>19</v>
      </c>
      <c r="C52" t="s">
        <v>32</v>
      </c>
      <c r="D52" t="s">
        <v>64</v>
      </c>
      <c r="E52" t="s">
        <v>88</v>
      </c>
      <c r="F52" t="s">
        <v>100</v>
      </c>
      <c r="G52" t="s">
        <v>122</v>
      </c>
      <c r="H52" t="s">
        <v>201</v>
      </c>
      <c r="I52" t="s">
        <v>271</v>
      </c>
      <c r="J52" t="s">
        <v>334</v>
      </c>
      <c r="L52">
        <v>9</v>
      </c>
      <c r="M52" t="s">
        <v>391</v>
      </c>
      <c r="N52" s="4">
        <f t="shared" si="40"/>
        <v>0</v>
      </c>
      <c r="O52" s="4">
        <f t="shared" si="39"/>
        <v>0</v>
      </c>
      <c r="P52" s="4">
        <f t="shared" si="39"/>
        <v>0</v>
      </c>
      <c r="Q52" s="4">
        <f t="shared" si="39"/>
        <v>0</v>
      </c>
      <c r="R52" s="4">
        <f t="shared" si="39"/>
        <v>0</v>
      </c>
      <c r="S52" s="4">
        <f t="shared" si="39"/>
        <v>0</v>
      </c>
      <c r="T52" s="4">
        <f t="shared" si="39"/>
        <v>0</v>
      </c>
      <c r="U52" s="4">
        <f t="shared" si="39"/>
        <v>0</v>
      </c>
      <c r="V52" s="4">
        <f t="shared" si="39"/>
        <v>8.3333333333333329E-2</v>
      </c>
    </row>
    <row r="53" spans="1:22" x14ac:dyDescent="0.25">
      <c r="A53" s="17">
        <v>52</v>
      </c>
      <c r="B53" t="s">
        <v>19</v>
      </c>
      <c r="C53" t="s">
        <v>32</v>
      </c>
      <c r="D53" t="s">
        <v>64</v>
      </c>
      <c r="E53" t="s">
        <v>88</v>
      </c>
      <c r="F53" t="s">
        <v>100</v>
      </c>
      <c r="G53" t="s">
        <v>123</v>
      </c>
      <c r="H53" t="s">
        <v>202</v>
      </c>
      <c r="I53" t="s">
        <v>271</v>
      </c>
      <c r="J53" t="s">
        <v>645</v>
      </c>
      <c r="L53">
        <v>10</v>
      </c>
      <c r="M53" t="s">
        <v>391</v>
      </c>
      <c r="N53" s="4">
        <f t="shared" si="40"/>
        <v>0</v>
      </c>
      <c r="O53" s="4">
        <f t="shared" si="39"/>
        <v>0</v>
      </c>
      <c r="P53" s="4">
        <f t="shared" si="39"/>
        <v>0</v>
      </c>
      <c r="Q53" s="4">
        <f t="shared" si="39"/>
        <v>0</v>
      </c>
      <c r="R53" s="4">
        <f t="shared" si="39"/>
        <v>0</v>
      </c>
      <c r="S53" s="4">
        <f t="shared" si="39"/>
        <v>0</v>
      </c>
      <c r="T53" s="4">
        <f t="shared" si="39"/>
        <v>0</v>
      </c>
      <c r="U53" s="4">
        <f t="shared" si="39"/>
        <v>0</v>
      </c>
      <c r="V53" s="4">
        <f t="shared" si="39"/>
        <v>8.3333333333333329E-2</v>
      </c>
    </row>
    <row r="54" spans="1:22" x14ac:dyDescent="0.25">
      <c r="A54" s="17">
        <v>53</v>
      </c>
      <c r="B54" t="s">
        <v>19</v>
      </c>
      <c r="C54" t="s">
        <v>32</v>
      </c>
      <c r="D54" t="s">
        <v>65</v>
      </c>
      <c r="E54" t="s">
        <v>88</v>
      </c>
      <c r="F54" t="s">
        <v>100</v>
      </c>
      <c r="G54" t="s">
        <v>123</v>
      </c>
      <c r="H54" t="s">
        <v>203</v>
      </c>
      <c r="I54" t="s">
        <v>272</v>
      </c>
      <c r="J54" t="s">
        <v>645</v>
      </c>
      <c r="L54">
        <v>11</v>
      </c>
      <c r="M54" t="s">
        <v>386</v>
      </c>
      <c r="N54" s="4">
        <f t="shared" si="40"/>
        <v>0</v>
      </c>
      <c r="O54" s="4">
        <f t="shared" si="39"/>
        <v>0</v>
      </c>
      <c r="P54" s="4">
        <f t="shared" si="39"/>
        <v>0</v>
      </c>
      <c r="Q54" s="4">
        <f t="shared" si="39"/>
        <v>0</v>
      </c>
      <c r="R54" s="4">
        <f t="shared" si="39"/>
        <v>0</v>
      </c>
      <c r="S54" s="4">
        <f t="shared" si="39"/>
        <v>0</v>
      </c>
      <c r="T54" s="4">
        <f t="shared" si="39"/>
        <v>0</v>
      </c>
      <c r="U54" s="4">
        <f t="shared" si="39"/>
        <v>0</v>
      </c>
      <c r="V54" s="4">
        <f t="shared" si="39"/>
        <v>8.3333333333333329E-2</v>
      </c>
    </row>
    <row r="55" spans="1:22" x14ac:dyDescent="0.25">
      <c r="A55" s="17">
        <v>54</v>
      </c>
      <c r="B55" t="s">
        <v>19</v>
      </c>
      <c r="C55" t="s">
        <v>32</v>
      </c>
      <c r="D55" t="s">
        <v>65</v>
      </c>
      <c r="E55" t="s">
        <v>88</v>
      </c>
      <c r="F55" t="s">
        <v>100</v>
      </c>
      <c r="G55" t="s">
        <v>124</v>
      </c>
      <c r="H55" t="s">
        <v>204</v>
      </c>
      <c r="I55" t="s">
        <v>272</v>
      </c>
      <c r="J55" t="s">
        <v>335</v>
      </c>
      <c r="L55">
        <v>12</v>
      </c>
      <c r="M55" t="s">
        <v>388</v>
      </c>
      <c r="N55" s="4">
        <f t="shared" si="40"/>
        <v>0</v>
      </c>
      <c r="O55" s="4">
        <f t="shared" si="39"/>
        <v>0</v>
      </c>
      <c r="P55" s="4">
        <f t="shared" si="39"/>
        <v>0</v>
      </c>
      <c r="Q55" s="4">
        <f t="shared" si="39"/>
        <v>0</v>
      </c>
      <c r="R55" s="4">
        <f t="shared" si="39"/>
        <v>0</v>
      </c>
      <c r="S55" s="4">
        <f t="shared" si="39"/>
        <v>0</v>
      </c>
      <c r="T55" s="4">
        <f t="shared" si="39"/>
        <v>0</v>
      </c>
      <c r="U55" s="4">
        <f t="shared" si="39"/>
        <v>0</v>
      </c>
      <c r="V55" s="4">
        <f t="shared" si="39"/>
        <v>8.3333333333333329E-2</v>
      </c>
    </row>
    <row r="56" spans="1:22" x14ac:dyDescent="0.25">
      <c r="A56" s="17">
        <v>55</v>
      </c>
      <c r="B56" t="s">
        <v>19</v>
      </c>
      <c r="C56" t="s">
        <v>22</v>
      </c>
      <c r="D56" t="s">
        <v>65</v>
      </c>
      <c r="E56" t="s">
        <v>88</v>
      </c>
      <c r="F56" t="s">
        <v>100</v>
      </c>
      <c r="G56" t="s">
        <v>124</v>
      </c>
      <c r="H56" t="s">
        <v>205</v>
      </c>
      <c r="I56" t="s">
        <v>273</v>
      </c>
      <c r="J56" t="s">
        <v>335</v>
      </c>
    </row>
    <row r="57" spans="1:22" x14ac:dyDescent="0.25">
      <c r="A57" s="17">
        <v>56</v>
      </c>
      <c r="B57" t="s">
        <v>19</v>
      </c>
      <c r="C57" t="s">
        <v>22</v>
      </c>
      <c r="D57" t="s">
        <v>65</v>
      </c>
      <c r="E57" t="s">
        <v>88</v>
      </c>
      <c r="F57" t="s">
        <v>84</v>
      </c>
      <c r="G57" t="s">
        <v>125</v>
      </c>
      <c r="H57" t="s">
        <v>206</v>
      </c>
      <c r="I57" t="s">
        <v>274</v>
      </c>
      <c r="J57" t="s">
        <v>336</v>
      </c>
    </row>
    <row r="58" spans="1:22" x14ac:dyDescent="0.25">
      <c r="A58" s="17">
        <v>57</v>
      </c>
      <c r="B58" t="s">
        <v>19</v>
      </c>
      <c r="C58" t="s">
        <v>22</v>
      </c>
      <c r="D58" t="s">
        <v>65</v>
      </c>
      <c r="E58" t="s">
        <v>88</v>
      </c>
      <c r="F58" t="s">
        <v>84</v>
      </c>
      <c r="G58" t="s">
        <v>125</v>
      </c>
      <c r="H58" t="s">
        <v>207</v>
      </c>
      <c r="I58" t="s">
        <v>275</v>
      </c>
      <c r="J58" t="s">
        <v>336</v>
      </c>
    </row>
    <row r="59" spans="1:22" x14ac:dyDescent="0.25">
      <c r="A59" s="17">
        <v>58</v>
      </c>
      <c r="B59" t="s">
        <v>19</v>
      </c>
      <c r="C59" t="s">
        <v>22</v>
      </c>
      <c r="D59" t="s">
        <v>66</v>
      </c>
      <c r="E59" t="s">
        <v>89</v>
      </c>
      <c r="F59" t="s">
        <v>84</v>
      </c>
      <c r="G59" t="s">
        <v>126</v>
      </c>
      <c r="H59" t="s">
        <v>208</v>
      </c>
      <c r="I59" t="s">
        <v>276</v>
      </c>
      <c r="J59" t="s">
        <v>337</v>
      </c>
    </row>
    <row r="60" spans="1:22" x14ac:dyDescent="0.25">
      <c r="A60" s="17">
        <v>59</v>
      </c>
      <c r="B60" t="s">
        <v>19</v>
      </c>
      <c r="C60" t="s">
        <v>22</v>
      </c>
      <c r="D60" t="s">
        <v>66</v>
      </c>
      <c r="E60" t="s">
        <v>89</v>
      </c>
      <c r="F60" t="s">
        <v>84</v>
      </c>
      <c r="G60" t="s">
        <v>126</v>
      </c>
      <c r="H60" t="s">
        <v>209</v>
      </c>
      <c r="I60" t="s">
        <v>277</v>
      </c>
      <c r="J60" t="s">
        <v>337</v>
      </c>
    </row>
    <row r="61" spans="1:22" x14ac:dyDescent="0.25">
      <c r="A61" s="17">
        <v>60</v>
      </c>
      <c r="B61" t="s">
        <v>19</v>
      </c>
      <c r="C61" t="s">
        <v>33</v>
      </c>
      <c r="D61" t="s">
        <v>66</v>
      </c>
      <c r="E61" t="s">
        <v>89</v>
      </c>
      <c r="F61" t="s">
        <v>84</v>
      </c>
      <c r="G61" t="s">
        <v>127</v>
      </c>
      <c r="H61" t="s">
        <v>210</v>
      </c>
      <c r="I61" t="s">
        <v>278</v>
      </c>
      <c r="J61" t="s">
        <v>338</v>
      </c>
    </row>
    <row r="62" spans="1:22" x14ac:dyDescent="0.25">
      <c r="A62" s="17">
        <v>61</v>
      </c>
      <c r="B62" t="s">
        <v>20</v>
      </c>
      <c r="C62" t="s">
        <v>33</v>
      </c>
      <c r="D62" t="s">
        <v>66</v>
      </c>
      <c r="E62" t="s">
        <v>89</v>
      </c>
      <c r="F62" t="s">
        <v>84</v>
      </c>
      <c r="G62" t="s">
        <v>127</v>
      </c>
      <c r="H62" t="s">
        <v>211</v>
      </c>
      <c r="I62" t="s">
        <v>279</v>
      </c>
      <c r="J62" t="s">
        <v>338</v>
      </c>
    </row>
    <row r="63" spans="1:22" x14ac:dyDescent="0.25">
      <c r="A63" s="17">
        <v>62</v>
      </c>
      <c r="B63" t="s">
        <v>20</v>
      </c>
      <c r="C63" t="s">
        <v>33</v>
      </c>
      <c r="D63" t="s">
        <v>66</v>
      </c>
      <c r="E63" t="s">
        <v>89</v>
      </c>
      <c r="F63" t="s">
        <v>84</v>
      </c>
      <c r="G63" t="s">
        <v>128</v>
      </c>
      <c r="H63" t="s">
        <v>212</v>
      </c>
      <c r="I63" t="s">
        <v>280</v>
      </c>
      <c r="J63" t="s">
        <v>339</v>
      </c>
    </row>
    <row r="64" spans="1:22" x14ac:dyDescent="0.25">
      <c r="A64" s="17">
        <v>63</v>
      </c>
      <c r="B64" t="s">
        <v>20</v>
      </c>
      <c r="C64" t="s">
        <v>33</v>
      </c>
      <c r="D64" t="s">
        <v>67</v>
      </c>
      <c r="E64" t="s">
        <v>90</v>
      </c>
      <c r="F64" t="s">
        <v>84</v>
      </c>
      <c r="G64" t="s">
        <v>128</v>
      </c>
      <c r="H64" t="s">
        <v>213</v>
      </c>
      <c r="I64" t="s">
        <v>281</v>
      </c>
      <c r="J64" t="s">
        <v>339</v>
      </c>
    </row>
    <row r="65" spans="1:10" x14ac:dyDescent="0.25">
      <c r="A65" s="17">
        <v>64</v>
      </c>
      <c r="B65" t="s">
        <v>20</v>
      </c>
      <c r="C65" t="s">
        <v>33</v>
      </c>
      <c r="D65" t="s">
        <v>67</v>
      </c>
      <c r="E65" t="s">
        <v>90</v>
      </c>
      <c r="F65" t="s">
        <v>84</v>
      </c>
      <c r="G65" t="s">
        <v>129</v>
      </c>
      <c r="H65" t="s">
        <v>214</v>
      </c>
      <c r="I65" t="s">
        <v>282</v>
      </c>
      <c r="J65" t="s">
        <v>340</v>
      </c>
    </row>
    <row r="66" spans="1:10" x14ac:dyDescent="0.25">
      <c r="A66" s="17">
        <v>65</v>
      </c>
      <c r="B66" t="s">
        <v>20</v>
      </c>
      <c r="C66" t="s">
        <v>24</v>
      </c>
      <c r="D66" t="s">
        <v>67</v>
      </c>
      <c r="E66" t="s">
        <v>90</v>
      </c>
      <c r="F66" t="s">
        <v>84</v>
      </c>
      <c r="G66" t="s">
        <v>129</v>
      </c>
      <c r="H66" t="s">
        <v>215</v>
      </c>
      <c r="I66" t="s">
        <v>283</v>
      </c>
      <c r="J66" t="s">
        <v>340</v>
      </c>
    </row>
    <row r="67" spans="1:10" x14ac:dyDescent="0.25">
      <c r="A67" s="17">
        <v>66</v>
      </c>
      <c r="B67" t="s">
        <v>20</v>
      </c>
      <c r="C67" t="s">
        <v>24</v>
      </c>
      <c r="D67" t="s">
        <v>67</v>
      </c>
      <c r="E67" t="s">
        <v>90</v>
      </c>
      <c r="F67" t="s">
        <v>84</v>
      </c>
      <c r="G67" t="s">
        <v>130</v>
      </c>
      <c r="H67" t="s">
        <v>216</v>
      </c>
      <c r="I67" t="s">
        <v>284</v>
      </c>
      <c r="J67" t="s">
        <v>227</v>
      </c>
    </row>
    <row r="68" spans="1:10" x14ac:dyDescent="0.25">
      <c r="A68" s="17">
        <v>67</v>
      </c>
      <c r="B68" t="s">
        <v>20</v>
      </c>
      <c r="C68" t="s">
        <v>24</v>
      </c>
      <c r="D68" t="s">
        <v>67</v>
      </c>
      <c r="E68" t="s">
        <v>90</v>
      </c>
      <c r="F68" t="s">
        <v>84</v>
      </c>
      <c r="G68" t="s">
        <v>131</v>
      </c>
      <c r="H68" t="s">
        <v>217</v>
      </c>
      <c r="I68" t="s">
        <v>285</v>
      </c>
      <c r="J68" t="s">
        <v>227</v>
      </c>
    </row>
    <row r="69" spans="1:10" x14ac:dyDescent="0.25">
      <c r="A69" s="17">
        <v>68</v>
      </c>
      <c r="B69" t="s">
        <v>20</v>
      </c>
      <c r="C69" t="s">
        <v>34</v>
      </c>
      <c r="D69" t="s">
        <v>68</v>
      </c>
      <c r="E69" t="s">
        <v>91</v>
      </c>
      <c r="F69" t="s">
        <v>84</v>
      </c>
      <c r="G69" t="s">
        <v>132</v>
      </c>
      <c r="H69" t="s">
        <v>219</v>
      </c>
      <c r="I69" t="s">
        <v>286</v>
      </c>
      <c r="J69" t="s">
        <v>341</v>
      </c>
    </row>
    <row r="70" spans="1:10" x14ac:dyDescent="0.25">
      <c r="A70" s="17">
        <v>69</v>
      </c>
      <c r="B70" t="s">
        <v>20</v>
      </c>
      <c r="C70" t="s">
        <v>34</v>
      </c>
      <c r="D70" t="s">
        <v>68</v>
      </c>
      <c r="E70" t="s">
        <v>91</v>
      </c>
      <c r="F70" t="s">
        <v>84</v>
      </c>
      <c r="G70" t="s">
        <v>133</v>
      </c>
      <c r="H70" t="s">
        <v>218</v>
      </c>
      <c r="I70" t="s">
        <v>287</v>
      </c>
      <c r="J70" t="s">
        <v>341</v>
      </c>
    </row>
    <row r="71" spans="1:10" x14ac:dyDescent="0.25">
      <c r="A71" s="17">
        <v>70</v>
      </c>
      <c r="B71" t="s">
        <v>20</v>
      </c>
      <c r="C71" t="s">
        <v>34</v>
      </c>
      <c r="D71" t="s">
        <v>68</v>
      </c>
      <c r="E71" t="s">
        <v>91</v>
      </c>
      <c r="F71" t="s">
        <v>84</v>
      </c>
      <c r="G71" t="s">
        <v>134</v>
      </c>
      <c r="H71" t="s">
        <v>220</v>
      </c>
      <c r="I71" t="s">
        <v>288</v>
      </c>
      <c r="J71" t="s">
        <v>342</v>
      </c>
    </row>
    <row r="72" spans="1:10" x14ac:dyDescent="0.25">
      <c r="A72" s="17">
        <v>71</v>
      </c>
      <c r="B72" t="s">
        <v>21</v>
      </c>
      <c r="C72" t="s">
        <v>35</v>
      </c>
      <c r="D72" t="s">
        <v>68</v>
      </c>
      <c r="E72" t="s">
        <v>91</v>
      </c>
      <c r="F72" t="s">
        <v>101</v>
      </c>
      <c r="G72" t="s">
        <v>135</v>
      </c>
      <c r="H72" t="s">
        <v>221</v>
      </c>
      <c r="I72" t="s">
        <v>289</v>
      </c>
      <c r="J72" t="s">
        <v>342</v>
      </c>
    </row>
    <row r="73" spans="1:10" x14ac:dyDescent="0.25">
      <c r="A73" s="17">
        <v>72</v>
      </c>
      <c r="B73" t="s">
        <v>21</v>
      </c>
      <c r="C73" t="s">
        <v>35</v>
      </c>
      <c r="D73" t="s">
        <v>68</v>
      </c>
      <c r="E73" t="s">
        <v>91</v>
      </c>
      <c r="F73" t="s">
        <v>101</v>
      </c>
      <c r="G73" t="s">
        <v>136</v>
      </c>
      <c r="H73" t="s">
        <v>222</v>
      </c>
      <c r="I73" t="s">
        <v>290</v>
      </c>
      <c r="J73" t="s">
        <v>343</v>
      </c>
    </row>
    <row r="74" spans="1:10" x14ac:dyDescent="0.25">
      <c r="A74" s="17">
        <v>73</v>
      </c>
      <c r="B74" t="s">
        <v>21</v>
      </c>
      <c r="C74" t="s">
        <v>35</v>
      </c>
      <c r="D74" t="s">
        <v>69</v>
      </c>
      <c r="E74" t="s">
        <v>92</v>
      </c>
      <c r="F74" t="s">
        <v>101</v>
      </c>
      <c r="G74" t="s">
        <v>137</v>
      </c>
      <c r="H74" t="s">
        <v>223</v>
      </c>
      <c r="I74" t="s">
        <v>291</v>
      </c>
      <c r="J74" t="s">
        <v>343</v>
      </c>
    </row>
    <row r="75" spans="1:10" x14ac:dyDescent="0.25">
      <c r="A75" s="17">
        <v>74</v>
      </c>
      <c r="B75" t="s">
        <v>21</v>
      </c>
      <c r="C75" t="s">
        <v>36</v>
      </c>
      <c r="D75" t="s">
        <v>69</v>
      </c>
      <c r="E75" t="s">
        <v>92</v>
      </c>
      <c r="F75" t="s">
        <v>101</v>
      </c>
      <c r="G75" t="s">
        <v>138</v>
      </c>
      <c r="H75" t="s">
        <v>224</v>
      </c>
      <c r="I75" t="s">
        <v>292</v>
      </c>
      <c r="J75" t="s">
        <v>344</v>
      </c>
    </row>
    <row r="76" spans="1:10" x14ac:dyDescent="0.25">
      <c r="A76" s="17">
        <v>75</v>
      </c>
      <c r="B76" t="s">
        <v>21</v>
      </c>
      <c r="C76" t="s">
        <v>36</v>
      </c>
      <c r="D76" t="s">
        <v>69</v>
      </c>
      <c r="E76" t="s">
        <v>92</v>
      </c>
      <c r="F76" t="s">
        <v>101</v>
      </c>
      <c r="G76" t="s">
        <v>139</v>
      </c>
      <c r="H76" t="s">
        <v>225</v>
      </c>
      <c r="I76" t="s">
        <v>293</v>
      </c>
      <c r="J76" t="s">
        <v>344</v>
      </c>
    </row>
    <row r="77" spans="1:10" x14ac:dyDescent="0.25">
      <c r="A77" s="17">
        <v>76</v>
      </c>
      <c r="B77" t="s">
        <v>21</v>
      </c>
      <c r="C77" t="s">
        <v>37</v>
      </c>
      <c r="D77" t="s">
        <v>70</v>
      </c>
      <c r="E77" t="s">
        <v>92</v>
      </c>
      <c r="F77" t="s">
        <v>101</v>
      </c>
      <c r="G77" t="s">
        <v>140</v>
      </c>
      <c r="H77" t="s">
        <v>226</v>
      </c>
      <c r="I77" t="s">
        <v>294</v>
      </c>
      <c r="J77" t="s">
        <v>345</v>
      </c>
    </row>
    <row r="78" spans="1:10" x14ac:dyDescent="0.25">
      <c r="A78" s="17">
        <v>77</v>
      </c>
      <c r="B78" t="s">
        <v>21</v>
      </c>
      <c r="C78" t="s">
        <v>37</v>
      </c>
      <c r="D78" t="s">
        <v>70</v>
      </c>
      <c r="E78" t="s">
        <v>92</v>
      </c>
      <c r="F78" t="s">
        <v>101</v>
      </c>
      <c r="G78" t="s">
        <v>141</v>
      </c>
      <c r="H78" t="s">
        <v>227</v>
      </c>
      <c r="I78" t="s">
        <v>295</v>
      </c>
      <c r="J78" t="s">
        <v>346</v>
      </c>
    </row>
    <row r="79" spans="1:10" x14ac:dyDescent="0.25">
      <c r="A79" s="17">
        <v>78</v>
      </c>
      <c r="B79" t="s">
        <v>21</v>
      </c>
      <c r="C79" t="s">
        <v>38</v>
      </c>
      <c r="D79" t="s">
        <v>70</v>
      </c>
      <c r="E79" t="s">
        <v>93</v>
      </c>
      <c r="F79" t="s">
        <v>101</v>
      </c>
      <c r="G79" t="s">
        <v>142</v>
      </c>
      <c r="H79" t="s">
        <v>228</v>
      </c>
      <c r="I79" t="s">
        <v>296</v>
      </c>
      <c r="J79" t="s">
        <v>347</v>
      </c>
    </row>
    <row r="80" spans="1:10" x14ac:dyDescent="0.25">
      <c r="A80" s="17">
        <v>79</v>
      </c>
      <c r="B80" t="s">
        <v>21</v>
      </c>
      <c r="C80" t="s">
        <v>38</v>
      </c>
      <c r="D80" t="s">
        <v>71</v>
      </c>
      <c r="E80" t="s">
        <v>93</v>
      </c>
      <c r="F80" t="s">
        <v>101</v>
      </c>
      <c r="G80" t="s">
        <v>143</v>
      </c>
      <c r="H80" t="s">
        <v>229</v>
      </c>
      <c r="I80" t="s">
        <v>297</v>
      </c>
      <c r="J80" t="s">
        <v>348</v>
      </c>
    </row>
    <row r="81" spans="1:10" x14ac:dyDescent="0.25">
      <c r="A81" s="17">
        <v>80</v>
      </c>
      <c r="B81" t="s">
        <v>21</v>
      </c>
      <c r="C81" t="s">
        <v>39</v>
      </c>
      <c r="D81" t="s">
        <v>71</v>
      </c>
      <c r="E81" t="s">
        <v>93</v>
      </c>
      <c r="F81" t="s">
        <v>101</v>
      </c>
      <c r="G81" t="s">
        <v>144</v>
      </c>
      <c r="H81" t="s">
        <v>230</v>
      </c>
      <c r="I81" t="s">
        <v>298</v>
      </c>
      <c r="J81" t="s">
        <v>349</v>
      </c>
    </row>
    <row r="82" spans="1:10" x14ac:dyDescent="0.25">
      <c r="A82" s="17">
        <v>81</v>
      </c>
      <c r="B82" t="s">
        <v>21</v>
      </c>
      <c r="C82" t="s">
        <v>39</v>
      </c>
      <c r="D82" t="s">
        <v>71</v>
      </c>
      <c r="E82" t="s">
        <v>93</v>
      </c>
      <c r="F82" t="s">
        <v>101</v>
      </c>
      <c r="G82" t="s">
        <v>145</v>
      </c>
      <c r="H82" t="s">
        <v>231</v>
      </c>
      <c r="I82" t="s">
        <v>299</v>
      </c>
      <c r="J82" t="s">
        <v>350</v>
      </c>
    </row>
    <row r="83" spans="1:10" x14ac:dyDescent="0.25">
      <c r="A83" s="17">
        <v>82</v>
      </c>
      <c r="B83" t="s">
        <v>21</v>
      </c>
      <c r="C83" t="s">
        <v>40</v>
      </c>
      <c r="D83" t="s">
        <v>641</v>
      </c>
      <c r="E83" t="s">
        <v>93</v>
      </c>
      <c r="F83" t="s">
        <v>101</v>
      </c>
      <c r="G83" t="s">
        <v>146</v>
      </c>
      <c r="H83" t="s">
        <v>232</v>
      </c>
      <c r="I83" t="s">
        <v>300</v>
      </c>
      <c r="J83" t="s">
        <v>351</v>
      </c>
    </row>
    <row r="84" spans="1:10" x14ac:dyDescent="0.25">
      <c r="A84" s="17">
        <v>83</v>
      </c>
      <c r="B84" t="s">
        <v>21</v>
      </c>
      <c r="C84" t="s">
        <v>40</v>
      </c>
      <c r="D84" t="s">
        <v>641</v>
      </c>
      <c r="E84" t="s">
        <v>94</v>
      </c>
      <c r="F84" t="s">
        <v>101</v>
      </c>
      <c r="G84" t="s">
        <v>147</v>
      </c>
      <c r="H84" t="s">
        <v>233</v>
      </c>
      <c r="I84" t="s">
        <v>301</v>
      </c>
      <c r="J84" t="s">
        <v>352</v>
      </c>
    </row>
    <row r="85" spans="1:10" x14ac:dyDescent="0.25">
      <c r="A85" s="17">
        <v>84</v>
      </c>
      <c r="B85" t="s">
        <v>21</v>
      </c>
      <c r="C85" t="s">
        <v>41</v>
      </c>
      <c r="D85" t="s">
        <v>641</v>
      </c>
      <c r="E85" t="s">
        <v>94</v>
      </c>
      <c r="F85" t="s">
        <v>101</v>
      </c>
      <c r="G85" t="s">
        <v>151</v>
      </c>
      <c r="H85" t="s">
        <v>234</v>
      </c>
      <c r="I85" t="s">
        <v>302</v>
      </c>
      <c r="J85" t="s">
        <v>353</v>
      </c>
    </row>
    <row r="86" spans="1:10" x14ac:dyDescent="0.25">
      <c r="A86" s="17">
        <v>85</v>
      </c>
      <c r="B86" t="s">
        <v>21</v>
      </c>
      <c r="C86" t="s">
        <v>42</v>
      </c>
      <c r="D86" t="s">
        <v>72</v>
      </c>
      <c r="E86" t="s">
        <v>94</v>
      </c>
      <c r="F86" t="s">
        <v>101</v>
      </c>
      <c r="G86" t="s">
        <v>148</v>
      </c>
      <c r="H86" t="s">
        <v>235</v>
      </c>
      <c r="I86" t="s">
        <v>303</v>
      </c>
      <c r="J86" t="s">
        <v>354</v>
      </c>
    </row>
    <row r="87" spans="1:10" x14ac:dyDescent="0.25">
      <c r="A87" s="17">
        <v>86</v>
      </c>
      <c r="B87" t="s">
        <v>21</v>
      </c>
      <c r="C87" t="s">
        <v>43</v>
      </c>
      <c r="D87" t="s">
        <v>72</v>
      </c>
      <c r="E87" t="s">
        <v>94</v>
      </c>
      <c r="F87" t="s">
        <v>102</v>
      </c>
      <c r="G87" t="s">
        <v>424</v>
      </c>
      <c r="H87" t="s">
        <v>236</v>
      </c>
      <c r="I87" t="s">
        <v>304</v>
      </c>
      <c r="J87" t="s">
        <v>355</v>
      </c>
    </row>
    <row r="88" spans="1:10" x14ac:dyDescent="0.25">
      <c r="A88" s="17">
        <v>87</v>
      </c>
      <c r="B88" t="s">
        <v>21</v>
      </c>
      <c r="C88" t="s">
        <v>25</v>
      </c>
      <c r="D88" t="s">
        <v>72</v>
      </c>
      <c r="E88" t="s">
        <v>94</v>
      </c>
      <c r="F88" t="s">
        <v>102</v>
      </c>
      <c r="G88" t="s">
        <v>425</v>
      </c>
      <c r="H88" t="s">
        <v>237</v>
      </c>
      <c r="I88" t="s">
        <v>305</v>
      </c>
      <c r="J88" t="s">
        <v>356</v>
      </c>
    </row>
    <row r="89" spans="1:10" x14ac:dyDescent="0.25">
      <c r="A89" s="17">
        <v>88</v>
      </c>
      <c r="B89" t="s">
        <v>21</v>
      </c>
      <c r="C89" t="s">
        <v>44</v>
      </c>
      <c r="D89" t="s">
        <v>73</v>
      </c>
      <c r="E89" t="s">
        <v>95</v>
      </c>
      <c r="F89" t="s">
        <v>102</v>
      </c>
      <c r="G89" t="s">
        <v>149</v>
      </c>
      <c r="H89" t="s">
        <v>238</v>
      </c>
      <c r="I89" t="s">
        <v>306</v>
      </c>
      <c r="J89" t="s">
        <v>357</v>
      </c>
    </row>
    <row r="90" spans="1:10" x14ac:dyDescent="0.25">
      <c r="A90" s="17">
        <v>89</v>
      </c>
      <c r="B90" t="s">
        <v>21</v>
      </c>
      <c r="C90" t="s">
        <v>45</v>
      </c>
      <c r="D90" t="s">
        <v>73</v>
      </c>
      <c r="E90" t="s">
        <v>95</v>
      </c>
      <c r="F90" t="s">
        <v>102</v>
      </c>
      <c r="G90" t="s">
        <v>150</v>
      </c>
      <c r="H90" t="s">
        <v>239</v>
      </c>
      <c r="I90" t="s">
        <v>307</v>
      </c>
      <c r="J90" t="s">
        <v>358</v>
      </c>
    </row>
    <row r="91" spans="1:10" x14ac:dyDescent="0.25">
      <c r="A91" s="17">
        <v>90</v>
      </c>
      <c r="B91" t="s">
        <v>21</v>
      </c>
      <c r="C91" t="s">
        <v>46</v>
      </c>
      <c r="D91" t="s">
        <v>74</v>
      </c>
      <c r="E91" t="s">
        <v>95</v>
      </c>
      <c r="F91" t="s">
        <v>102</v>
      </c>
      <c r="G91" t="s">
        <v>152</v>
      </c>
      <c r="H91" t="s">
        <v>240</v>
      </c>
      <c r="I91" t="s">
        <v>308</v>
      </c>
      <c r="J91" t="s">
        <v>393</v>
      </c>
    </row>
    <row r="92" spans="1:10" x14ac:dyDescent="0.25">
      <c r="A92" s="17">
        <v>91</v>
      </c>
      <c r="B92" t="s">
        <v>22</v>
      </c>
      <c r="C92" t="s">
        <v>47</v>
      </c>
      <c r="D92" t="s">
        <v>74</v>
      </c>
      <c r="E92" t="s">
        <v>95</v>
      </c>
      <c r="F92" t="s">
        <v>102</v>
      </c>
      <c r="G92" t="s">
        <v>153</v>
      </c>
      <c r="H92" t="s">
        <v>241</v>
      </c>
      <c r="I92" t="s">
        <v>309</v>
      </c>
      <c r="J92" t="s">
        <v>359</v>
      </c>
    </row>
    <row r="93" spans="1:10" x14ac:dyDescent="0.25">
      <c r="A93" s="17">
        <v>92</v>
      </c>
      <c r="B93" t="s">
        <v>22</v>
      </c>
      <c r="C93" t="s">
        <v>48</v>
      </c>
      <c r="D93" t="s">
        <v>75</v>
      </c>
      <c r="E93" t="s">
        <v>95</v>
      </c>
      <c r="F93" t="s">
        <v>102</v>
      </c>
      <c r="G93" t="s">
        <v>154</v>
      </c>
      <c r="H93" t="s">
        <v>242</v>
      </c>
      <c r="I93" t="s">
        <v>310</v>
      </c>
      <c r="J93" t="s">
        <v>360</v>
      </c>
    </row>
    <row r="94" spans="1:10" x14ac:dyDescent="0.25">
      <c r="A94" s="17">
        <v>93</v>
      </c>
      <c r="B94" t="s">
        <v>22</v>
      </c>
      <c r="C94" t="s">
        <v>49</v>
      </c>
      <c r="D94" t="s">
        <v>76</v>
      </c>
      <c r="E94" t="s">
        <v>96</v>
      </c>
      <c r="F94" t="s">
        <v>102</v>
      </c>
      <c r="G94" t="s">
        <v>155</v>
      </c>
      <c r="H94" t="s">
        <v>243</v>
      </c>
      <c r="I94" t="s">
        <v>311</v>
      </c>
      <c r="J94" t="s">
        <v>361</v>
      </c>
    </row>
    <row r="95" spans="1:10" x14ac:dyDescent="0.25">
      <c r="A95" s="17">
        <v>94</v>
      </c>
      <c r="B95" t="s">
        <v>22</v>
      </c>
      <c r="C95" t="s">
        <v>50</v>
      </c>
      <c r="D95" t="s">
        <v>77</v>
      </c>
      <c r="E95" t="s">
        <v>96</v>
      </c>
      <c r="F95" t="s">
        <v>103</v>
      </c>
      <c r="G95" t="s">
        <v>156</v>
      </c>
      <c r="H95" t="s">
        <v>244</v>
      </c>
      <c r="I95" t="s">
        <v>312</v>
      </c>
      <c r="J95" t="s">
        <v>363</v>
      </c>
    </row>
    <row r="96" spans="1:10" x14ac:dyDescent="0.25">
      <c r="A96" s="17">
        <v>95</v>
      </c>
      <c r="B96" t="s">
        <v>23</v>
      </c>
      <c r="C96" t="s">
        <v>51</v>
      </c>
      <c r="D96" t="s">
        <v>78</v>
      </c>
      <c r="E96" t="s">
        <v>96</v>
      </c>
      <c r="F96" t="s">
        <v>103</v>
      </c>
      <c r="G96" t="s">
        <v>157</v>
      </c>
      <c r="H96" t="s">
        <v>245</v>
      </c>
      <c r="I96" t="s">
        <v>313</v>
      </c>
      <c r="J96" t="s">
        <v>362</v>
      </c>
    </row>
    <row r="97" spans="1:10" x14ac:dyDescent="0.25">
      <c r="A97" s="17">
        <v>96</v>
      </c>
      <c r="B97" t="s">
        <v>23</v>
      </c>
      <c r="C97" t="s">
        <v>52</v>
      </c>
      <c r="D97" t="s">
        <v>79</v>
      </c>
      <c r="E97" t="s">
        <v>97</v>
      </c>
      <c r="F97" t="s">
        <v>103</v>
      </c>
      <c r="G97" t="s">
        <v>158</v>
      </c>
      <c r="H97" t="s">
        <v>246</v>
      </c>
      <c r="I97" t="s">
        <v>314</v>
      </c>
      <c r="J97" t="s">
        <v>364</v>
      </c>
    </row>
    <row r="98" spans="1:10" x14ac:dyDescent="0.25">
      <c r="A98" s="17">
        <v>97</v>
      </c>
      <c r="B98" t="s">
        <v>23</v>
      </c>
      <c r="C98" t="s">
        <v>53</v>
      </c>
      <c r="D98" t="s">
        <v>80</v>
      </c>
      <c r="E98" t="s">
        <v>97</v>
      </c>
      <c r="F98" t="s">
        <v>103</v>
      </c>
      <c r="G98" t="s">
        <v>159</v>
      </c>
      <c r="H98" t="s">
        <v>247</v>
      </c>
      <c r="I98" t="s">
        <v>315</v>
      </c>
      <c r="J98" t="s">
        <v>365</v>
      </c>
    </row>
    <row r="99" spans="1:10" x14ac:dyDescent="0.25">
      <c r="A99" s="17">
        <v>98</v>
      </c>
      <c r="B99" t="s">
        <v>23</v>
      </c>
      <c r="C99" t="s">
        <v>54</v>
      </c>
      <c r="D99" t="s">
        <v>81</v>
      </c>
      <c r="E99" t="s">
        <v>97</v>
      </c>
      <c r="F99" t="s">
        <v>103</v>
      </c>
      <c r="G99" t="s">
        <v>160</v>
      </c>
      <c r="H99" t="s">
        <v>248</v>
      </c>
      <c r="I99" t="s">
        <v>316</v>
      </c>
      <c r="J99" t="s">
        <v>366</v>
      </c>
    </row>
    <row r="100" spans="1:10" x14ac:dyDescent="0.25">
      <c r="A100" s="17">
        <v>99</v>
      </c>
      <c r="B100" t="s">
        <v>24</v>
      </c>
      <c r="C100" t="s">
        <v>55</v>
      </c>
      <c r="D100" t="s">
        <v>82</v>
      </c>
      <c r="E100" t="s">
        <v>98</v>
      </c>
      <c r="F100" t="s">
        <v>104</v>
      </c>
      <c r="G100" t="s">
        <v>161</v>
      </c>
      <c r="H100" t="s">
        <v>249</v>
      </c>
      <c r="I100" t="s">
        <v>317</v>
      </c>
      <c r="J100" t="s">
        <v>367</v>
      </c>
    </row>
    <row r="101" spans="1:10" x14ac:dyDescent="0.25">
      <c r="A101" s="17">
        <v>100</v>
      </c>
      <c r="B101" t="s">
        <v>25</v>
      </c>
      <c r="C101" t="s">
        <v>56</v>
      </c>
      <c r="D101" t="s">
        <v>83</v>
      </c>
      <c r="E101" t="s">
        <v>99</v>
      </c>
      <c r="F101" t="s">
        <v>104</v>
      </c>
      <c r="G101" t="s">
        <v>162</v>
      </c>
      <c r="H101" t="s">
        <v>250</v>
      </c>
      <c r="I101" t="s">
        <v>318</v>
      </c>
      <c r="J101" t="s">
        <v>368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6"/>
  <sheetViews>
    <sheetView workbookViewId="0">
      <pane xSplit="3" ySplit="2" topLeftCell="D3" activePane="bottomRight" state="frozen"/>
      <selection pane="topRight" activeCell="D1" sqref="D1"/>
      <selection pane="bottomLeft" activeCell="A2" sqref="A2"/>
      <selection pane="bottomRight" activeCell="D3" sqref="D3"/>
    </sheetView>
  </sheetViews>
  <sheetFormatPr defaultRowHeight="15" x14ac:dyDescent="0.25"/>
  <cols>
    <col min="1" max="1" width="11.85546875" style="13" bestFit="1" customWidth="1"/>
    <col min="2" max="2" width="16.140625" style="13" bestFit="1" customWidth="1"/>
    <col min="3" max="3" width="16" bestFit="1" customWidth="1"/>
    <col min="4" max="4" width="5" style="13" bestFit="1" customWidth="1"/>
    <col min="5" max="5" width="8.140625" style="13" bestFit="1" customWidth="1"/>
    <col min="6" max="6" width="12.140625" style="13" bestFit="1" customWidth="1"/>
    <col min="7" max="7" width="7.5703125" style="13" bestFit="1" customWidth="1"/>
    <col min="8" max="13" width="3.7109375" style="13" customWidth="1"/>
    <col min="14" max="14" width="3.7109375" style="13" bestFit="1" customWidth="1"/>
    <col min="15" max="17" width="3.7109375" style="13" customWidth="1"/>
    <col min="18" max="18" width="5.140625" style="13" bestFit="1" customWidth="1"/>
    <col min="19" max="19" width="4" style="13" bestFit="1" customWidth="1"/>
    <col min="20" max="20" width="5" style="13" bestFit="1" customWidth="1"/>
    <col min="21" max="21" width="4.5703125" style="13" bestFit="1" customWidth="1"/>
    <col min="22" max="22" width="4.140625" style="13" bestFit="1" customWidth="1"/>
    <col min="23" max="23" width="5.5703125" style="13" bestFit="1" customWidth="1"/>
    <col min="24" max="24" width="5.42578125" style="13" bestFit="1" customWidth="1"/>
    <col min="25" max="25" width="4.42578125" style="13" bestFit="1" customWidth="1"/>
  </cols>
  <sheetData>
    <row r="1" spans="1:25" s="1" customFormat="1" x14ac:dyDescent="0.25">
      <c r="A1" s="71" t="s">
        <v>845</v>
      </c>
      <c r="B1" s="71"/>
      <c r="C1" s="71"/>
      <c r="D1" s="72" t="s">
        <v>844</v>
      </c>
      <c r="E1" s="72"/>
      <c r="F1" s="72"/>
      <c r="G1" s="72"/>
      <c r="H1" s="75" t="s">
        <v>846</v>
      </c>
      <c r="I1" s="75"/>
      <c r="J1" s="75"/>
      <c r="K1" s="75"/>
      <c r="L1" s="75"/>
      <c r="M1" s="75"/>
      <c r="N1" s="75"/>
      <c r="O1" s="75"/>
      <c r="P1" s="75"/>
      <c r="Q1" s="75"/>
      <c r="R1" s="75"/>
      <c r="S1" s="75"/>
      <c r="T1" s="75"/>
      <c r="U1" s="73" t="s">
        <v>833</v>
      </c>
      <c r="V1" s="73"/>
      <c r="W1" s="73"/>
      <c r="X1" s="74" t="s">
        <v>1145</v>
      </c>
      <c r="Y1" s="74"/>
    </row>
    <row r="2" spans="1:25" s="52" customFormat="1" ht="77.25" x14ac:dyDescent="0.25">
      <c r="A2" s="48" t="s">
        <v>535</v>
      </c>
      <c r="B2" s="48" t="s">
        <v>469</v>
      </c>
      <c r="C2" s="48" t="s">
        <v>468</v>
      </c>
      <c r="D2" s="48" t="s">
        <v>472</v>
      </c>
      <c r="E2" s="48" t="s">
        <v>473</v>
      </c>
      <c r="F2" s="48" t="s">
        <v>370</v>
      </c>
      <c r="G2" s="48" t="s">
        <v>474</v>
      </c>
      <c r="H2" s="51" t="s">
        <v>475</v>
      </c>
      <c r="I2" s="51" t="s">
        <v>476</v>
      </c>
      <c r="J2" s="51" t="s">
        <v>477</v>
      </c>
      <c r="K2" s="51" t="s">
        <v>478</v>
      </c>
      <c r="L2" s="51" t="s">
        <v>479</v>
      </c>
      <c r="M2" s="51" t="s">
        <v>480</v>
      </c>
      <c r="N2" s="51" t="s">
        <v>546</v>
      </c>
      <c r="O2" s="51" t="s">
        <v>481</v>
      </c>
      <c r="P2" s="51" t="s">
        <v>482</v>
      </c>
      <c r="Q2" s="51" t="s">
        <v>483</v>
      </c>
      <c r="R2" s="51" t="s">
        <v>484</v>
      </c>
      <c r="S2" s="51" t="s">
        <v>847</v>
      </c>
      <c r="T2" s="51" t="s">
        <v>489</v>
      </c>
      <c r="U2" s="48" t="s">
        <v>825</v>
      </c>
      <c r="V2" s="48" t="s">
        <v>831</v>
      </c>
      <c r="W2" s="48" t="s">
        <v>371</v>
      </c>
      <c r="X2" s="48" t="s">
        <v>832</v>
      </c>
      <c r="Y2" s="70" t="s">
        <v>1144</v>
      </c>
    </row>
    <row r="3" spans="1:25" x14ac:dyDescent="0.25">
      <c r="A3" s="13" t="s">
        <v>629</v>
      </c>
      <c r="B3" s="13" t="s">
        <v>470</v>
      </c>
      <c r="C3" t="s">
        <v>471</v>
      </c>
      <c r="D3" s="13">
        <v>0.1</v>
      </c>
      <c r="E3" s="13" t="s">
        <v>485</v>
      </c>
      <c r="F3" s="13" t="s">
        <v>486</v>
      </c>
      <c r="G3" s="13">
        <v>2</v>
      </c>
      <c r="K3" s="13">
        <v>1</v>
      </c>
      <c r="U3" s="13">
        <v>149</v>
      </c>
      <c r="V3" s="13">
        <v>17</v>
      </c>
      <c r="X3" s="13">
        <v>46</v>
      </c>
      <c r="Y3" s="13">
        <v>66</v>
      </c>
    </row>
    <row r="4" spans="1:25" x14ac:dyDescent="0.25">
      <c r="A4" s="13" t="s">
        <v>629</v>
      </c>
      <c r="B4" s="13" t="s">
        <v>470</v>
      </c>
      <c r="C4" t="s">
        <v>487</v>
      </c>
      <c r="D4" s="13">
        <v>2</v>
      </c>
      <c r="E4" s="13" t="s">
        <v>485</v>
      </c>
      <c r="F4" s="13" t="s">
        <v>488</v>
      </c>
      <c r="G4" s="13">
        <v>1</v>
      </c>
      <c r="I4" s="13">
        <v>1</v>
      </c>
      <c r="K4" s="13">
        <v>1</v>
      </c>
      <c r="P4" s="13">
        <v>1</v>
      </c>
      <c r="S4" s="13">
        <v>20</v>
      </c>
      <c r="T4" s="13">
        <v>60</v>
      </c>
      <c r="U4" s="13">
        <v>149</v>
      </c>
      <c r="V4" s="13">
        <v>17</v>
      </c>
      <c r="X4" s="13">
        <v>46</v>
      </c>
      <c r="Y4" s="13">
        <v>66</v>
      </c>
    </row>
    <row r="5" spans="1:25" x14ac:dyDescent="0.25">
      <c r="A5" s="13" t="s">
        <v>629</v>
      </c>
      <c r="B5" s="13" t="s">
        <v>470</v>
      </c>
      <c r="C5" t="s">
        <v>490</v>
      </c>
      <c r="D5" s="13">
        <v>0.2</v>
      </c>
      <c r="E5" s="13" t="s">
        <v>402</v>
      </c>
      <c r="F5" s="13" t="s">
        <v>486</v>
      </c>
      <c r="G5" s="13">
        <v>10</v>
      </c>
      <c r="Q5" s="13">
        <v>1</v>
      </c>
      <c r="U5" s="13">
        <v>149</v>
      </c>
      <c r="V5" s="13">
        <v>17</v>
      </c>
      <c r="X5" s="13">
        <v>46</v>
      </c>
      <c r="Y5" s="13">
        <v>66</v>
      </c>
    </row>
    <row r="6" spans="1:25" x14ac:dyDescent="0.25">
      <c r="A6" s="13" t="s">
        <v>629</v>
      </c>
      <c r="B6" s="13" t="s">
        <v>470</v>
      </c>
      <c r="C6" t="s">
        <v>491</v>
      </c>
      <c r="D6" s="13">
        <v>5</v>
      </c>
      <c r="E6" s="13" t="s">
        <v>401</v>
      </c>
      <c r="F6" s="13" t="s">
        <v>492</v>
      </c>
      <c r="G6" s="13">
        <v>2</v>
      </c>
      <c r="K6" s="13">
        <v>1</v>
      </c>
      <c r="P6" s="13">
        <v>1</v>
      </c>
      <c r="S6" s="13">
        <v>20</v>
      </c>
      <c r="T6" s="13">
        <v>60</v>
      </c>
      <c r="U6" s="13">
        <v>149</v>
      </c>
      <c r="V6" s="13">
        <v>17</v>
      </c>
      <c r="X6" s="13">
        <v>46</v>
      </c>
      <c r="Y6" s="13">
        <v>66</v>
      </c>
    </row>
    <row r="7" spans="1:25" x14ac:dyDescent="0.25">
      <c r="A7" s="13" t="s">
        <v>629</v>
      </c>
      <c r="B7" s="13" t="s">
        <v>470</v>
      </c>
      <c r="C7" t="s">
        <v>493</v>
      </c>
      <c r="D7" s="13">
        <v>0.5</v>
      </c>
      <c r="E7" s="13" t="s">
        <v>401</v>
      </c>
      <c r="F7" s="13" t="s">
        <v>488</v>
      </c>
      <c r="G7" s="13">
        <v>2</v>
      </c>
      <c r="P7" s="13">
        <v>1</v>
      </c>
      <c r="S7" s="13">
        <v>30</v>
      </c>
      <c r="T7" s="13">
        <v>120</v>
      </c>
      <c r="U7" s="13">
        <v>149</v>
      </c>
      <c r="V7" s="13">
        <v>17</v>
      </c>
      <c r="X7" s="13">
        <v>46</v>
      </c>
      <c r="Y7" s="13">
        <v>66</v>
      </c>
    </row>
    <row r="8" spans="1:25" x14ac:dyDescent="0.25">
      <c r="A8" s="13" t="s">
        <v>629</v>
      </c>
      <c r="B8" s="13" t="s">
        <v>470</v>
      </c>
      <c r="C8" t="s">
        <v>494</v>
      </c>
      <c r="D8" s="13">
        <v>2</v>
      </c>
      <c r="E8" s="13" t="s">
        <v>485</v>
      </c>
      <c r="F8" s="13" t="s">
        <v>486</v>
      </c>
      <c r="G8" s="13">
        <v>2</v>
      </c>
      <c r="K8" s="13">
        <v>1</v>
      </c>
      <c r="P8" s="13">
        <v>1</v>
      </c>
      <c r="S8" s="13">
        <v>20</v>
      </c>
      <c r="T8" s="13">
        <v>60</v>
      </c>
      <c r="U8" s="13">
        <v>149</v>
      </c>
      <c r="V8" s="13">
        <v>17</v>
      </c>
      <c r="X8" s="13">
        <v>46</v>
      </c>
      <c r="Y8" s="13">
        <v>66</v>
      </c>
    </row>
    <row r="9" spans="1:25" x14ac:dyDescent="0.25">
      <c r="A9" s="13" t="s">
        <v>629</v>
      </c>
      <c r="B9" s="13" t="s">
        <v>470</v>
      </c>
      <c r="C9" t="s">
        <v>495</v>
      </c>
      <c r="D9" s="13">
        <v>5</v>
      </c>
      <c r="E9" s="13" t="s">
        <v>401</v>
      </c>
      <c r="F9" s="13" t="s">
        <v>486</v>
      </c>
      <c r="G9" s="13">
        <v>4</v>
      </c>
      <c r="U9" s="13">
        <v>149</v>
      </c>
      <c r="V9" s="13">
        <v>17</v>
      </c>
      <c r="X9" s="13">
        <v>46</v>
      </c>
      <c r="Y9" s="13">
        <v>66</v>
      </c>
    </row>
    <row r="10" spans="1:25" x14ac:dyDescent="0.25">
      <c r="A10" s="13" t="s">
        <v>629</v>
      </c>
      <c r="B10" s="13" t="s">
        <v>470</v>
      </c>
      <c r="C10" t="s">
        <v>496</v>
      </c>
      <c r="D10" s="13">
        <v>0.2</v>
      </c>
      <c r="E10" s="13" t="s">
        <v>401</v>
      </c>
      <c r="F10" s="13" t="s">
        <v>486</v>
      </c>
      <c r="G10" s="13">
        <v>4</v>
      </c>
      <c r="R10" s="13" t="s">
        <v>402</v>
      </c>
      <c r="U10" s="13">
        <v>149</v>
      </c>
      <c r="V10" s="13">
        <v>17</v>
      </c>
      <c r="X10" s="13">
        <v>46</v>
      </c>
      <c r="Y10" s="13">
        <v>66</v>
      </c>
    </row>
    <row r="11" spans="1:25" x14ac:dyDescent="0.25">
      <c r="A11" s="13" t="s">
        <v>629</v>
      </c>
      <c r="B11" s="13" t="s">
        <v>470</v>
      </c>
      <c r="C11" t="s">
        <v>497</v>
      </c>
      <c r="D11" s="13">
        <v>1</v>
      </c>
      <c r="E11" s="13" t="s">
        <v>485</v>
      </c>
      <c r="F11" s="13" t="s">
        <v>492</v>
      </c>
      <c r="G11" s="13">
        <v>2</v>
      </c>
      <c r="K11" s="13">
        <v>1</v>
      </c>
      <c r="U11" s="13">
        <v>149</v>
      </c>
      <c r="X11" s="13">
        <v>46</v>
      </c>
      <c r="Y11" s="13">
        <v>66</v>
      </c>
    </row>
    <row r="12" spans="1:25" x14ac:dyDescent="0.25">
      <c r="A12" s="13" t="s">
        <v>629</v>
      </c>
      <c r="B12" s="13" t="s">
        <v>470</v>
      </c>
      <c r="C12" t="s">
        <v>498</v>
      </c>
      <c r="D12" s="13">
        <v>1</v>
      </c>
      <c r="E12" s="13" t="s">
        <v>401</v>
      </c>
      <c r="F12" s="13" t="s">
        <v>488</v>
      </c>
      <c r="G12" s="13">
        <v>3</v>
      </c>
      <c r="P12" s="13">
        <v>1</v>
      </c>
      <c r="R12" s="13" t="s">
        <v>402</v>
      </c>
      <c r="S12" s="13">
        <v>20</v>
      </c>
      <c r="T12" s="13">
        <v>60</v>
      </c>
      <c r="U12" s="13">
        <v>149</v>
      </c>
      <c r="V12" s="13">
        <v>17</v>
      </c>
      <c r="X12" s="13">
        <v>46</v>
      </c>
      <c r="Y12" s="13">
        <v>66</v>
      </c>
    </row>
    <row r="13" spans="1:25" x14ac:dyDescent="0.25">
      <c r="A13" s="13" t="s">
        <v>629</v>
      </c>
      <c r="B13" s="13" t="s">
        <v>470</v>
      </c>
      <c r="C13" t="s">
        <v>499</v>
      </c>
      <c r="D13" s="13">
        <v>0</v>
      </c>
      <c r="E13" s="13">
        <v>1</v>
      </c>
      <c r="F13" s="13" t="s">
        <v>486</v>
      </c>
      <c r="G13" s="13">
        <v>0</v>
      </c>
      <c r="U13" s="13">
        <v>149</v>
      </c>
      <c r="V13" s="13">
        <v>17</v>
      </c>
      <c r="X13" s="13">
        <v>46</v>
      </c>
    </row>
    <row r="14" spans="1:25" x14ac:dyDescent="0.25">
      <c r="A14" s="13" t="s">
        <v>629</v>
      </c>
      <c r="B14" s="13" t="s">
        <v>501</v>
      </c>
      <c r="C14" t="s">
        <v>500</v>
      </c>
      <c r="D14" s="13">
        <v>25</v>
      </c>
      <c r="E14" s="13" t="s">
        <v>402</v>
      </c>
      <c r="F14" s="13" t="s">
        <v>488</v>
      </c>
      <c r="G14" s="13">
        <v>5</v>
      </c>
      <c r="H14" s="13">
        <v>1</v>
      </c>
      <c r="L14" s="13">
        <v>1</v>
      </c>
      <c r="Q14" s="13">
        <v>1</v>
      </c>
      <c r="S14" s="13">
        <v>80</v>
      </c>
      <c r="T14" s="13">
        <v>320</v>
      </c>
      <c r="U14" s="13">
        <v>149</v>
      </c>
      <c r="V14" s="13">
        <v>17</v>
      </c>
      <c r="X14" s="13">
        <v>46</v>
      </c>
      <c r="Y14" s="13">
        <v>66</v>
      </c>
    </row>
    <row r="15" spans="1:25" x14ac:dyDescent="0.25">
      <c r="A15" s="13" t="s">
        <v>629</v>
      </c>
      <c r="B15" s="13" t="s">
        <v>501</v>
      </c>
      <c r="C15" t="s">
        <v>502</v>
      </c>
      <c r="D15" s="13">
        <v>0.05</v>
      </c>
      <c r="E15" s="13" t="s">
        <v>485</v>
      </c>
      <c r="F15" s="13" t="s">
        <v>488</v>
      </c>
      <c r="G15" s="13">
        <v>0.25</v>
      </c>
      <c r="I15" s="13">
        <v>1</v>
      </c>
      <c r="P15" s="13">
        <v>1</v>
      </c>
      <c r="S15" s="13">
        <v>20</v>
      </c>
      <c r="T15" s="13">
        <v>60</v>
      </c>
      <c r="U15" s="13">
        <v>149</v>
      </c>
      <c r="X15" s="13">
        <v>46</v>
      </c>
      <c r="Y15" s="13">
        <v>66</v>
      </c>
    </row>
    <row r="16" spans="1:25" x14ac:dyDescent="0.25">
      <c r="A16" s="13" t="s">
        <v>629</v>
      </c>
      <c r="B16" s="13" t="s">
        <v>501</v>
      </c>
      <c r="C16" t="s">
        <v>503</v>
      </c>
      <c r="D16" s="13">
        <v>25</v>
      </c>
      <c r="E16" s="13" t="s">
        <v>401</v>
      </c>
      <c r="F16" s="13" t="s">
        <v>488</v>
      </c>
      <c r="G16" s="13">
        <v>2</v>
      </c>
      <c r="H16" s="13">
        <v>1</v>
      </c>
      <c r="Q16" s="13">
        <v>1</v>
      </c>
      <c r="S16" s="13">
        <v>80</v>
      </c>
      <c r="T16" s="13">
        <v>320</v>
      </c>
      <c r="U16" s="13">
        <v>149</v>
      </c>
      <c r="V16" s="13">
        <v>17</v>
      </c>
      <c r="X16" s="13">
        <v>46</v>
      </c>
      <c r="Y16" s="13">
        <v>66</v>
      </c>
    </row>
    <row r="17" spans="1:25" x14ac:dyDescent="0.25">
      <c r="A17" s="13" t="s">
        <v>629</v>
      </c>
      <c r="B17" s="13" t="s">
        <v>501</v>
      </c>
      <c r="C17" t="s">
        <v>504</v>
      </c>
      <c r="D17" s="13">
        <v>0.1</v>
      </c>
      <c r="E17" s="13" t="s">
        <v>485</v>
      </c>
      <c r="F17" s="13" t="s">
        <v>486</v>
      </c>
      <c r="G17" s="13">
        <v>0</v>
      </c>
      <c r="H17" s="13">
        <v>1</v>
      </c>
      <c r="S17" s="13">
        <v>30</v>
      </c>
      <c r="T17" s="13">
        <v>120</v>
      </c>
      <c r="U17" s="13">
        <v>149</v>
      </c>
      <c r="X17" s="13">
        <v>46</v>
      </c>
      <c r="Y17" s="13">
        <v>66</v>
      </c>
    </row>
    <row r="18" spans="1:25" x14ac:dyDescent="0.25">
      <c r="A18" s="13" t="s">
        <v>629</v>
      </c>
      <c r="B18" s="13" t="s">
        <v>505</v>
      </c>
      <c r="C18" t="s">
        <v>506</v>
      </c>
      <c r="D18" s="13">
        <v>10</v>
      </c>
      <c r="E18" s="13" t="s">
        <v>402</v>
      </c>
      <c r="F18" s="13" t="s">
        <v>492</v>
      </c>
      <c r="G18" s="13">
        <v>4</v>
      </c>
      <c r="R18" s="13" t="s">
        <v>507</v>
      </c>
      <c r="U18" s="13">
        <v>149</v>
      </c>
      <c r="V18" s="13">
        <v>17</v>
      </c>
      <c r="X18" s="13">
        <v>46</v>
      </c>
      <c r="Y18" s="13">
        <v>66</v>
      </c>
    </row>
    <row r="19" spans="1:25" x14ac:dyDescent="0.25">
      <c r="A19" s="13" t="s">
        <v>629</v>
      </c>
      <c r="B19" s="13" t="s">
        <v>505</v>
      </c>
      <c r="C19" t="s">
        <v>508</v>
      </c>
      <c r="D19" s="13">
        <v>10</v>
      </c>
      <c r="E19" s="13" t="s">
        <v>402</v>
      </c>
      <c r="F19" s="13" t="s">
        <v>486</v>
      </c>
      <c r="G19" s="13">
        <v>2</v>
      </c>
      <c r="U19" s="13">
        <v>149</v>
      </c>
      <c r="X19" s="13">
        <v>46</v>
      </c>
      <c r="Y19" s="13">
        <v>66</v>
      </c>
    </row>
    <row r="20" spans="1:25" x14ac:dyDescent="0.25">
      <c r="A20" s="13" t="s">
        <v>629</v>
      </c>
      <c r="B20" s="13" t="s">
        <v>505</v>
      </c>
      <c r="C20" t="s">
        <v>509</v>
      </c>
      <c r="D20" s="13">
        <v>20</v>
      </c>
      <c r="E20" s="13" t="s">
        <v>507</v>
      </c>
      <c r="F20" s="13" t="s">
        <v>492</v>
      </c>
      <c r="G20" s="13">
        <v>6</v>
      </c>
      <c r="J20" s="13">
        <v>1</v>
      </c>
      <c r="M20" s="13">
        <v>1</v>
      </c>
      <c r="Q20" s="13">
        <v>1</v>
      </c>
      <c r="U20" s="13">
        <v>149</v>
      </c>
      <c r="X20" s="13">
        <v>46</v>
      </c>
      <c r="Y20" s="13">
        <v>66</v>
      </c>
    </row>
    <row r="21" spans="1:25" x14ac:dyDescent="0.25">
      <c r="A21" s="13" t="s">
        <v>629</v>
      </c>
      <c r="B21" s="13" t="s">
        <v>505</v>
      </c>
      <c r="C21" t="s">
        <v>510</v>
      </c>
      <c r="D21" s="13">
        <v>30</v>
      </c>
      <c r="E21" s="13" t="s">
        <v>403</v>
      </c>
      <c r="F21" s="13" t="s">
        <v>492</v>
      </c>
      <c r="G21" s="13">
        <v>7</v>
      </c>
      <c r="J21" s="13">
        <v>1</v>
      </c>
      <c r="Q21" s="13">
        <v>1</v>
      </c>
      <c r="U21" s="13">
        <v>149</v>
      </c>
      <c r="V21" s="13">
        <v>17</v>
      </c>
      <c r="X21" s="13">
        <v>46</v>
      </c>
      <c r="Y21" s="13">
        <v>66</v>
      </c>
    </row>
    <row r="22" spans="1:25" x14ac:dyDescent="0.25">
      <c r="A22" s="13" t="s">
        <v>629</v>
      </c>
      <c r="B22" s="13" t="s">
        <v>505</v>
      </c>
      <c r="C22" t="s">
        <v>511</v>
      </c>
      <c r="D22" s="13">
        <v>50</v>
      </c>
      <c r="E22" s="13" t="s">
        <v>512</v>
      </c>
      <c r="F22" s="13" t="s">
        <v>492</v>
      </c>
      <c r="G22" s="13">
        <v>6</v>
      </c>
      <c r="J22" s="13">
        <v>1</v>
      </c>
      <c r="Q22" s="13">
        <v>1</v>
      </c>
      <c r="U22" s="13">
        <v>149</v>
      </c>
      <c r="V22" s="13">
        <v>17</v>
      </c>
      <c r="X22" s="13">
        <v>46</v>
      </c>
      <c r="Y22" s="13">
        <v>66</v>
      </c>
    </row>
    <row r="23" spans="1:25" x14ac:dyDescent="0.25">
      <c r="A23" s="13" t="s">
        <v>629</v>
      </c>
      <c r="B23" s="13" t="s">
        <v>505</v>
      </c>
      <c r="C23" t="s">
        <v>513</v>
      </c>
      <c r="D23" s="13">
        <v>20</v>
      </c>
      <c r="E23" s="13" t="s">
        <v>507</v>
      </c>
      <c r="F23" s="13" t="s">
        <v>492</v>
      </c>
      <c r="G23" s="13">
        <v>6</v>
      </c>
      <c r="J23" s="13">
        <v>1</v>
      </c>
      <c r="M23" s="13">
        <v>1</v>
      </c>
      <c r="Q23" s="13">
        <v>1</v>
      </c>
      <c r="U23" s="13">
        <v>149</v>
      </c>
      <c r="X23" s="13">
        <v>46</v>
      </c>
      <c r="Y23" s="13">
        <v>66</v>
      </c>
    </row>
    <row r="24" spans="1:25" x14ac:dyDescent="0.25">
      <c r="A24" s="13" t="s">
        <v>629</v>
      </c>
      <c r="B24" s="13" t="s">
        <v>505</v>
      </c>
      <c r="C24" t="s">
        <v>514</v>
      </c>
      <c r="D24" s="13">
        <v>10</v>
      </c>
      <c r="E24" s="13" t="s">
        <v>403</v>
      </c>
      <c r="F24" s="13" t="s">
        <v>488</v>
      </c>
      <c r="G24" s="13">
        <v>6</v>
      </c>
      <c r="M24" s="13">
        <v>1</v>
      </c>
      <c r="O24" s="13">
        <v>1</v>
      </c>
      <c r="U24" s="13">
        <v>148</v>
      </c>
      <c r="X24" s="13">
        <v>47</v>
      </c>
      <c r="Y24" s="13">
        <v>65</v>
      </c>
    </row>
    <row r="25" spans="1:25" x14ac:dyDescent="0.25">
      <c r="A25" s="13" t="s">
        <v>629</v>
      </c>
      <c r="B25" s="13" t="s">
        <v>505</v>
      </c>
      <c r="C25" t="s">
        <v>515</v>
      </c>
      <c r="D25" s="13">
        <v>15</v>
      </c>
      <c r="E25" s="13" t="s">
        <v>402</v>
      </c>
      <c r="F25" s="13" t="s">
        <v>492</v>
      </c>
      <c r="G25" s="13">
        <v>3</v>
      </c>
      <c r="R25" s="13" t="s">
        <v>507</v>
      </c>
      <c r="U25" s="13">
        <v>149</v>
      </c>
      <c r="V25" s="13">
        <v>17</v>
      </c>
      <c r="X25" s="13">
        <v>46</v>
      </c>
      <c r="Y25" s="13">
        <v>66</v>
      </c>
    </row>
    <row r="26" spans="1:25" x14ac:dyDescent="0.25">
      <c r="A26" s="13" t="s">
        <v>629</v>
      </c>
      <c r="B26" s="13" t="s">
        <v>505</v>
      </c>
      <c r="C26" t="s">
        <v>516</v>
      </c>
      <c r="D26" s="13">
        <v>10</v>
      </c>
      <c r="E26" s="13" t="s">
        <v>512</v>
      </c>
      <c r="F26" s="13" t="s">
        <v>486</v>
      </c>
      <c r="G26" s="13">
        <v>10</v>
      </c>
      <c r="J26" s="13">
        <v>1</v>
      </c>
      <c r="Q26" s="13">
        <v>1</v>
      </c>
      <c r="U26" s="13">
        <v>149</v>
      </c>
      <c r="V26" s="13">
        <v>17</v>
      </c>
      <c r="X26" s="13">
        <v>46</v>
      </c>
      <c r="Y26" s="13">
        <v>66</v>
      </c>
    </row>
    <row r="27" spans="1:25" x14ac:dyDescent="0.25">
      <c r="A27" s="13" t="s">
        <v>629</v>
      </c>
      <c r="B27" s="13" t="s">
        <v>505</v>
      </c>
      <c r="C27" t="s">
        <v>517</v>
      </c>
      <c r="D27" s="13">
        <v>15</v>
      </c>
      <c r="E27" s="13" t="s">
        <v>402</v>
      </c>
      <c r="F27" s="13" t="s">
        <v>488</v>
      </c>
      <c r="G27" s="13">
        <v>4</v>
      </c>
      <c r="U27" s="13">
        <v>149</v>
      </c>
      <c r="V27" s="13">
        <v>17</v>
      </c>
      <c r="X27" s="13">
        <v>46</v>
      </c>
      <c r="Y27" s="13">
        <v>66</v>
      </c>
    </row>
    <row r="28" spans="1:25" x14ac:dyDescent="0.25">
      <c r="A28" s="13" t="s">
        <v>629</v>
      </c>
      <c r="B28" s="13" t="s">
        <v>505</v>
      </c>
      <c r="C28" t="s">
        <v>518</v>
      </c>
      <c r="D28" s="13">
        <v>5</v>
      </c>
      <c r="E28" s="13" t="s">
        <v>507</v>
      </c>
      <c r="F28" s="13" t="s">
        <v>488</v>
      </c>
      <c r="G28" s="13">
        <v>18</v>
      </c>
      <c r="J28" s="13">
        <v>1</v>
      </c>
      <c r="M28" s="13">
        <v>1</v>
      </c>
      <c r="Q28" s="13">
        <v>1</v>
      </c>
      <c r="U28" s="13">
        <v>149</v>
      </c>
      <c r="X28" s="13">
        <v>46</v>
      </c>
      <c r="Y28" s="13">
        <v>66</v>
      </c>
    </row>
    <row r="29" spans="1:25" x14ac:dyDescent="0.25">
      <c r="A29" s="13" t="s">
        <v>629</v>
      </c>
      <c r="B29" s="13" t="s">
        <v>505</v>
      </c>
      <c r="C29" t="s">
        <v>519</v>
      </c>
      <c r="D29" s="13">
        <v>25</v>
      </c>
      <c r="E29" s="13" t="s">
        <v>402</v>
      </c>
      <c r="F29" s="13" t="s">
        <v>488</v>
      </c>
      <c r="G29" s="13">
        <v>2</v>
      </c>
      <c r="I29" s="13">
        <v>1</v>
      </c>
      <c r="U29" s="13">
        <v>149</v>
      </c>
      <c r="V29" s="13">
        <v>17</v>
      </c>
      <c r="X29" s="13">
        <v>46</v>
      </c>
      <c r="Y29" s="13">
        <v>66</v>
      </c>
    </row>
    <row r="30" spans="1:25" x14ac:dyDescent="0.25">
      <c r="A30" s="13" t="s">
        <v>629</v>
      </c>
      <c r="B30" s="13" t="s">
        <v>505</v>
      </c>
      <c r="C30" t="s">
        <v>520</v>
      </c>
      <c r="D30" s="13">
        <v>25</v>
      </c>
      <c r="E30" s="13" t="s">
        <v>401</v>
      </c>
      <c r="F30" s="13" t="s">
        <v>492</v>
      </c>
      <c r="G30" s="13">
        <v>3</v>
      </c>
      <c r="I30" s="13">
        <v>1</v>
      </c>
      <c r="K30" s="13">
        <v>1</v>
      </c>
      <c r="U30" s="13">
        <v>149</v>
      </c>
      <c r="V30" s="13">
        <v>17</v>
      </c>
      <c r="X30" s="13">
        <v>46</v>
      </c>
      <c r="Y30" s="13">
        <v>66</v>
      </c>
    </row>
    <row r="31" spans="1:25" x14ac:dyDescent="0.25">
      <c r="A31" s="13" t="s">
        <v>629</v>
      </c>
      <c r="B31" s="13" t="s">
        <v>505</v>
      </c>
      <c r="C31" t="s">
        <v>521</v>
      </c>
      <c r="D31" s="13">
        <v>10</v>
      </c>
      <c r="E31" s="13" t="s">
        <v>401</v>
      </c>
      <c r="F31" s="13" t="s">
        <v>488</v>
      </c>
      <c r="G31" s="13">
        <v>2</v>
      </c>
      <c r="I31" s="13">
        <v>1</v>
      </c>
      <c r="K31" s="13">
        <v>1</v>
      </c>
      <c r="U31" s="13">
        <v>149</v>
      </c>
      <c r="V31" s="13">
        <v>17</v>
      </c>
      <c r="X31" s="13">
        <v>46</v>
      </c>
      <c r="Y31" s="13">
        <v>66</v>
      </c>
    </row>
    <row r="32" spans="1:25" x14ac:dyDescent="0.25">
      <c r="A32" s="13" t="s">
        <v>629</v>
      </c>
      <c r="B32" s="13" t="s">
        <v>505</v>
      </c>
      <c r="C32" t="s">
        <v>522</v>
      </c>
      <c r="D32" s="13">
        <v>5</v>
      </c>
      <c r="E32" s="13" t="s">
        <v>401</v>
      </c>
      <c r="F32" s="13" t="s">
        <v>488</v>
      </c>
      <c r="G32" s="13">
        <v>4</v>
      </c>
      <c r="P32" s="13">
        <v>1</v>
      </c>
      <c r="R32" s="13" t="s">
        <v>402</v>
      </c>
      <c r="S32" s="13">
        <v>20</v>
      </c>
      <c r="T32" s="13">
        <v>60</v>
      </c>
      <c r="U32" s="13">
        <v>149</v>
      </c>
      <c r="V32" s="13">
        <v>17</v>
      </c>
      <c r="X32" s="13">
        <v>46</v>
      </c>
      <c r="Y32" s="13">
        <v>66</v>
      </c>
    </row>
    <row r="33" spans="1:25" x14ac:dyDescent="0.25">
      <c r="A33" s="13" t="s">
        <v>629</v>
      </c>
      <c r="B33" s="13" t="s">
        <v>505</v>
      </c>
      <c r="C33" t="s">
        <v>523</v>
      </c>
      <c r="D33" s="13">
        <v>5</v>
      </c>
      <c r="E33" s="13" t="s">
        <v>402</v>
      </c>
      <c r="F33" s="13" t="s">
        <v>488</v>
      </c>
      <c r="G33" s="13">
        <v>2</v>
      </c>
      <c r="U33" s="13">
        <v>149</v>
      </c>
      <c r="X33" s="13">
        <v>46</v>
      </c>
      <c r="Y33" s="13">
        <v>66</v>
      </c>
    </row>
    <row r="34" spans="1:25" x14ac:dyDescent="0.25">
      <c r="A34" s="13" t="s">
        <v>629</v>
      </c>
      <c r="B34" s="13" t="s">
        <v>505</v>
      </c>
      <c r="C34" t="s">
        <v>524</v>
      </c>
      <c r="D34" s="13">
        <v>15</v>
      </c>
      <c r="E34" s="13" t="s">
        <v>402</v>
      </c>
      <c r="F34" s="13" t="s">
        <v>486</v>
      </c>
      <c r="G34" s="13">
        <v>2</v>
      </c>
      <c r="R34" s="13" t="s">
        <v>507</v>
      </c>
      <c r="U34" s="13">
        <v>149</v>
      </c>
      <c r="V34" s="13">
        <v>17</v>
      </c>
      <c r="X34" s="13">
        <v>46</v>
      </c>
      <c r="Y34" s="13">
        <v>66</v>
      </c>
    </row>
    <row r="35" spans="1:25" x14ac:dyDescent="0.25">
      <c r="A35" s="13" t="s">
        <v>629</v>
      </c>
      <c r="B35" s="13" t="s">
        <v>505</v>
      </c>
      <c r="C35" t="s">
        <v>525</v>
      </c>
      <c r="D35" s="13">
        <v>2</v>
      </c>
      <c r="E35" s="13" t="s">
        <v>485</v>
      </c>
      <c r="F35" s="13" t="s">
        <v>492</v>
      </c>
      <c r="G35" s="13">
        <v>3</v>
      </c>
      <c r="I35" s="13">
        <v>1</v>
      </c>
      <c r="M35" s="13">
        <v>1</v>
      </c>
      <c r="U35" s="13">
        <v>149</v>
      </c>
      <c r="X35" s="13">
        <v>46</v>
      </c>
      <c r="Y35" s="13">
        <v>66</v>
      </c>
    </row>
    <row r="36" spans="1:25" x14ac:dyDescent="0.25">
      <c r="A36" s="13" t="s">
        <v>629</v>
      </c>
      <c r="B36" s="13" t="s">
        <v>526</v>
      </c>
      <c r="C36" t="s">
        <v>527</v>
      </c>
      <c r="D36" s="13">
        <v>10</v>
      </c>
      <c r="E36" s="13">
        <v>1</v>
      </c>
      <c r="F36" s="13" t="s">
        <v>488</v>
      </c>
      <c r="G36" s="13">
        <v>1</v>
      </c>
      <c r="H36" s="13">
        <v>1</v>
      </c>
      <c r="L36" s="13">
        <v>1</v>
      </c>
      <c r="S36" s="13">
        <v>25</v>
      </c>
      <c r="T36" s="13">
        <v>100</v>
      </c>
      <c r="U36" s="13">
        <v>149</v>
      </c>
      <c r="X36" s="13">
        <v>46</v>
      </c>
      <c r="Y36" s="13">
        <v>66</v>
      </c>
    </row>
    <row r="37" spans="1:25" x14ac:dyDescent="0.25">
      <c r="A37" s="13" t="s">
        <v>629</v>
      </c>
      <c r="B37" s="13" t="s">
        <v>526</v>
      </c>
      <c r="C37" t="s">
        <v>528</v>
      </c>
      <c r="D37" s="13">
        <v>75</v>
      </c>
      <c r="E37" s="13" t="s">
        <v>401</v>
      </c>
      <c r="F37" s="13" t="s">
        <v>488</v>
      </c>
      <c r="G37" s="13">
        <v>3</v>
      </c>
      <c r="H37" s="13">
        <v>1</v>
      </c>
      <c r="K37" s="13">
        <v>1</v>
      </c>
      <c r="L37" s="13">
        <v>1</v>
      </c>
      <c r="S37" s="13">
        <v>30</v>
      </c>
      <c r="T37" s="13">
        <v>120</v>
      </c>
      <c r="U37" s="13">
        <v>149</v>
      </c>
      <c r="V37" s="13">
        <v>17</v>
      </c>
      <c r="X37" s="13">
        <v>46</v>
      </c>
      <c r="Y37" s="13">
        <v>66</v>
      </c>
    </row>
    <row r="38" spans="1:25" x14ac:dyDescent="0.25">
      <c r="A38" s="13" t="s">
        <v>629</v>
      </c>
      <c r="B38" s="13" t="s">
        <v>526</v>
      </c>
      <c r="C38" t="s">
        <v>529</v>
      </c>
      <c r="D38" s="13">
        <v>50</v>
      </c>
      <c r="E38" s="13" t="s">
        <v>507</v>
      </c>
      <c r="F38" s="13" t="s">
        <v>488</v>
      </c>
      <c r="G38" s="13">
        <v>18</v>
      </c>
      <c r="H38" s="13">
        <v>1</v>
      </c>
      <c r="J38" s="13">
        <v>1</v>
      </c>
      <c r="L38" s="13">
        <v>1</v>
      </c>
      <c r="Q38" s="13">
        <v>1</v>
      </c>
      <c r="S38" s="13">
        <v>100</v>
      </c>
      <c r="T38" s="13">
        <v>400</v>
      </c>
      <c r="U38" s="13">
        <v>149</v>
      </c>
      <c r="V38" s="13">
        <v>17</v>
      </c>
      <c r="X38" s="13">
        <v>46</v>
      </c>
      <c r="Y38" s="13">
        <v>66</v>
      </c>
    </row>
    <row r="39" spans="1:25" x14ac:dyDescent="0.25">
      <c r="A39" s="13" t="s">
        <v>629</v>
      </c>
      <c r="B39" s="13" t="s">
        <v>526</v>
      </c>
      <c r="C39" t="s">
        <v>530</v>
      </c>
      <c r="D39" s="13">
        <v>50</v>
      </c>
      <c r="E39" s="13" t="s">
        <v>402</v>
      </c>
      <c r="F39" s="13" t="s">
        <v>488</v>
      </c>
      <c r="G39" s="13">
        <v>2</v>
      </c>
      <c r="H39" s="13">
        <v>1</v>
      </c>
      <c r="J39" s="13">
        <v>1</v>
      </c>
      <c r="Q39" s="13">
        <v>1</v>
      </c>
      <c r="S39" s="13">
        <v>150</v>
      </c>
      <c r="T39" s="13">
        <v>600</v>
      </c>
      <c r="U39" s="13">
        <v>149</v>
      </c>
      <c r="V39" s="13">
        <v>17</v>
      </c>
      <c r="X39" s="13">
        <v>46</v>
      </c>
      <c r="Y39" s="13">
        <v>66</v>
      </c>
    </row>
    <row r="40" spans="1:25" x14ac:dyDescent="0.25">
      <c r="A40" s="13" t="s">
        <v>629</v>
      </c>
      <c r="B40" s="13" t="s">
        <v>526</v>
      </c>
      <c r="C40" t="s">
        <v>531</v>
      </c>
      <c r="D40" s="13">
        <v>1</v>
      </c>
      <c r="E40" s="13">
        <v>0</v>
      </c>
      <c r="G40" s="13">
        <v>3</v>
      </c>
      <c r="O40" s="13">
        <v>1</v>
      </c>
      <c r="P40" s="13">
        <v>1</v>
      </c>
      <c r="S40" s="13">
        <v>5</v>
      </c>
      <c r="T40" s="13">
        <v>15</v>
      </c>
      <c r="U40" s="13">
        <v>148</v>
      </c>
      <c r="X40" s="13">
        <v>47</v>
      </c>
      <c r="Y40" s="13">
        <v>65</v>
      </c>
    </row>
    <row r="41" spans="1:25" x14ac:dyDescent="0.25">
      <c r="A41" s="13" t="s">
        <v>629</v>
      </c>
      <c r="B41" s="13" t="s">
        <v>630</v>
      </c>
      <c r="C41" t="s">
        <v>631</v>
      </c>
      <c r="D41" s="28"/>
      <c r="E41" s="13" t="s">
        <v>632</v>
      </c>
      <c r="F41" s="13" t="s">
        <v>488</v>
      </c>
      <c r="G41" s="28"/>
      <c r="O41" s="13">
        <v>1</v>
      </c>
      <c r="S41" s="13">
        <v>120</v>
      </c>
      <c r="T41" s="13">
        <v>480</v>
      </c>
      <c r="W41" s="13">
        <v>255</v>
      </c>
    </row>
    <row r="42" spans="1:25" x14ac:dyDescent="0.25">
      <c r="A42" s="13" t="s">
        <v>629</v>
      </c>
      <c r="B42" s="13" t="s">
        <v>630</v>
      </c>
      <c r="C42" t="s">
        <v>633</v>
      </c>
      <c r="D42" s="28"/>
      <c r="E42" s="13" t="s">
        <v>634</v>
      </c>
      <c r="F42" s="13" t="s">
        <v>486</v>
      </c>
      <c r="G42" s="28"/>
      <c r="O42" s="13">
        <v>1</v>
      </c>
      <c r="S42" s="13">
        <v>600</v>
      </c>
      <c r="T42" s="13">
        <v>2400</v>
      </c>
      <c r="W42" s="13">
        <v>255</v>
      </c>
    </row>
    <row r="43" spans="1:25" x14ac:dyDescent="0.25">
      <c r="A43" s="13" t="s">
        <v>629</v>
      </c>
      <c r="B43" s="13" t="s">
        <v>630</v>
      </c>
      <c r="C43" t="s">
        <v>635</v>
      </c>
      <c r="D43" s="28"/>
      <c r="E43" s="13" t="s">
        <v>532</v>
      </c>
      <c r="F43" s="13" t="s">
        <v>636</v>
      </c>
      <c r="G43" s="28"/>
      <c r="O43" s="13">
        <v>1</v>
      </c>
      <c r="W43" s="13">
        <v>255</v>
      </c>
    </row>
    <row r="44" spans="1:25" x14ac:dyDescent="0.25">
      <c r="A44" s="13" t="s">
        <v>629</v>
      </c>
      <c r="B44" s="13" t="s">
        <v>630</v>
      </c>
      <c r="C44" t="s">
        <v>637</v>
      </c>
      <c r="D44" s="28"/>
      <c r="E44" s="13" t="s">
        <v>638</v>
      </c>
      <c r="F44" s="13" t="s">
        <v>486</v>
      </c>
      <c r="G44" s="28"/>
      <c r="O44" s="13">
        <v>1</v>
      </c>
      <c r="S44" s="13">
        <v>200</v>
      </c>
      <c r="T44" s="13">
        <v>800</v>
      </c>
      <c r="W44" s="13">
        <v>255</v>
      </c>
    </row>
    <row r="45" spans="1:25" x14ac:dyDescent="0.25">
      <c r="A45" s="13" t="s">
        <v>629</v>
      </c>
      <c r="B45" s="13" t="s">
        <v>630</v>
      </c>
      <c r="C45" t="s">
        <v>639</v>
      </c>
      <c r="D45" s="28"/>
      <c r="E45" s="13" t="s">
        <v>632</v>
      </c>
      <c r="F45" s="13" t="s">
        <v>486</v>
      </c>
      <c r="G45" s="28"/>
      <c r="O45" s="13">
        <v>1</v>
      </c>
      <c r="W45" s="13">
        <v>255</v>
      </c>
    </row>
    <row r="46" spans="1:25" x14ac:dyDescent="0.25">
      <c r="A46" s="13" t="s">
        <v>629</v>
      </c>
      <c r="B46" s="13" t="s">
        <v>630</v>
      </c>
      <c r="C46" t="s">
        <v>640</v>
      </c>
      <c r="D46" s="28"/>
      <c r="E46" s="13" t="s">
        <v>634</v>
      </c>
      <c r="F46" s="13" t="s">
        <v>486</v>
      </c>
      <c r="G46" s="28"/>
      <c r="S46" s="13">
        <v>300</v>
      </c>
      <c r="T46" s="13">
        <v>1200</v>
      </c>
      <c r="W46" s="13">
        <v>256</v>
      </c>
    </row>
    <row r="47" spans="1:25" x14ac:dyDescent="0.25">
      <c r="A47" s="13" t="s">
        <v>536</v>
      </c>
      <c r="B47" s="13" t="s">
        <v>526</v>
      </c>
      <c r="C47" t="s">
        <v>533</v>
      </c>
      <c r="D47" s="13">
        <v>250</v>
      </c>
      <c r="E47" s="13" t="s">
        <v>507</v>
      </c>
      <c r="F47" s="13" t="s">
        <v>488</v>
      </c>
      <c r="G47" s="13">
        <v>3</v>
      </c>
      <c r="H47" s="13">
        <v>1</v>
      </c>
      <c r="L47" s="13">
        <v>1</v>
      </c>
      <c r="S47" s="13">
        <v>30</v>
      </c>
      <c r="T47" s="13">
        <v>90</v>
      </c>
      <c r="W47" s="13">
        <v>268</v>
      </c>
    </row>
    <row r="48" spans="1:25" x14ac:dyDescent="0.25">
      <c r="A48" s="13" t="s">
        <v>536</v>
      </c>
      <c r="B48" s="13" t="s">
        <v>526</v>
      </c>
      <c r="C48" t="s">
        <v>534</v>
      </c>
      <c r="D48" s="13">
        <v>300</v>
      </c>
      <c r="E48" s="13" t="s">
        <v>403</v>
      </c>
      <c r="F48" s="13" t="s">
        <v>488</v>
      </c>
      <c r="G48" s="13">
        <v>10</v>
      </c>
      <c r="H48" s="13">
        <v>1</v>
      </c>
      <c r="L48" s="13">
        <v>1</v>
      </c>
      <c r="Q48" s="13">
        <v>1</v>
      </c>
      <c r="S48" s="13">
        <v>40</v>
      </c>
      <c r="T48" s="13">
        <v>120</v>
      </c>
      <c r="W48" s="13">
        <v>268</v>
      </c>
    </row>
    <row r="49" spans="1:23" x14ac:dyDescent="0.25">
      <c r="A49" s="13" t="s">
        <v>537</v>
      </c>
      <c r="B49" s="13" t="s">
        <v>526</v>
      </c>
      <c r="C49" t="s">
        <v>539</v>
      </c>
      <c r="D49" s="28"/>
      <c r="E49" s="13" t="s">
        <v>512</v>
      </c>
      <c r="F49" s="13" t="s">
        <v>488</v>
      </c>
      <c r="G49" s="13">
        <v>3</v>
      </c>
      <c r="H49" s="13">
        <v>1</v>
      </c>
      <c r="N49" s="13">
        <v>15</v>
      </c>
      <c r="S49" s="13">
        <v>50</v>
      </c>
      <c r="T49" s="13">
        <v>150</v>
      </c>
      <c r="W49" s="13">
        <v>268</v>
      </c>
    </row>
    <row r="50" spans="1:23" x14ac:dyDescent="0.25">
      <c r="A50" s="13" t="s">
        <v>537</v>
      </c>
      <c r="B50" s="13" t="s">
        <v>526</v>
      </c>
      <c r="C50" t="s">
        <v>540</v>
      </c>
      <c r="D50" s="28"/>
      <c r="E50" s="13" t="s">
        <v>544</v>
      </c>
      <c r="F50" s="13" t="s">
        <v>488</v>
      </c>
      <c r="G50" s="13">
        <v>3</v>
      </c>
      <c r="H50" s="13">
        <v>1</v>
      </c>
      <c r="N50" s="13">
        <v>6</v>
      </c>
      <c r="S50" s="13">
        <v>40</v>
      </c>
      <c r="T50" s="13">
        <v>120</v>
      </c>
      <c r="W50" s="13">
        <v>268</v>
      </c>
    </row>
    <row r="51" spans="1:23" x14ac:dyDescent="0.25">
      <c r="A51" s="13" t="s">
        <v>537</v>
      </c>
      <c r="B51" s="13" t="s">
        <v>526</v>
      </c>
      <c r="C51" t="s">
        <v>541</v>
      </c>
      <c r="D51" s="28"/>
      <c r="E51" s="13" t="s">
        <v>545</v>
      </c>
      <c r="F51" s="13" t="s">
        <v>488</v>
      </c>
      <c r="G51" s="13">
        <v>8</v>
      </c>
      <c r="H51" s="13">
        <v>1</v>
      </c>
      <c r="N51" s="13">
        <v>5</v>
      </c>
      <c r="Q51" s="13">
        <v>1</v>
      </c>
      <c r="S51" s="13">
        <v>80</v>
      </c>
      <c r="T51" s="13">
        <v>240</v>
      </c>
      <c r="W51" s="13">
        <v>268</v>
      </c>
    </row>
    <row r="52" spans="1:23" x14ac:dyDescent="0.25">
      <c r="A52" s="13" t="s">
        <v>537</v>
      </c>
      <c r="B52" s="13" t="s">
        <v>526</v>
      </c>
      <c r="C52" t="s">
        <v>542</v>
      </c>
      <c r="D52" s="28"/>
      <c r="E52" s="13" t="s">
        <v>544</v>
      </c>
      <c r="F52" s="13" t="s">
        <v>488</v>
      </c>
      <c r="G52" s="13">
        <v>8</v>
      </c>
      <c r="H52" s="13">
        <v>1</v>
      </c>
      <c r="N52" s="13">
        <v>30</v>
      </c>
      <c r="O52" s="13">
        <v>1</v>
      </c>
      <c r="Q52" s="13">
        <v>1</v>
      </c>
      <c r="S52" s="13">
        <v>80</v>
      </c>
      <c r="T52" s="13">
        <v>240</v>
      </c>
      <c r="W52" s="13">
        <v>268</v>
      </c>
    </row>
    <row r="53" spans="1:23" x14ac:dyDescent="0.25">
      <c r="A53" s="13" t="s">
        <v>537</v>
      </c>
      <c r="B53" s="13" t="s">
        <v>526</v>
      </c>
      <c r="C53" t="s">
        <v>543</v>
      </c>
      <c r="D53" s="28"/>
      <c r="E53" s="13" t="s">
        <v>544</v>
      </c>
      <c r="F53" s="13" t="s">
        <v>488</v>
      </c>
      <c r="G53" s="13">
        <v>7</v>
      </c>
      <c r="H53" s="13">
        <v>1</v>
      </c>
      <c r="N53" s="13">
        <v>2</v>
      </c>
      <c r="Q53" s="13">
        <v>1</v>
      </c>
      <c r="S53" s="13">
        <v>30</v>
      </c>
      <c r="T53" s="13">
        <v>90</v>
      </c>
      <c r="W53" s="13">
        <v>268</v>
      </c>
    </row>
    <row r="54" spans="1:23" x14ac:dyDescent="0.25">
      <c r="A54" s="13" t="s">
        <v>538</v>
      </c>
      <c r="B54" s="13" t="s">
        <v>526</v>
      </c>
      <c r="C54" t="s">
        <v>547</v>
      </c>
      <c r="D54" s="28"/>
      <c r="E54" s="13" t="s">
        <v>532</v>
      </c>
      <c r="F54" s="13" t="s">
        <v>550</v>
      </c>
      <c r="G54" s="13">
        <v>2</v>
      </c>
      <c r="H54" s="13">
        <v>1</v>
      </c>
      <c r="N54" s="13">
        <v>50</v>
      </c>
      <c r="S54" s="13">
        <v>40</v>
      </c>
      <c r="T54" s="13">
        <v>120</v>
      </c>
      <c r="W54" s="13">
        <v>268</v>
      </c>
    </row>
    <row r="55" spans="1:23" x14ac:dyDescent="0.25">
      <c r="A55" s="13" t="s">
        <v>538</v>
      </c>
      <c r="B55" s="13" t="s">
        <v>526</v>
      </c>
      <c r="C55" t="s">
        <v>548</v>
      </c>
      <c r="D55" s="28"/>
      <c r="E55" s="13" t="s">
        <v>551</v>
      </c>
      <c r="F55" s="13" t="s">
        <v>552</v>
      </c>
      <c r="G55" s="13">
        <v>10</v>
      </c>
      <c r="H55" s="13">
        <v>1</v>
      </c>
      <c r="N55" s="13">
        <v>2</v>
      </c>
      <c r="Q55" s="13">
        <v>1</v>
      </c>
      <c r="S55" s="13">
        <v>120</v>
      </c>
      <c r="T55" s="13">
        <v>360</v>
      </c>
      <c r="W55" s="13">
        <v>268</v>
      </c>
    </row>
    <row r="56" spans="1:23" x14ac:dyDescent="0.25">
      <c r="A56" s="13" t="s">
        <v>538</v>
      </c>
      <c r="B56" s="13" t="s">
        <v>526</v>
      </c>
      <c r="C56" t="s">
        <v>549</v>
      </c>
      <c r="D56" s="28"/>
      <c r="E56" s="13" t="s">
        <v>553</v>
      </c>
      <c r="F56" s="13" t="s">
        <v>550</v>
      </c>
      <c r="G56" s="13">
        <v>7</v>
      </c>
      <c r="H56" s="13">
        <v>1</v>
      </c>
      <c r="N56" s="13">
        <v>30</v>
      </c>
      <c r="Q56" s="13">
        <v>1</v>
      </c>
      <c r="S56" s="13">
        <v>100</v>
      </c>
      <c r="T56" s="13">
        <v>300</v>
      </c>
      <c r="W56" s="13">
        <v>268</v>
      </c>
    </row>
  </sheetData>
  <autoFilter ref="A2:Y2" xr:uid="{00000000-0009-0000-0000-000001000000}"/>
  <mergeCells count="5">
    <mergeCell ref="A1:C1"/>
    <mergeCell ref="D1:G1"/>
    <mergeCell ref="H1:T1"/>
    <mergeCell ref="U1:W1"/>
    <mergeCell ref="X1:Y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251"/>
  <sheetViews>
    <sheetView zoomScaleNormal="100" workbookViewId="0">
      <pane xSplit="2" ySplit="6" topLeftCell="C49" activePane="bottomRight" state="frozen"/>
      <selection pane="topRight" activeCell="C1" sqref="C1"/>
      <selection pane="bottomLeft" activeCell="A7" sqref="A7"/>
      <selection pane="bottomRight" activeCell="C7" sqref="C7"/>
    </sheetView>
  </sheetViews>
  <sheetFormatPr defaultRowHeight="15" outlineLevelRow="1" outlineLevelCol="1" x14ac:dyDescent="0.25"/>
  <cols>
    <col min="1" max="1" width="15.7109375" style="13" bestFit="1" customWidth="1"/>
    <col min="2" max="2" width="34.7109375" bestFit="1" customWidth="1"/>
    <col min="3" max="3" width="7.140625" style="63" bestFit="1" customWidth="1"/>
    <col min="4" max="4" width="9.85546875" style="63" bestFit="1" customWidth="1"/>
    <col min="5" max="5" width="10.7109375" style="13" bestFit="1" customWidth="1" collapsed="1"/>
    <col min="6" max="12" width="6" style="13" hidden="1" customWidth="1" outlineLevel="1"/>
    <col min="13" max="13" width="6.85546875" style="13" bestFit="1" customWidth="1"/>
    <col min="14" max="14" width="6.42578125" style="13" bestFit="1" customWidth="1"/>
    <col min="15" max="15" width="7.7109375" style="13" bestFit="1" customWidth="1"/>
    <col min="16" max="16" width="6.7109375" style="13" bestFit="1" customWidth="1"/>
    <col min="17" max="17" width="9.28515625" style="13" bestFit="1" customWidth="1"/>
  </cols>
  <sheetData>
    <row r="1" spans="1:17" collapsed="1" x14ac:dyDescent="0.25">
      <c r="A1" s="71" t="s">
        <v>1075</v>
      </c>
      <c r="B1" s="71"/>
      <c r="C1" s="72" t="s">
        <v>844</v>
      </c>
      <c r="D1" s="72"/>
      <c r="E1" s="72"/>
      <c r="F1" s="75" t="s">
        <v>1074</v>
      </c>
      <c r="G1" s="75"/>
      <c r="H1" s="75"/>
      <c r="I1" s="75"/>
      <c r="J1" s="75"/>
      <c r="K1" s="75"/>
      <c r="L1" s="75"/>
      <c r="M1" s="73" t="s">
        <v>833</v>
      </c>
      <c r="N1" s="73"/>
      <c r="O1" s="74" t="s">
        <v>1145</v>
      </c>
      <c r="P1" s="74"/>
      <c r="Q1" s="74"/>
    </row>
    <row r="2" spans="1:17" hidden="1" outlineLevel="1" x14ac:dyDescent="0.25">
      <c r="B2" s="59"/>
      <c r="C2" s="76" t="s">
        <v>984</v>
      </c>
      <c r="D2" s="76"/>
      <c r="E2" s="76"/>
      <c r="F2" s="60">
        <f t="shared" ref="F2:L2" si="0">VLOOKUP(F5,Item_Cost,2,FALSE)</f>
        <v>16</v>
      </c>
      <c r="G2" s="60">
        <f t="shared" si="0"/>
        <v>39</v>
      </c>
      <c r="H2" s="60">
        <f t="shared" si="0"/>
        <v>12</v>
      </c>
      <c r="I2" s="60">
        <f t="shared" si="0"/>
        <v>40</v>
      </c>
      <c r="J2" s="60">
        <f t="shared" si="0"/>
        <v>10</v>
      </c>
      <c r="K2" s="60">
        <f t="shared" si="0"/>
        <v>19</v>
      </c>
      <c r="L2" s="60">
        <f t="shared" si="0"/>
        <v>40</v>
      </c>
    </row>
    <row r="3" spans="1:17" hidden="1" outlineLevel="1" x14ac:dyDescent="0.25">
      <c r="B3" s="59"/>
      <c r="C3" s="76" t="s">
        <v>985</v>
      </c>
      <c r="D3" s="76"/>
      <c r="E3" s="77"/>
      <c r="F3" s="60">
        <f>SUMPRODUCT($C7:$C1000000,F7:F1000000)</f>
        <v>16.95</v>
      </c>
      <c r="G3" s="60">
        <f t="shared" ref="G3:L3" si="1">SUMPRODUCT($C7:$C1000000,G7:G1000000)</f>
        <v>39.240000000000009</v>
      </c>
      <c r="H3" s="60">
        <f t="shared" si="1"/>
        <v>12.299999999999999</v>
      </c>
      <c r="I3" s="60">
        <f t="shared" si="1"/>
        <v>40.75</v>
      </c>
      <c r="J3" s="60">
        <f t="shared" si="1"/>
        <v>9.9999999999999982</v>
      </c>
      <c r="K3" s="60">
        <f t="shared" si="1"/>
        <v>5.3</v>
      </c>
      <c r="L3" s="60">
        <f t="shared" si="1"/>
        <v>38.020000000000003</v>
      </c>
    </row>
    <row r="4" spans="1:17" hidden="1" outlineLevel="1" x14ac:dyDescent="0.25">
      <c r="B4" s="59"/>
      <c r="C4" s="76" t="s">
        <v>986</v>
      </c>
      <c r="D4" s="76"/>
      <c r="E4" s="77"/>
      <c r="F4" s="60">
        <f>SUMPRODUCT($D7:$D1000000,F7:F1000000)</f>
        <v>47.5</v>
      </c>
      <c r="G4" s="60">
        <f t="shared" ref="G4:L4" si="2">SUMPRODUCT($D7:$D1000000,G7:G1000000)</f>
        <v>36</v>
      </c>
      <c r="H4" s="60">
        <f t="shared" si="2"/>
        <v>61.5</v>
      </c>
      <c r="I4" s="60">
        <f t="shared" si="2"/>
        <v>38</v>
      </c>
      <c r="J4" s="60">
        <f t="shared" si="2"/>
        <v>59</v>
      </c>
      <c r="K4" s="60">
        <f t="shared" si="2"/>
        <v>22</v>
      </c>
      <c r="L4" s="60">
        <f t="shared" si="2"/>
        <v>10</v>
      </c>
    </row>
    <row r="5" spans="1:17" ht="94.5" hidden="1" outlineLevel="1" x14ac:dyDescent="0.25">
      <c r="D5" s="13">
        <v>68</v>
      </c>
      <c r="F5" s="61" t="s">
        <v>988</v>
      </c>
      <c r="G5" s="61" t="s">
        <v>987</v>
      </c>
      <c r="H5" s="61" t="s">
        <v>989</v>
      </c>
      <c r="I5" s="61" t="s">
        <v>990</v>
      </c>
      <c r="J5" s="61" t="s">
        <v>991</v>
      </c>
      <c r="K5" s="61" t="s">
        <v>992</v>
      </c>
      <c r="L5" s="61" t="s">
        <v>993</v>
      </c>
    </row>
    <row r="6" spans="1:17" s="1" customFormat="1" x14ac:dyDescent="0.25">
      <c r="A6" s="57" t="s">
        <v>370</v>
      </c>
      <c r="B6" s="1" t="s">
        <v>994</v>
      </c>
      <c r="C6" s="64" t="s">
        <v>472</v>
      </c>
      <c r="D6" s="64" t="s">
        <v>474</v>
      </c>
      <c r="E6" s="49" t="s">
        <v>1042</v>
      </c>
      <c r="F6" s="62"/>
      <c r="G6" s="62"/>
      <c r="H6" s="62"/>
      <c r="I6" s="62"/>
      <c r="J6" s="62"/>
      <c r="K6" s="62"/>
      <c r="L6" s="62"/>
      <c r="M6" s="49" t="s">
        <v>825</v>
      </c>
      <c r="N6" s="49" t="s">
        <v>831</v>
      </c>
      <c r="O6" s="49" t="s">
        <v>832</v>
      </c>
      <c r="P6" s="55" t="s">
        <v>1144</v>
      </c>
      <c r="Q6" s="49" t="s">
        <v>871</v>
      </c>
    </row>
    <row r="7" spans="1:17" x14ac:dyDescent="0.25">
      <c r="A7" s="13" t="s">
        <v>475</v>
      </c>
      <c r="B7" t="s">
        <v>886</v>
      </c>
      <c r="C7" s="63">
        <v>1</v>
      </c>
      <c r="D7" s="63">
        <v>1</v>
      </c>
      <c r="M7" s="13">
        <v>150</v>
      </c>
      <c r="N7" s="13">
        <v>18</v>
      </c>
      <c r="O7" s="13">
        <v>48</v>
      </c>
      <c r="P7" s="13">
        <v>69</v>
      </c>
    </row>
    <row r="8" spans="1:17" x14ac:dyDescent="0.25">
      <c r="A8" s="13" t="s">
        <v>475</v>
      </c>
      <c r="B8" t="s">
        <v>888</v>
      </c>
      <c r="C8" s="63">
        <v>1</v>
      </c>
      <c r="D8" s="63">
        <v>1</v>
      </c>
      <c r="M8" s="13">
        <v>150</v>
      </c>
      <c r="O8" s="13">
        <v>48</v>
      </c>
      <c r="P8" s="13">
        <v>69</v>
      </c>
    </row>
    <row r="9" spans="1:17" x14ac:dyDescent="0.25">
      <c r="A9" s="13" t="s">
        <v>475</v>
      </c>
      <c r="B9" t="s">
        <v>889</v>
      </c>
      <c r="C9" s="63">
        <v>1</v>
      </c>
      <c r="D9" s="63">
        <v>1.5</v>
      </c>
      <c r="M9" s="13">
        <v>150</v>
      </c>
      <c r="N9" s="13">
        <v>18</v>
      </c>
      <c r="O9" s="13">
        <v>48</v>
      </c>
      <c r="P9" s="13">
        <v>69</v>
      </c>
    </row>
    <row r="10" spans="1:17" x14ac:dyDescent="0.25">
      <c r="A10" s="13" t="s">
        <v>475</v>
      </c>
      <c r="B10" t="s">
        <v>890</v>
      </c>
      <c r="C10" s="63">
        <v>0.04</v>
      </c>
      <c r="D10" s="63">
        <v>1.5</v>
      </c>
      <c r="M10" s="13">
        <v>150</v>
      </c>
      <c r="O10" s="13">
        <v>48</v>
      </c>
      <c r="P10" s="13">
        <v>69</v>
      </c>
    </row>
    <row r="11" spans="1:17" x14ac:dyDescent="0.25">
      <c r="A11" s="13" t="s">
        <v>1044</v>
      </c>
      <c r="B11" t="s">
        <v>1045</v>
      </c>
      <c r="C11" s="63">
        <v>50</v>
      </c>
      <c r="D11" s="65"/>
      <c r="E11" s="13">
        <v>480</v>
      </c>
      <c r="M11" s="13">
        <v>157</v>
      </c>
      <c r="O11" s="13">
        <v>52</v>
      </c>
      <c r="P11" s="13">
        <v>71</v>
      </c>
    </row>
    <row r="12" spans="1:17" x14ac:dyDescent="0.25">
      <c r="A12" s="13" t="s">
        <v>1044</v>
      </c>
      <c r="B12" t="s">
        <v>1079</v>
      </c>
      <c r="C12" s="63">
        <v>0.02</v>
      </c>
      <c r="D12" s="65"/>
      <c r="M12" s="13">
        <v>157</v>
      </c>
      <c r="O12" s="13">
        <v>52</v>
      </c>
      <c r="P12" s="13">
        <v>72</v>
      </c>
    </row>
    <row r="13" spans="1:17" x14ac:dyDescent="0.25">
      <c r="A13" s="13" t="s">
        <v>1044</v>
      </c>
      <c r="B13" t="s">
        <v>1091</v>
      </c>
      <c r="C13" s="63">
        <v>10</v>
      </c>
      <c r="D13" s="65"/>
      <c r="M13" s="13">
        <v>157</v>
      </c>
      <c r="O13" s="13">
        <v>52</v>
      </c>
      <c r="P13" s="13">
        <v>72</v>
      </c>
    </row>
    <row r="14" spans="1:17" x14ac:dyDescent="0.25">
      <c r="A14" s="13" t="s">
        <v>1044</v>
      </c>
      <c r="B14" t="s">
        <v>1046</v>
      </c>
      <c r="C14" s="63">
        <v>8</v>
      </c>
      <c r="D14" s="65"/>
      <c r="E14" s="13">
        <v>420</v>
      </c>
      <c r="M14" s="13">
        <v>157</v>
      </c>
      <c r="N14" s="13">
        <v>19</v>
      </c>
      <c r="O14" s="13">
        <v>52</v>
      </c>
      <c r="P14" s="13">
        <v>71</v>
      </c>
    </row>
    <row r="15" spans="1:17" x14ac:dyDescent="0.25">
      <c r="A15" s="13" t="s">
        <v>1044</v>
      </c>
      <c r="B15" t="s">
        <v>1047</v>
      </c>
      <c r="C15" s="63">
        <v>200</v>
      </c>
      <c r="D15" s="65"/>
      <c r="E15" s="13">
        <v>1320</v>
      </c>
      <c r="M15" s="13">
        <v>157</v>
      </c>
      <c r="O15" s="13">
        <v>52</v>
      </c>
      <c r="P15" s="13">
        <v>71</v>
      </c>
    </row>
    <row r="16" spans="1:17" x14ac:dyDescent="0.25">
      <c r="A16" s="13" t="s">
        <v>1044</v>
      </c>
      <c r="B16" t="s">
        <v>1084</v>
      </c>
      <c r="C16" s="63">
        <v>1</v>
      </c>
      <c r="D16" s="65"/>
      <c r="M16" s="13">
        <v>157</v>
      </c>
      <c r="O16" s="13">
        <v>52</v>
      </c>
      <c r="P16" s="13">
        <v>72</v>
      </c>
    </row>
    <row r="17" spans="1:16" x14ac:dyDescent="0.25">
      <c r="A17" s="13" t="s">
        <v>1044</v>
      </c>
      <c r="B17" t="s">
        <v>1048</v>
      </c>
      <c r="C17" s="63">
        <v>50</v>
      </c>
      <c r="D17" s="65"/>
      <c r="E17" s="13">
        <v>540</v>
      </c>
      <c r="M17" s="13">
        <v>157</v>
      </c>
      <c r="N17" s="13">
        <v>19</v>
      </c>
      <c r="O17" s="13">
        <v>52</v>
      </c>
      <c r="P17" s="13">
        <v>71</v>
      </c>
    </row>
    <row r="18" spans="1:16" x14ac:dyDescent="0.25">
      <c r="A18" s="13" t="s">
        <v>1044</v>
      </c>
      <c r="B18" t="s">
        <v>1049</v>
      </c>
      <c r="C18" s="63">
        <v>75</v>
      </c>
      <c r="D18" s="65"/>
      <c r="E18" s="13">
        <v>480</v>
      </c>
      <c r="M18" s="13">
        <v>157</v>
      </c>
      <c r="N18" s="13">
        <v>19</v>
      </c>
      <c r="O18" s="13">
        <v>52</v>
      </c>
      <c r="P18" s="13">
        <v>71</v>
      </c>
    </row>
    <row r="19" spans="1:16" x14ac:dyDescent="0.25">
      <c r="A19" s="13" t="s">
        <v>1044</v>
      </c>
      <c r="B19" t="s">
        <v>1050</v>
      </c>
      <c r="C19" s="63">
        <v>25</v>
      </c>
      <c r="D19" s="65"/>
      <c r="E19" s="13">
        <v>195</v>
      </c>
      <c r="M19" s="13">
        <v>157</v>
      </c>
      <c r="O19" s="13">
        <v>52</v>
      </c>
      <c r="P19" s="13">
        <v>71</v>
      </c>
    </row>
    <row r="20" spans="1:16" x14ac:dyDescent="0.25">
      <c r="A20" s="13" t="s">
        <v>1044</v>
      </c>
      <c r="B20" t="s">
        <v>1093</v>
      </c>
      <c r="C20" s="63">
        <v>15</v>
      </c>
      <c r="D20" s="65"/>
      <c r="M20" s="13">
        <v>157</v>
      </c>
      <c r="O20" s="13">
        <v>52</v>
      </c>
      <c r="P20" s="13">
        <v>72</v>
      </c>
    </row>
    <row r="21" spans="1:16" x14ac:dyDescent="0.25">
      <c r="A21" s="13" t="s">
        <v>1044</v>
      </c>
      <c r="B21" t="s">
        <v>1088</v>
      </c>
      <c r="C21" s="63">
        <v>3</v>
      </c>
      <c r="D21" s="65"/>
      <c r="M21" s="13">
        <v>157</v>
      </c>
      <c r="O21" s="13">
        <v>52</v>
      </c>
      <c r="P21" s="13">
        <v>72</v>
      </c>
    </row>
    <row r="22" spans="1:16" x14ac:dyDescent="0.25">
      <c r="A22" s="13" t="s">
        <v>1044</v>
      </c>
      <c r="B22" t="s">
        <v>1051</v>
      </c>
      <c r="C22" s="63">
        <v>30</v>
      </c>
      <c r="D22" s="65"/>
      <c r="E22" s="13">
        <v>225</v>
      </c>
      <c r="M22" s="13">
        <v>157</v>
      </c>
      <c r="O22" s="13">
        <v>52</v>
      </c>
      <c r="P22" s="13">
        <v>72</v>
      </c>
    </row>
    <row r="23" spans="1:16" x14ac:dyDescent="0.25">
      <c r="A23" s="13" t="s">
        <v>1044</v>
      </c>
      <c r="B23" t="s">
        <v>1086</v>
      </c>
      <c r="C23" s="63">
        <v>2</v>
      </c>
      <c r="D23" s="65"/>
      <c r="M23" s="13">
        <v>157</v>
      </c>
      <c r="O23" s="13">
        <v>52</v>
      </c>
      <c r="P23" s="13">
        <v>72</v>
      </c>
    </row>
    <row r="24" spans="1:16" x14ac:dyDescent="0.25">
      <c r="A24" s="13" t="s">
        <v>1044</v>
      </c>
      <c r="B24" t="s">
        <v>1052</v>
      </c>
      <c r="C24" s="63">
        <v>400</v>
      </c>
      <c r="D24" s="65"/>
      <c r="E24" s="13">
        <v>540</v>
      </c>
      <c r="M24" s="13">
        <v>157</v>
      </c>
      <c r="O24" s="13">
        <v>52</v>
      </c>
      <c r="P24" s="13">
        <v>72</v>
      </c>
    </row>
    <row r="25" spans="1:16" x14ac:dyDescent="0.25">
      <c r="A25" s="13" t="s">
        <v>927</v>
      </c>
      <c r="B25" t="s">
        <v>916</v>
      </c>
      <c r="C25" s="63">
        <v>0.5</v>
      </c>
      <c r="D25" s="63">
        <v>3</v>
      </c>
      <c r="M25" s="13">
        <v>150</v>
      </c>
      <c r="N25" s="13">
        <v>18</v>
      </c>
      <c r="O25" s="13">
        <v>48</v>
      </c>
      <c r="P25" s="13">
        <v>69</v>
      </c>
    </row>
    <row r="26" spans="1:16" x14ac:dyDescent="0.25">
      <c r="A26" s="13" t="s">
        <v>927</v>
      </c>
      <c r="B26" t="s">
        <v>917</v>
      </c>
      <c r="C26" s="63">
        <v>5</v>
      </c>
      <c r="D26" s="63">
        <v>4</v>
      </c>
      <c r="I26" s="13">
        <v>2</v>
      </c>
      <c r="M26" s="13">
        <v>150</v>
      </c>
      <c r="O26" s="13">
        <v>48</v>
      </c>
      <c r="P26" s="13">
        <v>69</v>
      </c>
    </row>
    <row r="27" spans="1:16" x14ac:dyDescent="0.25">
      <c r="A27" s="13" t="s">
        <v>927</v>
      </c>
      <c r="B27" t="s">
        <v>918</v>
      </c>
      <c r="C27" s="63">
        <v>15</v>
      </c>
      <c r="D27" s="63">
        <v>6</v>
      </c>
      <c r="G27" s="13">
        <v>1</v>
      </c>
      <c r="M27" s="13">
        <v>150</v>
      </c>
      <c r="N27" s="13">
        <v>18</v>
      </c>
      <c r="O27" s="13">
        <v>48</v>
      </c>
      <c r="P27" s="13">
        <v>69</v>
      </c>
    </row>
    <row r="28" spans="1:16" x14ac:dyDescent="0.25">
      <c r="A28" s="13" t="s">
        <v>927</v>
      </c>
      <c r="B28" t="s">
        <v>919</v>
      </c>
      <c r="C28" s="63">
        <v>2</v>
      </c>
      <c r="D28" s="63">
        <v>4</v>
      </c>
      <c r="M28" s="13">
        <v>150</v>
      </c>
      <c r="O28" s="13">
        <v>48</v>
      </c>
      <c r="P28" s="13">
        <v>69</v>
      </c>
    </row>
    <row r="29" spans="1:16" x14ac:dyDescent="0.25">
      <c r="A29" s="13" t="s">
        <v>927</v>
      </c>
      <c r="B29" t="s">
        <v>964</v>
      </c>
      <c r="C29" s="63">
        <v>1</v>
      </c>
      <c r="D29" s="63">
        <v>4</v>
      </c>
      <c r="K29" s="13">
        <v>1</v>
      </c>
      <c r="M29" s="13">
        <v>150</v>
      </c>
      <c r="N29" s="13">
        <v>18</v>
      </c>
      <c r="O29" s="13">
        <v>48</v>
      </c>
      <c r="P29" s="13">
        <v>69</v>
      </c>
    </row>
    <row r="30" spans="1:16" x14ac:dyDescent="0.25">
      <c r="A30" s="13" t="s">
        <v>1103</v>
      </c>
      <c r="B30" t="s">
        <v>1107</v>
      </c>
      <c r="C30" s="63">
        <v>0.2</v>
      </c>
      <c r="D30" s="67" t="s">
        <v>999</v>
      </c>
      <c r="M30" s="13">
        <v>158</v>
      </c>
      <c r="N30" s="13">
        <v>19</v>
      </c>
      <c r="O30" s="13">
        <v>53</v>
      </c>
      <c r="P30" s="13">
        <v>73</v>
      </c>
    </row>
    <row r="31" spans="1:16" x14ac:dyDescent="0.25">
      <c r="A31" s="13" t="s">
        <v>1103</v>
      </c>
      <c r="B31" t="s">
        <v>1108</v>
      </c>
      <c r="C31" s="63">
        <v>0.04</v>
      </c>
      <c r="D31" s="67" t="s">
        <v>999</v>
      </c>
      <c r="M31" s="13">
        <v>158</v>
      </c>
      <c r="N31" s="13">
        <v>19</v>
      </c>
      <c r="O31" s="13">
        <v>53</v>
      </c>
      <c r="P31" s="13">
        <v>73</v>
      </c>
    </row>
    <row r="32" spans="1:16" x14ac:dyDescent="0.25">
      <c r="A32" s="13" t="s">
        <v>1103</v>
      </c>
      <c r="B32" t="s">
        <v>1104</v>
      </c>
      <c r="C32" s="63">
        <v>10</v>
      </c>
      <c r="D32" s="67" t="s">
        <v>999</v>
      </c>
      <c r="M32" s="13">
        <v>158</v>
      </c>
      <c r="O32" s="13">
        <v>53</v>
      </c>
      <c r="P32" s="13">
        <v>73</v>
      </c>
    </row>
    <row r="33" spans="1:17" x14ac:dyDescent="0.25">
      <c r="A33" s="13" t="s">
        <v>1103</v>
      </c>
      <c r="B33" t="s">
        <v>1105</v>
      </c>
      <c r="C33" s="63">
        <v>0.02</v>
      </c>
      <c r="D33" s="67" t="s">
        <v>999</v>
      </c>
      <c r="M33" s="13">
        <v>158</v>
      </c>
      <c r="O33" s="13">
        <v>53</v>
      </c>
      <c r="P33" s="13">
        <v>73</v>
      </c>
    </row>
    <row r="34" spans="1:17" x14ac:dyDescent="0.25">
      <c r="A34" s="13" t="s">
        <v>1103</v>
      </c>
      <c r="B34" t="s">
        <v>1106</v>
      </c>
      <c r="C34" s="63">
        <v>0.1</v>
      </c>
      <c r="D34" s="67" t="s">
        <v>999</v>
      </c>
      <c r="M34" s="13">
        <v>158</v>
      </c>
      <c r="O34" s="13">
        <v>53</v>
      </c>
      <c r="P34" s="13">
        <v>73</v>
      </c>
    </row>
    <row r="35" spans="1:17" x14ac:dyDescent="0.25">
      <c r="A35" s="13" t="s">
        <v>1103</v>
      </c>
      <c r="B35" t="s">
        <v>1121</v>
      </c>
      <c r="C35" s="63">
        <v>2</v>
      </c>
      <c r="D35" s="65"/>
      <c r="M35" s="13">
        <v>158</v>
      </c>
      <c r="N35" s="13">
        <v>19</v>
      </c>
      <c r="O35" s="13">
        <v>53</v>
      </c>
      <c r="P35" s="13">
        <v>74</v>
      </c>
    </row>
    <row r="36" spans="1:17" x14ac:dyDescent="0.25">
      <c r="A36" s="13" t="s">
        <v>1103</v>
      </c>
      <c r="B36" t="s">
        <v>1119</v>
      </c>
      <c r="C36" s="63">
        <v>0.5</v>
      </c>
      <c r="D36" s="65"/>
      <c r="M36" s="13">
        <v>158</v>
      </c>
      <c r="N36" s="13">
        <v>19</v>
      </c>
      <c r="O36" s="13">
        <v>53</v>
      </c>
      <c r="P36" s="13">
        <v>74</v>
      </c>
    </row>
    <row r="37" spans="1:17" x14ac:dyDescent="0.25">
      <c r="A37" s="13" t="s">
        <v>1103</v>
      </c>
      <c r="B37" t="s">
        <v>1118</v>
      </c>
      <c r="C37" s="63">
        <v>0.3</v>
      </c>
      <c r="D37" s="65"/>
      <c r="M37" s="13">
        <v>158</v>
      </c>
      <c r="N37" s="13">
        <v>19</v>
      </c>
      <c r="O37" s="13">
        <v>53</v>
      </c>
      <c r="P37" s="13">
        <v>74</v>
      </c>
    </row>
    <row r="38" spans="1:17" x14ac:dyDescent="0.25">
      <c r="A38" s="13" t="s">
        <v>1103</v>
      </c>
      <c r="B38" t="s">
        <v>1117</v>
      </c>
      <c r="C38" s="63">
        <v>0.06</v>
      </c>
      <c r="D38" s="65"/>
      <c r="M38" s="13">
        <v>158</v>
      </c>
      <c r="N38" s="13">
        <v>19</v>
      </c>
      <c r="O38" s="13">
        <v>53</v>
      </c>
      <c r="P38" s="13">
        <v>74</v>
      </c>
    </row>
    <row r="39" spans="1:17" x14ac:dyDescent="0.25">
      <c r="A39" s="13" t="s">
        <v>1103</v>
      </c>
      <c r="B39" t="s">
        <v>1116</v>
      </c>
      <c r="C39" s="63">
        <v>0.03</v>
      </c>
      <c r="D39" s="65"/>
      <c r="M39" s="13">
        <v>158</v>
      </c>
      <c r="N39" s="13">
        <v>19</v>
      </c>
      <c r="O39" s="13">
        <v>53</v>
      </c>
      <c r="P39" s="13">
        <v>74</v>
      </c>
    </row>
    <row r="40" spans="1:17" x14ac:dyDescent="0.25">
      <c r="A40" s="13" t="s">
        <v>1103</v>
      </c>
      <c r="B40" t="s">
        <v>1120</v>
      </c>
      <c r="C40" s="63">
        <v>0.8</v>
      </c>
      <c r="D40" s="65"/>
      <c r="M40" s="13">
        <v>158</v>
      </c>
      <c r="N40" s="13">
        <v>19</v>
      </c>
      <c r="O40" s="13">
        <v>53</v>
      </c>
      <c r="P40" s="13">
        <v>74</v>
      </c>
    </row>
    <row r="41" spans="1:17" x14ac:dyDescent="0.25">
      <c r="A41" s="13" t="s">
        <v>1103</v>
      </c>
      <c r="B41" t="s">
        <v>1122</v>
      </c>
      <c r="C41" s="63">
        <v>0.3</v>
      </c>
      <c r="D41" s="67" t="s">
        <v>999</v>
      </c>
      <c r="M41" s="13">
        <v>158</v>
      </c>
      <c r="O41" s="13">
        <v>53</v>
      </c>
      <c r="P41" s="13">
        <v>74</v>
      </c>
    </row>
    <row r="42" spans="1:17" x14ac:dyDescent="0.25">
      <c r="A42" s="13" t="s">
        <v>1103</v>
      </c>
      <c r="B42" t="s">
        <v>963</v>
      </c>
      <c r="C42" s="63">
        <v>0.5</v>
      </c>
      <c r="D42" s="63">
        <v>2</v>
      </c>
      <c r="F42" s="13">
        <v>5</v>
      </c>
      <c r="H42" s="13">
        <v>10</v>
      </c>
      <c r="I42" s="13">
        <v>5</v>
      </c>
      <c r="J42" s="13">
        <v>10</v>
      </c>
      <c r="K42" s="13">
        <v>2</v>
      </c>
      <c r="M42" s="13">
        <v>153</v>
      </c>
      <c r="N42" s="13">
        <v>19</v>
      </c>
      <c r="O42" s="13">
        <v>50</v>
      </c>
      <c r="P42" s="13">
        <v>68</v>
      </c>
    </row>
    <row r="43" spans="1:17" x14ac:dyDescent="0.25">
      <c r="A43" s="13" t="s">
        <v>1103</v>
      </c>
      <c r="B43" t="s">
        <v>1123</v>
      </c>
      <c r="C43" s="63">
        <v>0.2</v>
      </c>
      <c r="D43" s="67" t="s">
        <v>999</v>
      </c>
      <c r="M43" s="13">
        <v>158</v>
      </c>
      <c r="N43" s="13">
        <v>19</v>
      </c>
      <c r="O43" s="13">
        <v>53</v>
      </c>
      <c r="P43" s="13">
        <v>74</v>
      </c>
    </row>
    <row r="44" spans="1:17" x14ac:dyDescent="0.25">
      <c r="A44" s="13" t="s">
        <v>1103</v>
      </c>
      <c r="B44" t="s">
        <v>1124</v>
      </c>
      <c r="C44" s="63">
        <v>10</v>
      </c>
      <c r="D44" s="67" t="s">
        <v>999</v>
      </c>
      <c r="M44" s="13">
        <v>158</v>
      </c>
      <c r="N44" s="13">
        <v>19</v>
      </c>
      <c r="O44" s="13">
        <v>53</v>
      </c>
      <c r="P44" s="13">
        <v>74</v>
      </c>
    </row>
    <row r="45" spans="1:17" x14ac:dyDescent="0.25">
      <c r="A45" s="13" t="s">
        <v>866</v>
      </c>
      <c r="B45" t="s">
        <v>867</v>
      </c>
      <c r="Q45" s="13">
        <v>27</v>
      </c>
    </row>
    <row r="46" spans="1:17" x14ac:dyDescent="0.25">
      <c r="A46" s="13" t="s">
        <v>866</v>
      </c>
      <c r="B46" t="s">
        <v>868</v>
      </c>
      <c r="Q46" s="13">
        <v>27</v>
      </c>
    </row>
    <row r="47" spans="1:17" x14ac:dyDescent="0.25">
      <c r="A47" s="13" t="s">
        <v>866</v>
      </c>
      <c r="B47" t="s">
        <v>869</v>
      </c>
      <c r="Q47" s="13">
        <v>27</v>
      </c>
    </row>
    <row r="48" spans="1:17" x14ac:dyDescent="0.25">
      <c r="A48" s="13" t="s">
        <v>866</v>
      </c>
      <c r="B48" t="s">
        <v>875</v>
      </c>
      <c r="Q48" s="13">
        <v>28</v>
      </c>
    </row>
    <row r="49" spans="1:17" x14ac:dyDescent="0.25">
      <c r="A49" s="13" t="s">
        <v>866</v>
      </c>
      <c r="B49" t="s">
        <v>876</v>
      </c>
      <c r="Q49" s="13">
        <v>28</v>
      </c>
    </row>
    <row r="50" spans="1:17" x14ac:dyDescent="0.25">
      <c r="A50" s="13" t="s">
        <v>866</v>
      </c>
      <c r="B50" t="s">
        <v>877</v>
      </c>
      <c r="Q50" s="13">
        <v>28</v>
      </c>
    </row>
    <row r="51" spans="1:17" x14ac:dyDescent="0.25">
      <c r="A51" s="13" t="s">
        <v>866</v>
      </c>
      <c r="B51" t="s">
        <v>870</v>
      </c>
      <c r="Q51" s="13">
        <v>27</v>
      </c>
    </row>
    <row r="52" spans="1:17" x14ac:dyDescent="0.25">
      <c r="A52" s="13" t="s">
        <v>866</v>
      </c>
      <c r="B52" t="s">
        <v>878</v>
      </c>
      <c r="Q52" s="13">
        <v>28</v>
      </c>
    </row>
    <row r="53" spans="1:17" x14ac:dyDescent="0.25">
      <c r="A53" s="13" t="s">
        <v>866</v>
      </c>
      <c r="B53" t="s">
        <v>879</v>
      </c>
      <c r="Q53" s="13">
        <v>28</v>
      </c>
    </row>
    <row r="54" spans="1:17" x14ac:dyDescent="0.25">
      <c r="A54" s="13" t="s">
        <v>866</v>
      </c>
      <c r="B54" t="s">
        <v>880</v>
      </c>
      <c r="Q54" s="13">
        <v>28</v>
      </c>
    </row>
    <row r="55" spans="1:17" x14ac:dyDescent="0.25">
      <c r="A55" s="13" t="s">
        <v>866</v>
      </c>
      <c r="B55" t="s">
        <v>872</v>
      </c>
      <c r="Q55" s="13">
        <v>28</v>
      </c>
    </row>
    <row r="56" spans="1:17" x14ac:dyDescent="0.25">
      <c r="A56" s="13" t="s">
        <v>866</v>
      </c>
      <c r="B56" t="s">
        <v>873</v>
      </c>
      <c r="Q56" s="13">
        <v>28</v>
      </c>
    </row>
    <row r="57" spans="1:17" x14ac:dyDescent="0.25">
      <c r="A57" s="13" t="s">
        <v>866</v>
      </c>
      <c r="B57" t="s">
        <v>874</v>
      </c>
      <c r="Q57" s="13">
        <v>28</v>
      </c>
    </row>
    <row r="58" spans="1:17" x14ac:dyDescent="0.25">
      <c r="A58" s="13" t="s">
        <v>883</v>
      </c>
      <c r="B58" t="s">
        <v>884</v>
      </c>
      <c r="C58" s="63">
        <v>2</v>
      </c>
      <c r="D58" s="63">
        <v>2</v>
      </c>
      <c r="M58" s="13">
        <v>150</v>
      </c>
      <c r="O58" s="13">
        <v>48</v>
      </c>
      <c r="P58" s="13">
        <v>68</v>
      </c>
    </row>
    <row r="59" spans="1:17" x14ac:dyDescent="0.25">
      <c r="A59" s="13" t="s">
        <v>883</v>
      </c>
      <c r="B59" t="s">
        <v>885</v>
      </c>
      <c r="C59" s="63">
        <v>25</v>
      </c>
      <c r="D59" s="63">
        <v>1</v>
      </c>
      <c r="M59" s="13">
        <v>148</v>
      </c>
      <c r="O59" s="13">
        <v>47</v>
      </c>
      <c r="P59" s="13">
        <v>66</v>
      </c>
    </row>
    <row r="60" spans="1:17" x14ac:dyDescent="0.25">
      <c r="A60" s="13" t="s">
        <v>883</v>
      </c>
      <c r="B60" t="s">
        <v>887</v>
      </c>
      <c r="C60" s="63">
        <v>50</v>
      </c>
      <c r="D60" s="63">
        <v>1</v>
      </c>
      <c r="M60" s="13">
        <v>148</v>
      </c>
      <c r="O60" s="13">
        <v>47</v>
      </c>
      <c r="P60" s="13">
        <v>66</v>
      </c>
    </row>
    <row r="61" spans="1:17" x14ac:dyDescent="0.25">
      <c r="A61" s="13" t="s">
        <v>883</v>
      </c>
      <c r="B61" t="s">
        <v>997</v>
      </c>
      <c r="C61" s="67" t="s">
        <v>999</v>
      </c>
      <c r="D61" s="67" t="s">
        <v>999</v>
      </c>
      <c r="K61" s="13">
        <v>1</v>
      </c>
    </row>
    <row r="62" spans="1:17" x14ac:dyDescent="0.25">
      <c r="A62" s="13" t="s">
        <v>883</v>
      </c>
      <c r="B62" t="s">
        <v>891</v>
      </c>
      <c r="C62" s="63">
        <v>50</v>
      </c>
      <c r="D62" s="63">
        <v>0</v>
      </c>
      <c r="M62" s="13">
        <v>151</v>
      </c>
      <c r="O62" s="13">
        <v>47</v>
      </c>
      <c r="P62" s="13">
        <v>66</v>
      </c>
    </row>
    <row r="63" spans="1:17" x14ac:dyDescent="0.25">
      <c r="A63" s="13" t="s">
        <v>883</v>
      </c>
      <c r="B63" t="s">
        <v>893</v>
      </c>
      <c r="C63" s="63">
        <v>10</v>
      </c>
      <c r="D63" s="63">
        <v>1</v>
      </c>
      <c r="M63" s="13">
        <v>151</v>
      </c>
      <c r="O63" s="13">
        <v>47</v>
      </c>
      <c r="P63" s="13">
        <v>66</v>
      </c>
    </row>
    <row r="64" spans="1:17" x14ac:dyDescent="0.25">
      <c r="A64" s="13" t="s">
        <v>883</v>
      </c>
      <c r="B64" t="s">
        <v>892</v>
      </c>
      <c r="C64" s="63">
        <v>20</v>
      </c>
      <c r="D64" s="63">
        <v>3</v>
      </c>
      <c r="M64" s="13">
        <v>151</v>
      </c>
      <c r="O64" s="13">
        <v>47</v>
      </c>
      <c r="P64" s="13">
        <v>66</v>
      </c>
    </row>
    <row r="65" spans="1:16" x14ac:dyDescent="0.25">
      <c r="A65" s="13" t="s">
        <v>883</v>
      </c>
      <c r="B65" t="s">
        <v>894</v>
      </c>
      <c r="C65" s="63">
        <v>10</v>
      </c>
      <c r="D65" s="63">
        <v>2</v>
      </c>
      <c r="M65" s="13">
        <v>151</v>
      </c>
      <c r="O65" s="13">
        <v>47</v>
      </c>
      <c r="P65" s="13">
        <v>66</v>
      </c>
    </row>
    <row r="66" spans="1:16" x14ac:dyDescent="0.25">
      <c r="A66" s="13" t="s">
        <v>883</v>
      </c>
      <c r="B66" t="s">
        <v>895</v>
      </c>
      <c r="C66" s="63">
        <v>5</v>
      </c>
      <c r="D66" s="63">
        <v>4</v>
      </c>
      <c r="M66" s="13">
        <v>151</v>
      </c>
      <c r="O66" s="13">
        <v>47</v>
      </c>
      <c r="P66" s="13">
        <v>66</v>
      </c>
    </row>
    <row r="67" spans="1:16" x14ac:dyDescent="0.25">
      <c r="A67" s="13" t="s">
        <v>883</v>
      </c>
      <c r="B67" t="s">
        <v>896</v>
      </c>
      <c r="C67" s="63">
        <v>10</v>
      </c>
      <c r="D67" s="63">
        <v>1</v>
      </c>
      <c r="M67" s="13">
        <v>151</v>
      </c>
      <c r="O67" s="13">
        <v>47</v>
      </c>
      <c r="P67" s="13">
        <v>66</v>
      </c>
    </row>
    <row r="68" spans="1:16" x14ac:dyDescent="0.25">
      <c r="A68" s="13" t="s">
        <v>883</v>
      </c>
      <c r="B68" t="s">
        <v>897</v>
      </c>
      <c r="C68" s="63">
        <v>2</v>
      </c>
      <c r="D68" s="63">
        <v>5</v>
      </c>
      <c r="E68" s="13">
        <v>30</v>
      </c>
      <c r="F68" s="13">
        <v>1</v>
      </c>
      <c r="H68" s="13">
        <v>1</v>
      </c>
      <c r="I68" s="13">
        <v>1</v>
      </c>
      <c r="J68" s="13">
        <v>1</v>
      </c>
      <c r="K68" s="13">
        <v>1</v>
      </c>
      <c r="L68" s="13">
        <v>1</v>
      </c>
      <c r="M68" s="13">
        <v>150</v>
      </c>
      <c r="N68" s="13">
        <v>18</v>
      </c>
      <c r="O68" s="13">
        <v>48</v>
      </c>
      <c r="P68" s="13">
        <v>69</v>
      </c>
    </row>
    <row r="69" spans="1:16" x14ac:dyDescent="0.25">
      <c r="A69" s="13" t="s">
        <v>883</v>
      </c>
      <c r="B69" t="s">
        <v>898</v>
      </c>
      <c r="C69" s="63">
        <v>1</v>
      </c>
      <c r="D69" s="63">
        <v>2</v>
      </c>
      <c r="F69" s="13">
        <v>1</v>
      </c>
      <c r="M69" s="13">
        <v>151</v>
      </c>
      <c r="O69" s="13">
        <v>47</v>
      </c>
      <c r="P69" s="13">
        <v>67</v>
      </c>
    </row>
    <row r="70" spans="1:16" x14ac:dyDescent="0.25">
      <c r="A70" s="13" t="s">
        <v>883</v>
      </c>
      <c r="B70" t="s">
        <v>900</v>
      </c>
      <c r="C70" s="63">
        <v>2</v>
      </c>
      <c r="D70" s="63">
        <v>70</v>
      </c>
      <c r="M70" s="13">
        <v>150</v>
      </c>
      <c r="O70" s="13">
        <v>48</v>
      </c>
      <c r="P70" s="13">
        <v>69</v>
      </c>
    </row>
    <row r="71" spans="1:16" x14ac:dyDescent="0.25">
      <c r="A71" s="13" t="s">
        <v>883</v>
      </c>
      <c r="B71" t="s">
        <v>899</v>
      </c>
      <c r="C71" s="63">
        <v>0.4</v>
      </c>
      <c r="D71" s="63">
        <v>2</v>
      </c>
      <c r="E71" s="13">
        <v>40</v>
      </c>
      <c r="M71" s="13">
        <v>150</v>
      </c>
      <c r="O71" s="13">
        <v>48</v>
      </c>
      <c r="P71" s="13">
        <v>69</v>
      </c>
    </row>
    <row r="72" spans="1:16" x14ac:dyDescent="0.25">
      <c r="A72" s="13" t="s">
        <v>883</v>
      </c>
      <c r="B72" t="s">
        <v>901</v>
      </c>
      <c r="C72" s="63">
        <v>1</v>
      </c>
      <c r="D72" s="63">
        <v>7</v>
      </c>
      <c r="I72" s="13">
        <v>1</v>
      </c>
      <c r="J72" s="13">
        <v>1</v>
      </c>
      <c r="M72" s="13">
        <v>150</v>
      </c>
      <c r="N72" s="13">
        <v>18</v>
      </c>
      <c r="O72" s="13">
        <v>48</v>
      </c>
      <c r="P72" s="13">
        <v>69</v>
      </c>
    </row>
    <row r="73" spans="1:16" x14ac:dyDescent="0.25">
      <c r="A73" s="13" t="s">
        <v>883</v>
      </c>
      <c r="B73" t="s">
        <v>902</v>
      </c>
      <c r="C73" s="63">
        <v>1</v>
      </c>
      <c r="D73" s="63">
        <v>0</v>
      </c>
      <c r="F73" s="13">
        <v>1</v>
      </c>
      <c r="M73" s="13">
        <v>150</v>
      </c>
      <c r="N73" s="13">
        <v>18</v>
      </c>
      <c r="O73" s="13">
        <v>48</v>
      </c>
      <c r="P73" s="13">
        <v>69</v>
      </c>
    </row>
    <row r="74" spans="1:16" x14ac:dyDescent="0.25">
      <c r="A74" s="13" t="s">
        <v>883</v>
      </c>
      <c r="B74" t="s">
        <v>903</v>
      </c>
      <c r="C74" s="63">
        <v>0.5</v>
      </c>
      <c r="D74" s="63">
        <v>3</v>
      </c>
      <c r="K74" s="13">
        <v>1</v>
      </c>
      <c r="M74" s="13">
        <v>150</v>
      </c>
      <c r="N74" s="13">
        <v>18</v>
      </c>
      <c r="O74" s="13">
        <v>48</v>
      </c>
      <c r="P74" s="13">
        <v>69</v>
      </c>
    </row>
    <row r="75" spans="1:16" x14ac:dyDescent="0.25">
      <c r="A75" s="13" t="s">
        <v>883</v>
      </c>
      <c r="B75" t="s">
        <v>904</v>
      </c>
      <c r="C75" s="63">
        <v>1</v>
      </c>
      <c r="D75" s="63">
        <v>5</v>
      </c>
      <c r="M75" s="13">
        <v>151</v>
      </c>
      <c r="O75" s="13">
        <v>47</v>
      </c>
      <c r="P75" s="13">
        <v>67</v>
      </c>
    </row>
    <row r="76" spans="1:16" x14ac:dyDescent="0.25">
      <c r="A76" s="13" t="s">
        <v>883</v>
      </c>
      <c r="B76" t="s">
        <v>905</v>
      </c>
      <c r="C76" s="63">
        <v>25</v>
      </c>
      <c r="D76" s="63">
        <v>5</v>
      </c>
      <c r="L76" s="13">
        <v>1</v>
      </c>
      <c r="M76" s="13">
        <v>151</v>
      </c>
      <c r="N76" s="13">
        <v>18</v>
      </c>
      <c r="O76" s="13">
        <v>47</v>
      </c>
      <c r="P76" s="13">
        <v>67</v>
      </c>
    </row>
    <row r="77" spans="1:16" x14ac:dyDescent="0.25">
      <c r="A77" s="13" t="s">
        <v>883</v>
      </c>
      <c r="B77" t="s">
        <v>906</v>
      </c>
      <c r="C77" s="63">
        <v>2</v>
      </c>
      <c r="D77" s="63">
        <v>2</v>
      </c>
      <c r="M77" s="13">
        <v>150</v>
      </c>
      <c r="O77" s="13">
        <v>48</v>
      </c>
      <c r="P77" s="13">
        <v>69</v>
      </c>
    </row>
    <row r="78" spans="1:16" x14ac:dyDescent="0.25">
      <c r="A78" s="13" t="s">
        <v>883</v>
      </c>
      <c r="B78" t="s">
        <v>907</v>
      </c>
      <c r="C78" s="63">
        <v>0.05</v>
      </c>
      <c r="D78" s="63">
        <v>2</v>
      </c>
      <c r="M78" s="13">
        <v>150</v>
      </c>
      <c r="O78" s="13">
        <v>48</v>
      </c>
      <c r="P78" s="13">
        <v>69</v>
      </c>
    </row>
    <row r="79" spans="1:16" x14ac:dyDescent="0.25">
      <c r="A79" s="13" t="s">
        <v>883</v>
      </c>
      <c r="B79" t="s">
        <v>908</v>
      </c>
      <c r="C79" s="63">
        <v>1</v>
      </c>
      <c r="D79" s="63">
        <v>2</v>
      </c>
      <c r="M79" s="13">
        <v>151</v>
      </c>
      <c r="O79" s="13">
        <v>47</v>
      </c>
      <c r="P79" s="13">
        <v>67</v>
      </c>
    </row>
    <row r="80" spans="1:16" x14ac:dyDescent="0.25">
      <c r="A80" s="13" t="s">
        <v>883</v>
      </c>
      <c r="B80" t="s">
        <v>909</v>
      </c>
      <c r="C80" s="63">
        <v>0.01</v>
      </c>
      <c r="D80" s="63">
        <v>0</v>
      </c>
      <c r="F80" s="13">
        <v>5</v>
      </c>
      <c r="I80" s="13">
        <v>5</v>
      </c>
      <c r="K80" s="13">
        <v>10</v>
      </c>
      <c r="M80" s="13">
        <v>151</v>
      </c>
      <c r="N80" s="13">
        <v>18</v>
      </c>
      <c r="O80" s="13">
        <v>49</v>
      </c>
      <c r="P80" s="13">
        <v>67</v>
      </c>
    </row>
    <row r="81" spans="1:16" x14ac:dyDescent="0.25">
      <c r="A81" s="13" t="s">
        <v>883</v>
      </c>
      <c r="B81" t="s">
        <v>910</v>
      </c>
      <c r="C81" s="63">
        <v>1</v>
      </c>
      <c r="D81" s="63">
        <v>1</v>
      </c>
      <c r="M81" s="13">
        <v>151</v>
      </c>
      <c r="O81" s="13">
        <v>49</v>
      </c>
      <c r="P81" s="13">
        <v>67</v>
      </c>
    </row>
    <row r="82" spans="1:16" x14ac:dyDescent="0.25">
      <c r="A82" s="13" t="s">
        <v>883</v>
      </c>
      <c r="B82" t="s">
        <v>911</v>
      </c>
      <c r="C82" s="63">
        <v>1</v>
      </c>
      <c r="D82" s="63">
        <v>1</v>
      </c>
      <c r="G82" s="13">
        <v>2</v>
      </c>
      <c r="M82" s="13">
        <v>151</v>
      </c>
      <c r="N82" s="13">
        <v>18</v>
      </c>
      <c r="O82" s="13">
        <v>49</v>
      </c>
      <c r="P82" s="13">
        <v>67</v>
      </c>
    </row>
    <row r="83" spans="1:16" x14ac:dyDescent="0.25">
      <c r="A83" s="13" t="s">
        <v>883</v>
      </c>
      <c r="B83" t="s">
        <v>998</v>
      </c>
      <c r="C83" s="67" t="s">
        <v>999</v>
      </c>
      <c r="D83" s="67" t="s">
        <v>999</v>
      </c>
      <c r="K83" s="13">
        <v>1</v>
      </c>
    </row>
    <row r="84" spans="1:16" x14ac:dyDescent="0.25">
      <c r="A84" s="13" t="s">
        <v>883</v>
      </c>
      <c r="B84" t="s">
        <v>912</v>
      </c>
      <c r="C84" s="63">
        <v>5</v>
      </c>
      <c r="D84" s="63">
        <v>10</v>
      </c>
      <c r="M84" s="13">
        <v>151</v>
      </c>
      <c r="O84" s="13">
        <v>49</v>
      </c>
      <c r="P84" s="13">
        <v>67</v>
      </c>
    </row>
    <row r="85" spans="1:16" x14ac:dyDescent="0.25">
      <c r="A85" s="13" t="s">
        <v>883</v>
      </c>
      <c r="B85" t="s">
        <v>913</v>
      </c>
      <c r="C85" s="63">
        <v>0.01</v>
      </c>
      <c r="D85" s="63">
        <v>0</v>
      </c>
      <c r="M85" s="13">
        <v>150</v>
      </c>
      <c r="N85" s="13">
        <v>18</v>
      </c>
      <c r="O85" s="13">
        <v>48</v>
      </c>
      <c r="P85" s="13">
        <v>69</v>
      </c>
    </row>
    <row r="86" spans="1:16" x14ac:dyDescent="0.25">
      <c r="A86" s="13" t="s">
        <v>883</v>
      </c>
      <c r="B86" t="s">
        <v>914</v>
      </c>
      <c r="C86" s="63">
        <v>5</v>
      </c>
      <c r="D86" s="63">
        <v>25</v>
      </c>
      <c r="E86" s="13">
        <v>300</v>
      </c>
      <c r="G86" s="13">
        <v>1</v>
      </c>
      <c r="M86" s="13">
        <v>150</v>
      </c>
      <c r="N86" s="13">
        <v>18</v>
      </c>
      <c r="O86" s="13">
        <v>48</v>
      </c>
      <c r="P86" s="13">
        <v>69</v>
      </c>
    </row>
    <row r="87" spans="1:16" x14ac:dyDescent="0.25">
      <c r="A87" s="13" t="s">
        <v>883</v>
      </c>
      <c r="B87" t="s">
        <v>915</v>
      </c>
      <c r="C87" s="63">
        <v>25</v>
      </c>
      <c r="D87" s="63">
        <v>12</v>
      </c>
      <c r="M87" s="13">
        <v>151</v>
      </c>
      <c r="O87" s="13">
        <v>49</v>
      </c>
      <c r="P87" s="13">
        <v>67</v>
      </c>
    </row>
    <row r="88" spans="1:16" x14ac:dyDescent="0.25">
      <c r="A88" s="13" t="s">
        <v>883</v>
      </c>
      <c r="B88" t="s">
        <v>920</v>
      </c>
      <c r="C88" s="63">
        <v>25</v>
      </c>
      <c r="D88" s="63">
        <v>2</v>
      </c>
      <c r="M88" s="13">
        <v>151</v>
      </c>
      <c r="N88" s="13">
        <v>18</v>
      </c>
      <c r="O88" s="13">
        <v>49</v>
      </c>
      <c r="P88" s="13">
        <v>67</v>
      </c>
    </row>
    <row r="89" spans="1:16" x14ac:dyDescent="0.25">
      <c r="A89" s="13" t="s">
        <v>883</v>
      </c>
      <c r="B89" t="s">
        <v>921</v>
      </c>
      <c r="C89" s="63">
        <v>2</v>
      </c>
      <c r="D89" s="63">
        <v>5</v>
      </c>
      <c r="F89" s="13">
        <v>1</v>
      </c>
      <c r="H89" s="13">
        <v>1</v>
      </c>
      <c r="M89" s="13">
        <v>151</v>
      </c>
      <c r="N89" s="13">
        <v>18</v>
      </c>
      <c r="O89" s="13">
        <v>49</v>
      </c>
      <c r="P89" s="13">
        <v>67</v>
      </c>
    </row>
    <row r="90" spans="1:16" x14ac:dyDescent="0.25">
      <c r="A90" s="13" t="s">
        <v>883</v>
      </c>
      <c r="B90" t="s">
        <v>922</v>
      </c>
      <c r="C90" s="63">
        <v>1</v>
      </c>
      <c r="D90" s="63">
        <v>0</v>
      </c>
      <c r="M90" s="13">
        <v>151</v>
      </c>
      <c r="O90" s="13">
        <v>49</v>
      </c>
      <c r="P90" s="13">
        <v>67</v>
      </c>
    </row>
    <row r="91" spans="1:16" x14ac:dyDescent="0.25">
      <c r="A91" s="13" t="s">
        <v>883</v>
      </c>
      <c r="B91" t="s">
        <v>923</v>
      </c>
      <c r="C91" s="63">
        <v>1</v>
      </c>
      <c r="D91" s="63">
        <v>0</v>
      </c>
      <c r="M91" s="13">
        <v>151</v>
      </c>
      <c r="O91" s="13">
        <v>49</v>
      </c>
      <c r="P91" s="13">
        <v>67</v>
      </c>
    </row>
    <row r="92" spans="1:16" x14ac:dyDescent="0.25">
      <c r="A92" s="13" t="s">
        <v>883</v>
      </c>
      <c r="B92" t="s">
        <v>924</v>
      </c>
      <c r="C92" s="63">
        <v>5</v>
      </c>
      <c r="D92" s="63">
        <v>4</v>
      </c>
      <c r="M92" s="13">
        <v>151</v>
      </c>
      <c r="O92" s="13">
        <v>49</v>
      </c>
      <c r="P92" s="13">
        <v>67</v>
      </c>
    </row>
    <row r="93" spans="1:16" x14ac:dyDescent="0.25">
      <c r="A93" s="13" t="s">
        <v>883</v>
      </c>
      <c r="B93" t="s">
        <v>925</v>
      </c>
      <c r="C93" s="63">
        <v>10</v>
      </c>
      <c r="D93" s="63">
        <v>1</v>
      </c>
      <c r="M93" s="13">
        <v>151</v>
      </c>
      <c r="O93" s="13">
        <v>49</v>
      </c>
      <c r="P93" s="13">
        <v>67</v>
      </c>
    </row>
    <row r="94" spans="1:16" x14ac:dyDescent="0.25">
      <c r="A94" s="13" t="s">
        <v>883</v>
      </c>
      <c r="B94" t="s">
        <v>926</v>
      </c>
      <c r="C94" s="63">
        <v>1</v>
      </c>
      <c r="D94" s="63">
        <v>4</v>
      </c>
      <c r="M94" s="13">
        <v>151</v>
      </c>
      <c r="O94" s="13">
        <v>49</v>
      </c>
      <c r="P94" s="13">
        <v>67</v>
      </c>
    </row>
    <row r="95" spans="1:16" x14ac:dyDescent="0.25">
      <c r="A95" s="13" t="s">
        <v>883</v>
      </c>
      <c r="B95" t="s">
        <v>928</v>
      </c>
      <c r="C95" s="63">
        <v>0.02</v>
      </c>
      <c r="D95" s="63">
        <v>1</v>
      </c>
      <c r="M95" s="13">
        <v>150</v>
      </c>
      <c r="O95" s="13">
        <v>48</v>
      </c>
      <c r="P95" s="13">
        <v>69</v>
      </c>
    </row>
    <row r="96" spans="1:16" x14ac:dyDescent="0.25">
      <c r="A96" s="13" t="s">
        <v>883</v>
      </c>
      <c r="B96" t="s">
        <v>929</v>
      </c>
      <c r="C96" s="63">
        <v>2</v>
      </c>
      <c r="D96" s="63">
        <v>4</v>
      </c>
      <c r="M96" s="13">
        <v>150</v>
      </c>
      <c r="N96" s="13">
        <v>18</v>
      </c>
      <c r="O96" s="13">
        <v>48</v>
      </c>
      <c r="P96" s="13">
        <v>69</v>
      </c>
    </row>
    <row r="97" spans="1:16" x14ac:dyDescent="0.25">
      <c r="A97" s="13" t="s">
        <v>883</v>
      </c>
      <c r="B97" t="s">
        <v>930</v>
      </c>
      <c r="C97" s="63">
        <v>1</v>
      </c>
      <c r="D97" s="63">
        <v>3</v>
      </c>
      <c r="F97" s="13">
        <v>1</v>
      </c>
      <c r="H97" s="13">
        <v>1</v>
      </c>
      <c r="M97" s="13">
        <v>150</v>
      </c>
      <c r="N97" s="13">
        <v>18</v>
      </c>
      <c r="O97" s="13">
        <v>48</v>
      </c>
      <c r="P97" s="13">
        <v>69</v>
      </c>
    </row>
    <row r="98" spans="1:16" x14ac:dyDescent="0.25">
      <c r="A98" s="13" t="s">
        <v>883</v>
      </c>
      <c r="B98" t="s">
        <v>931</v>
      </c>
      <c r="C98" s="63">
        <v>2</v>
      </c>
      <c r="D98" s="63">
        <v>10</v>
      </c>
      <c r="M98" s="13">
        <v>150</v>
      </c>
      <c r="N98" s="13">
        <v>18</v>
      </c>
      <c r="O98" s="13">
        <v>48</v>
      </c>
      <c r="P98" s="13">
        <v>69</v>
      </c>
    </row>
    <row r="99" spans="1:16" x14ac:dyDescent="0.25">
      <c r="A99" s="13" t="s">
        <v>883</v>
      </c>
      <c r="B99" t="s">
        <v>932</v>
      </c>
      <c r="C99" s="63">
        <v>5</v>
      </c>
      <c r="D99" s="63">
        <v>3</v>
      </c>
      <c r="M99" s="13">
        <v>151</v>
      </c>
      <c r="N99" s="13">
        <v>18</v>
      </c>
      <c r="O99" s="13">
        <v>49</v>
      </c>
      <c r="P99" s="13">
        <v>67</v>
      </c>
    </row>
    <row r="100" spans="1:16" x14ac:dyDescent="0.25">
      <c r="A100" s="13" t="s">
        <v>883</v>
      </c>
      <c r="B100" t="s">
        <v>933</v>
      </c>
      <c r="C100" s="63">
        <v>5</v>
      </c>
      <c r="D100" s="63">
        <v>1</v>
      </c>
      <c r="M100" s="13">
        <v>151</v>
      </c>
      <c r="N100" s="13">
        <v>18</v>
      </c>
      <c r="O100" s="13">
        <v>49</v>
      </c>
      <c r="P100" s="13">
        <v>67</v>
      </c>
    </row>
    <row r="101" spans="1:16" x14ac:dyDescent="0.25">
      <c r="A101" s="13" t="s">
        <v>883</v>
      </c>
      <c r="B101" t="s">
        <v>934</v>
      </c>
      <c r="C101" s="63">
        <v>5</v>
      </c>
      <c r="D101" s="63">
        <v>0</v>
      </c>
      <c r="M101" s="13">
        <v>151</v>
      </c>
      <c r="N101" s="13">
        <v>18</v>
      </c>
      <c r="O101" s="13">
        <v>49</v>
      </c>
      <c r="P101" s="13">
        <v>67</v>
      </c>
    </row>
    <row r="102" spans="1:16" x14ac:dyDescent="0.25">
      <c r="A102" s="13" t="s">
        <v>883</v>
      </c>
      <c r="B102" t="s">
        <v>935</v>
      </c>
      <c r="C102" s="63">
        <v>5</v>
      </c>
      <c r="D102" s="63">
        <v>2</v>
      </c>
      <c r="M102" s="13">
        <v>151</v>
      </c>
      <c r="N102" s="13">
        <v>18</v>
      </c>
      <c r="O102" s="13">
        <v>49</v>
      </c>
      <c r="P102" s="13">
        <v>67</v>
      </c>
    </row>
    <row r="103" spans="1:16" x14ac:dyDescent="0.25">
      <c r="A103" s="13" t="s">
        <v>883</v>
      </c>
      <c r="B103" t="s">
        <v>936</v>
      </c>
      <c r="C103" s="63">
        <v>25</v>
      </c>
      <c r="D103" s="63">
        <v>1</v>
      </c>
      <c r="M103" s="13">
        <v>151</v>
      </c>
      <c r="O103" s="13">
        <v>49</v>
      </c>
      <c r="P103" s="13">
        <v>67</v>
      </c>
    </row>
    <row r="104" spans="1:16" x14ac:dyDescent="0.25">
      <c r="A104" s="13" t="s">
        <v>883</v>
      </c>
      <c r="B104" t="s">
        <v>937</v>
      </c>
      <c r="C104" s="63">
        <v>25</v>
      </c>
      <c r="D104" s="63">
        <v>1</v>
      </c>
      <c r="M104" s="13">
        <v>150</v>
      </c>
      <c r="N104" s="13">
        <v>18</v>
      </c>
      <c r="O104" s="13">
        <v>48</v>
      </c>
      <c r="P104" s="13">
        <v>69</v>
      </c>
    </row>
    <row r="105" spans="1:16" x14ac:dyDescent="0.25">
      <c r="A105" s="13" t="s">
        <v>883</v>
      </c>
      <c r="B105" t="s">
        <v>938</v>
      </c>
      <c r="C105" s="63">
        <v>5</v>
      </c>
      <c r="D105" s="63">
        <v>25</v>
      </c>
      <c r="M105" s="13">
        <v>152</v>
      </c>
      <c r="O105" s="13">
        <v>49</v>
      </c>
      <c r="P105" s="13">
        <v>67</v>
      </c>
    </row>
    <row r="106" spans="1:16" x14ac:dyDescent="0.25">
      <c r="A106" s="13" t="s">
        <v>883</v>
      </c>
      <c r="B106" t="s">
        <v>1148</v>
      </c>
      <c r="C106" s="67" t="s">
        <v>999</v>
      </c>
      <c r="D106" s="67" t="s">
        <v>999</v>
      </c>
      <c r="K106" s="13">
        <v>1</v>
      </c>
    </row>
    <row r="107" spans="1:16" x14ac:dyDescent="0.25">
      <c r="A107" s="13" t="s">
        <v>883</v>
      </c>
      <c r="B107" t="s">
        <v>939</v>
      </c>
      <c r="C107" s="63">
        <v>10</v>
      </c>
      <c r="D107" s="63">
        <v>0</v>
      </c>
      <c r="G107" s="13">
        <v>1</v>
      </c>
      <c r="L107" s="13">
        <v>1</v>
      </c>
      <c r="M107" s="13">
        <v>150</v>
      </c>
      <c r="N107" s="13">
        <v>18</v>
      </c>
      <c r="O107" s="13">
        <v>48</v>
      </c>
      <c r="P107" s="13">
        <v>69</v>
      </c>
    </row>
    <row r="108" spans="1:16" x14ac:dyDescent="0.25">
      <c r="A108" s="13" t="s">
        <v>883</v>
      </c>
      <c r="B108" t="s">
        <v>940</v>
      </c>
      <c r="C108" s="63">
        <v>0.02</v>
      </c>
      <c r="D108" s="63">
        <v>0</v>
      </c>
      <c r="G108" s="13">
        <v>1</v>
      </c>
      <c r="L108" s="13">
        <v>1</v>
      </c>
      <c r="M108" s="13">
        <v>150</v>
      </c>
      <c r="N108" s="13">
        <v>18</v>
      </c>
      <c r="O108" s="13">
        <v>48</v>
      </c>
      <c r="P108" s="13">
        <v>69</v>
      </c>
    </row>
    <row r="109" spans="1:16" x14ac:dyDescent="0.25">
      <c r="A109" s="13" t="s">
        <v>883</v>
      </c>
      <c r="B109" t="s">
        <v>941</v>
      </c>
      <c r="C109" s="63">
        <v>0.02</v>
      </c>
      <c r="D109" s="63">
        <v>4</v>
      </c>
      <c r="M109" s="13">
        <v>150</v>
      </c>
      <c r="O109" s="13">
        <v>48</v>
      </c>
      <c r="P109" s="13">
        <v>69</v>
      </c>
    </row>
    <row r="110" spans="1:16" x14ac:dyDescent="0.25">
      <c r="A110" s="13" t="s">
        <v>883</v>
      </c>
      <c r="B110" t="s">
        <v>1001</v>
      </c>
      <c r="C110" s="67" t="s">
        <v>999</v>
      </c>
      <c r="D110" s="67" t="s">
        <v>999</v>
      </c>
      <c r="L110" s="13">
        <v>1</v>
      </c>
    </row>
    <row r="111" spans="1:16" x14ac:dyDescent="0.25">
      <c r="A111" s="13" t="s">
        <v>883</v>
      </c>
      <c r="B111" t="s">
        <v>942</v>
      </c>
      <c r="C111" s="63">
        <v>0.1</v>
      </c>
      <c r="D111" s="63">
        <v>25</v>
      </c>
      <c r="M111" s="13">
        <v>150</v>
      </c>
      <c r="O111" s="13">
        <v>48</v>
      </c>
      <c r="P111" s="13">
        <v>69</v>
      </c>
    </row>
    <row r="112" spans="1:16" x14ac:dyDescent="0.25">
      <c r="A112" s="13" t="s">
        <v>883</v>
      </c>
      <c r="B112" t="s">
        <v>943</v>
      </c>
      <c r="C112" s="63">
        <v>0.5</v>
      </c>
      <c r="D112" s="63">
        <v>1</v>
      </c>
      <c r="G112" s="13">
        <v>1</v>
      </c>
      <c r="M112" s="13">
        <v>152</v>
      </c>
      <c r="O112" s="13">
        <v>49</v>
      </c>
      <c r="P112" s="13">
        <v>67</v>
      </c>
    </row>
    <row r="113" spans="1:16" x14ac:dyDescent="0.25">
      <c r="A113" s="13" t="s">
        <v>883</v>
      </c>
      <c r="B113" t="s">
        <v>944</v>
      </c>
      <c r="C113" s="63">
        <v>10</v>
      </c>
      <c r="D113" s="63">
        <v>2</v>
      </c>
      <c r="M113" s="13">
        <v>152</v>
      </c>
      <c r="N113" s="13">
        <v>19</v>
      </c>
      <c r="O113" s="13">
        <v>49</v>
      </c>
      <c r="P113" s="13">
        <v>68</v>
      </c>
    </row>
    <row r="114" spans="1:16" x14ac:dyDescent="0.25">
      <c r="A114" s="13" t="s">
        <v>883</v>
      </c>
      <c r="B114" t="s">
        <v>945</v>
      </c>
      <c r="C114" s="63">
        <v>5</v>
      </c>
      <c r="D114" s="63">
        <v>2</v>
      </c>
      <c r="F114" s="13">
        <v>1</v>
      </c>
      <c r="M114" s="13">
        <v>152</v>
      </c>
      <c r="N114" s="13">
        <v>19</v>
      </c>
      <c r="O114" s="13">
        <v>49</v>
      </c>
      <c r="P114" s="13">
        <v>68</v>
      </c>
    </row>
    <row r="115" spans="1:16" x14ac:dyDescent="0.25">
      <c r="A115" s="13" t="s">
        <v>883</v>
      </c>
      <c r="B115" t="s">
        <v>946</v>
      </c>
      <c r="C115" s="63">
        <v>10</v>
      </c>
      <c r="D115" s="63">
        <v>1</v>
      </c>
      <c r="M115" s="13">
        <v>152</v>
      </c>
      <c r="N115" s="13">
        <v>19</v>
      </c>
      <c r="O115" s="13">
        <v>49</v>
      </c>
      <c r="P115" s="13">
        <v>68</v>
      </c>
    </row>
    <row r="116" spans="1:16" x14ac:dyDescent="0.25">
      <c r="A116" s="13" t="s">
        <v>883</v>
      </c>
      <c r="B116" t="s">
        <v>947</v>
      </c>
      <c r="C116" s="63">
        <v>100</v>
      </c>
      <c r="D116" s="63">
        <v>0</v>
      </c>
      <c r="M116" s="13">
        <v>152</v>
      </c>
      <c r="O116" s="13">
        <v>50</v>
      </c>
      <c r="P116" s="13">
        <v>68</v>
      </c>
    </row>
    <row r="117" spans="1:16" x14ac:dyDescent="0.25">
      <c r="A117" s="13" t="s">
        <v>883</v>
      </c>
      <c r="B117" t="s">
        <v>948</v>
      </c>
      <c r="C117" s="63">
        <v>2</v>
      </c>
      <c r="D117" s="63">
        <v>6</v>
      </c>
      <c r="M117" s="13">
        <v>152</v>
      </c>
      <c r="O117" s="13">
        <v>50</v>
      </c>
      <c r="P117" s="13">
        <v>68</v>
      </c>
    </row>
    <row r="118" spans="1:16" x14ac:dyDescent="0.25">
      <c r="A118" s="13" t="s">
        <v>883</v>
      </c>
      <c r="B118" t="s">
        <v>949</v>
      </c>
      <c r="C118" s="63">
        <v>0.2</v>
      </c>
      <c r="D118" s="63">
        <v>1</v>
      </c>
      <c r="J118" s="13">
        <v>1</v>
      </c>
      <c r="M118" s="13">
        <v>152</v>
      </c>
      <c r="N118" s="13">
        <v>18</v>
      </c>
      <c r="O118" s="13">
        <v>50</v>
      </c>
      <c r="P118" s="13">
        <v>68</v>
      </c>
    </row>
    <row r="119" spans="1:16" x14ac:dyDescent="0.25">
      <c r="A119" s="13" t="s">
        <v>883</v>
      </c>
      <c r="B119" t="s">
        <v>950</v>
      </c>
      <c r="C119" s="63">
        <v>5</v>
      </c>
      <c r="D119" s="63">
        <v>0.5</v>
      </c>
      <c r="M119" s="13">
        <v>150</v>
      </c>
      <c r="N119" s="13">
        <v>18</v>
      </c>
      <c r="O119" s="13">
        <v>48</v>
      </c>
      <c r="P119" s="13">
        <v>69</v>
      </c>
    </row>
    <row r="120" spans="1:16" x14ac:dyDescent="0.25">
      <c r="A120" s="13" t="s">
        <v>883</v>
      </c>
      <c r="B120" t="s">
        <v>951</v>
      </c>
      <c r="C120" s="63">
        <v>0.1</v>
      </c>
      <c r="D120" s="63">
        <v>1</v>
      </c>
      <c r="F120" s="13">
        <v>2</v>
      </c>
      <c r="G120" s="13">
        <v>2</v>
      </c>
      <c r="M120" s="13">
        <v>152</v>
      </c>
      <c r="N120" s="13">
        <v>19</v>
      </c>
      <c r="O120" s="13">
        <v>50</v>
      </c>
      <c r="P120" s="13">
        <v>68</v>
      </c>
    </row>
    <row r="121" spans="1:16" x14ac:dyDescent="0.25">
      <c r="A121" s="13" t="s">
        <v>883</v>
      </c>
      <c r="B121" t="s">
        <v>952</v>
      </c>
      <c r="C121" s="63">
        <v>0.2</v>
      </c>
      <c r="D121" s="63">
        <v>0</v>
      </c>
      <c r="G121" s="13">
        <v>5</v>
      </c>
      <c r="M121" s="13">
        <v>150</v>
      </c>
      <c r="N121" s="13">
        <v>18</v>
      </c>
      <c r="O121" s="13">
        <v>48</v>
      </c>
      <c r="P121" s="13">
        <v>69</v>
      </c>
    </row>
    <row r="122" spans="1:16" x14ac:dyDescent="0.25">
      <c r="A122" s="13" t="s">
        <v>883</v>
      </c>
      <c r="B122" t="s">
        <v>953</v>
      </c>
      <c r="C122" s="63">
        <v>0.1</v>
      </c>
      <c r="D122" s="63">
        <v>0</v>
      </c>
      <c r="L122" s="13">
        <v>10</v>
      </c>
      <c r="M122" s="13">
        <v>150</v>
      </c>
      <c r="N122" s="13">
        <v>18</v>
      </c>
      <c r="O122" s="13">
        <v>48</v>
      </c>
      <c r="P122" s="13">
        <v>69</v>
      </c>
    </row>
    <row r="123" spans="1:16" x14ac:dyDescent="0.25">
      <c r="A123" s="13" t="s">
        <v>883</v>
      </c>
      <c r="B123" t="s">
        <v>954</v>
      </c>
      <c r="C123" s="63">
        <v>5</v>
      </c>
      <c r="D123" s="63">
        <v>0</v>
      </c>
      <c r="G123" s="13">
        <v>1</v>
      </c>
      <c r="M123" s="13">
        <v>150</v>
      </c>
      <c r="N123" s="13">
        <v>18</v>
      </c>
      <c r="O123" s="13">
        <v>48</v>
      </c>
      <c r="P123" s="13">
        <v>69</v>
      </c>
    </row>
    <row r="124" spans="1:16" x14ac:dyDescent="0.25">
      <c r="A124" s="13" t="s">
        <v>883</v>
      </c>
      <c r="B124" t="s">
        <v>955</v>
      </c>
      <c r="C124" s="63">
        <v>2</v>
      </c>
      <c r="D124" s="63">
        <v>10</v>
      </c>
      <c r="M124" s="13">
        <v>150</v>
      </c>
      <c r="N124" s="13">
        <v>18</v>
      </c>
      <c r="O124" s="13">
        <v>48</v>
      </c>
      <c r="P124" s="13">
        <v>69</v>
      </c>
    </row>
    <row r="125" spans="1:16" x14ac:dyDescent="0.25">
      <c r="A125" s="13" t="s">
        <v>883</v>
      </c>
      <c r="B125" t="s">
        <v>956</v>
      </c>
      <c r="C125" s="63">
        <v>0.05</v>
      </c>
      <c r="D125" s="63">
        <v>0.25</v>
      </c>
      <c r="F125" s="13">
        <v>10</v>
      </c>
      <c r="H125" s="13">
        <v>10</v>
      </c>
      <c r="M125" s="13">
        <v>150</v>
      </c>
      <c r="N125" s="13">
        <v>18</v>
      </c>
      <c r="O125" s="13">
        <v>48</v>
      </c>
      <c r="P125" s="13">
        <v>69</v>
      </c>
    </row>
    <row r="126" spans="1:16" x14ac:dyDescent="0.25">
      <c r="A126" s="13" t="s">
        <v>883</v>
      </c>
      <c r="B126" t="s">
        <v>957</v>
      </c>
      <c r="C126" s="63">
        <v>100</v>
      </c>
      <c r="D126" s="63">
        <v>0</v>
      </c>
      <c r="M126" s="13">
        <v>153</v>
      </c>
      <c r="O126" s="13">
        <v>50</v>
      </c>
      <c r="P126" s="13">
        <v>68</v>
      </c>
    </row>
    <row r="127" spans="1:16" x14ac:dyDescent="0.25">
      <c r="A127" s="13" t="s">
        <v>883</v>
      </c>
      <c r="B127" t="s">
        <v>958</v>
      </c>
      <c r="C127" s="63">
        <v>0.05</v>
      </c>
      <c r="D127" s="63">
        <v>7</v>
      </c>
      <c r="M127" s="13">
        <v>150</v>
      </c>
      <c r="O127" s="13">
        <v>48</v>
      </c>
      <c r="P127" s="13">
        <v>69</v>
      </c>
    </row>
    <row r="128" spans="1:16" x14ac:dyDescent="0.25">
      <c r="A128" s="13" t="s">
        <v>883</v>
      </c>
      <c r="B128" t="s">
        <v>959</v>
      </c>
      <c r="C128" s="63">
        <v>2</v>
      </c>
      <c r="D128" s="63">
        <v>10</v>
      </c>
      <c r="M128" s="13">
        <v>150</v>
      </c>
      <c r="N128" s="13">
        <v>18</v>
      </c>
      <c r="O128" s="13">
        <v>48</v>
      </c>
      <c r="P128" s="13">
        <v>69</v>
      </c>
    </row>
    <row r="129" spans="1:16" x14ac:dyDescent="0.25">
      <c r="A129" s="13" t="s">
        <v>883</v>
      </c>
      <c r="B129" t="s">
        <v>960</v>
      </c>
      <c r="C129" s="63">
        <v>0.5</v>
      </c>
      <c r="D129" s="63">
        <v>1</v>
      </c>
      <c r="E129" s="13">
        <v>6</v>
      </c>
      <c r="M129" s="13">
        <v>153</v>
      </c>
      <c r="N129" s="13">
        <v>18</v>
      </c>
      <c r="O129" s="13">
        <v>50</v>
      </c>
      <c r="P129" s="13">
        <v>68</v>
      </c>
    </row>
    <row r="130" spans="1:16" x14ac:dyDescent="0.25">
      <c r="A130" s="13" t="s">
        <v>883</v>
      </c>
      <c r="B130" t="s">
        <v>961</v>
      </c>
      <c r="C130" s="63">
        <v>1</v>
      </c>
      <c r="D130" s="63">
        <v>1</v>
      </c>
      <c r="M130" s="13">
        <v>153</v>
      </c>
      <c r="O130" s="13">
        <v>50</v>
      </c>
      <c r="P130" s="13">
        <v>68</v>
      </c>
    </row>
    <row r="131" spans="1:16" x14ac:dyDescent="0.25">
      <c r="A131" s="13" t="s">
        <v>883</v>
      </c>
      <c r="B131" t="s">
        <v>962</v>
      </c>
      <c r="C131" s="63">
        <v>4</v>
      </c>
      <c r="D131" s="63">
        <v>25</v>
      </c>
      <c r="M131" s="13">
        <v>153</v>
      </c>
      <c r="O131" s="13">
        <v>50</v>
      </c>
      <c r="P131" s="13">
        <v>68</v>
      </c>
    </row>
    <row r="132" spans="1:16" x14ac:dyDescent="0.25">
      <c r="A132" s="13" t="s">
        <v>883</v>
      </c>
      <c r="B132" t="s">
        <v>966</v>
      </c>
      <c r="C132" s="63">
        <v>1</v>
      </c>
      <c r="D132" s="63">
        <v>10</v>
      </c>
      <c r="F132" s="13">
        <v>1</v>
      </c>
      <c r="H132" s="13">
        <v>1</v>
      </c>
      <c r="J132" s="13">
        <v>1</v>
      </c>
      <c r="M132" s="13">
        <v>153</v>
      </c>
      <c r="N132" s="13">
        <v>19</v>
      </c>
      <c r="O132" s="13">
        <v>50</v>
      </c>
      <c r="P132" s="13">
        <v>68</v>
      </c>
    </row>
    <row r="133" spans="1:16" x14ac:dyDescent="0.25">
      <c r="A133" s="13" t="s">
        <v>883</v>
      </c>
      <c r="B133" t="s">
        <v>967</v>
      </c>
      <c r="C133" s="63">
        <v>10</v>
      </c>
      <c r="D133" s="63">
        <v>5</v>
      </c>
      <c r="M133" s="13">
        <v>153</v>
      </c>
      <c r="N133" s="13">
        <v>19</v>
      </c>
      <c r="O133" s="13">
        <v>50</v>
      </c>
      <c r="P133" s="13">
        <v>68</v>
      </c>
    </row>
    <row r="134" spans="1:16" x14ac:dyDescent="0.25">
      <c r="A134" s="13" t="s">
        <v>883</v>
      </c>
      <c r="B134" t="s">
        <v>968</v>
      </c>
      <c r="C134" s="63">
        <v>0.01</v>
      </c>
      <c r="D134" s="63">
        <v>0.5</v>
      </c>
      <c r="E134" s="13">
        <v>30</v>
      </c>
      <c r="M134" s="13">
        <v>150</v>
      </c>
      <c r="N134" s="13">
        <v>18</v>
      </c>
      <c r="O134" s="13">
        <v>48</v>
      </c>
      <c r="P134" s="13">
        <v>69</v>
      </c>
    </row>
    <row r="135" spans="1:16" x14ac:dyDescent="0.25">
      <c r="A135" s="13" t="s">
        <v>883</v>
      </c>
      <c r="B135" t="s">
        <v>1000</v>
      </c>
      <c r="C135" s="67" t="s">
        <v>999</v>
      </c>
      <c r="D135" s="67" t="s">
        <v>999</v>
      </c>
      <c r="L135" s="13">
        <v>1</v>
      </c>
    </row>
    <row r="136" spans="1:16" x14ac:dyDescent="0.25">
      <c r="A136" s="13" t="s">
        <v>883</v>
      </c>
      <c r="B136" t="s">
        <v>969</v>
      </c>
      <c r="C136" s="63">
        <v>5</v>
      </c>
      <c r="D136" s="63">
        <v>3</v>
      </c>
      <c r="M136" s="13">
        <v>153</v>
      </c>
      <c r="O136" s="13">
        <v>50</v>
      </c>
      <c r="P136" s="13">
        <v>68</v>
      </c>
    </row>
    <row r="137" spans="1:16" x14ac:dyDescent="0.25">
      <c r="A137" s="13" t="s">
        <v>883</v>
      </c>
      <c r="B137" t="s">
        <v>970</v>
      </c>
      <c r="C137" s="63">
        <v>0.5</v>
      </c>
      <c r="D137" s="63">
        <v>0</v>
      </c>
      <c r="G137" s="13">
        <v>1</v>
      </c>
      <c r="M137" s="13">
        <v>150</v>
      </c>
      <c r="N137" s="13">
        <v>18</v>
      </c>
      <c r="O137" s="13">
        <v>48</v>
      </c>
      <c r="P137" s="13">
        <v>69</v>
      </c>
    </row>
    <row r="138" spans="1:16" x14ac:dyDescent="0.25">
      <c r="A138" s="13" t="s">
        <v>883</v>
      </c>
      <c r="B138" t="s">
        <v>971</v>
      </c>
      <c r="C138" s="63">
        <v>2</v>
      </c>
      <c r="D138" s="63">
        <v>5</v>
      </c>
      <c r="M138" s="13">
        <v>150</v>
      </c>
      <c r="N138" s="13">
        <v>18</v>
      </c>
      <c r="O138" s="13">
        <v>48</v>
      </c>
      <c r="P138" s="13">
        <v>69</v>
      </c>
    </row>
    <row r="139" spans="1:16" x14ac:dyDescent="0.25">
      <c r="A139" s="13" t="s">
        <v>883</v>
      </c>
      <c r="B139" t="s">
        <v>972</v>
      </c>
      <c r="C139" s="63">
        <v>0.05</v>
      </c>
      <c r="D139" s="63">
        <v>0</v>
      </c>
      <c r="M139" s="13">
        <v>150</v>
      </c>
      <c r="N139" s="13">
        <v>18</v>
      </c>
      <c r="O139" s="13">
        <v>48</v>
      </c>
      <c r="P139" s="13">
        <v>69</v>
      </c>
    </row>
    <row r="140" spans="1:16" x14ac:dyDescent="0.25">
      <c r="A140" s="13" t="s">
        <v>883</v>
      </c>
      <c r="B140" t="s">
        <v>973</v>
      </c>
      <c r="C140" s="63">
        <v>5</v>
      </c>
      <c r="D140" s="63">
        <v>0</v>
      </c>
      <c r="M140" s="13">
        <v>150</v>
      </c>
      <c r="N140" s="13">
        <v>18</v>
      </c>
      <c r="O140" s="13">
        <v>48</v>
      </c>
      <c r="P140" s="13">
        <v>69</v>
      </c>
    </row>
    <row r="141" spans="1:16" x14ac:dyDescent="0.25">
      <c r="A141" s="13" t="s">
        <v>883</v>
      </c>
      <c r="B141" t="s">
        <v>974</v>
      </c>
      <c r="C141" s="63">
        <v>0.02</v>
      </c>
      <c r="D141" s="63">
        <v>0</v>
      </c>
      <c r="G141" s="13">
        <v>1</v>
      </c>
      <c r="M141" s="13">
        <v>150</v>
      </c>
      <c r="O141" s="13">
        <v>48</v>
      </c>
      <c r="P141" s="13">
        <v>69</v>
      </c>
    </row>
    <row r="142" spans="1:16" x14ac:dyDescent="0.25">
      <c r="A142" s="13" t="s">
        <v>883</v>
      </c>
      <c r="B142" t="s">
        <v>976</v>
      </c>
      <c r="C142" s="63">
        <v>1</v>
      </c>
      <c r="D142" s="63">
        <v>5</v>
      </c>
      <c r="M142" s="13">
        <v>150</v>
      </c>
      <c r="N142" s="13">
        <v>18</v>
      </c>
      <c r="O142" s="13">
        <v>48</v>
      </c>
      <c r="P142" s="13">
        <v>69</v>
      </c>
    </row>
    <row r="143" spans="1:16" x14ac:dyDescent="0.25">
      <c r="A143" s="13" t="s">
        <v>883</v>
      </c>
      <c r="B143" t="s">
        <v>977</v>
      </c>
      <c r="C143" s="63">
        <v>1000</v>
      </c>
      <c r="D143" s="63">
        <v>1</v>
      </c>
      <c r="M143" s="13">
        <v>153</v>
      </c>
      <c r="O143" s="13">
        <v>50</v>
      </c>
      <c r="P143" s="13">
        <v>68</v>
      </c>
    </row>
    <row r="144" spans="1:16" x14ac:dyDescent="0.25">
      <c r="A144" s="13" t="s">
        <v>883</v>
      </c>
      <c r="B144" t="s">
        <v>995</v>
      </c>
      <c r="C144" s="67" t="s">
        <v>999</v>
      </c>
      <c r="D144" s="67" t="s">
        <v>999</v>
      </c>
      <c r="F144" s="13">
        <v>1</v>
      </c>
    </row>
    <row r="145" spans="1:16" x14ac:dyDescent="0.25">
      <c r="A145" s="13" t="s">
        <v>883</v>
      </c>
      <c r="B145" t="s">
        <v>978</v>
      </c>
      <c r="C145" s="63">
        <v>2</v>
      </c>
      <c r="D145" s="63">
        <v>20</v>
      </c>
      <c r="M145" s="13">
        <v>153</v>
      </c>
      <c r="N145" s="13">
        <v>18</v>
      </c>
      <c r="O145" s="13">
        <v>50</v>
      </c>
      <c r="P145" s="13">
        <v>68</v>
      </c>
    </row>
    <row r="146" spans="1:16" x14ac:dyDescent="0.25">
      <c r="A146" s="13" t="s">
        <v>883</v>
      </c>
      <c r="B146" t="s">
        <v>979</v>
      </c>
      <c r="C146" s="63">
        <v>0.5</v>
      </c>
      <c r="D146" s="63">
        <v>1</v>
      </c>
      <c r="F146" s="13">
        <v>1</v>
      </c>
      <c r="H146" s="13">
        <v>1</v>
      </c>
      <c r="J146" s="13">
        <v>1</v>
      </c>
      <c r="K146" s="13">
        <v>1</v>
      </c>
      <c r="M146" s="13">
        <v>153</v>
      </c>
      <c r="N146" s="13">
        <v>19</v>
      </c>
      <c r="O146" s="13">
        <v>50</v>
      </c>
      <c r="P146" s="13">
        <v>68</v>
      </c>
    </row>
    <row r="147" spans="1:16" x14ac:dyDescent="0.25">
      <c r="A147" s="13" t="s">
        <v>883</v>
      </c>
      <c r="B147" t="s">
        <v>980</v>
      </c>
      <c r="C147" s="63">
        <v>0.01</v>
      </c>
      <c r="D147" s="63">
        <v>1</v>
      </c>
      <c r="H147" s="13">
        <v>10</v>
      </c>
      <c r="J147" s="13">
        <v>10</v>
      </c>
      <c r="M147" s="13">
        <v>153</v>
      </c>
      <c r="N147" s="13">
        <v>19</v>
      </c>
      <c r="O147" s="13">
        <v>50</v>
      </c>
      <c r="P147" s="13">
        <v>68</v>
      </c>
    </row>
    <row r="148" spans="1:16" x14ac:dyDescent="0.25">
      <c r="A148" s="13" t="s">
        <v>883</v>
      </c>
      <c r="B148" t="s">
        <v>981</v>
      </c>
      <c r="C148" s="63">
        <v>1</v>
      </c>
      <c r="D148" s="63">
        <v>0</v>
      </c>
      <c r="M148" s="13">
        <v>150</v>
      </c>
      <c r="O148" s="13">
        <v>48</v>
      </c>
      <c r="P148" s="13">
        <v>69</v>
      </c>
    </row>
    <row r="149" spans="1:16" x14ac:dyDescent="0.25">
      <c r="A149" s="13" t="s">
        <v>883</v>
      </c>
      <c r="B149" t="s">
        <v>982</v>
      </c>
      <c r="C149" s="63">
        <v>0.2</v>
      </c>
      <c r="D149" s="63">
        <v>5</v>
      </c>
      <c r="F149" s="13">
        <v>1</v>
      </c>
      <c r="H149" s="13">
        <v>1</v>
      </c>
      <c r="I149" s="13">
        <v>1</v>
      </c>
      <c r="J149" s="13">
        <v>1</v>
      </c>
      <c r="K149" s="13">
        <v>1</v>
      </c>
      <c r="M149" s="13">
        <v>150</v>
      </c>
      <c r="N149" s="13">
        <v>18</v>
      </c>
      <c r="O149" s="13">
        <v>48</v>
      </c>
      <c r="P149" s="13">
        <v>69</v>
      </c>
    </row>
    <row r="150" spans="1:16" x14ac:dyDescent="0.25">
      <c r="A150" s="13" t="s">
        <v>883</v>
      </c>
      <c r="B150" t="s">
        <v>983</v>
      </c>
      <c r="C150" s="63">
        <v>0.01</v>
      </c>
      <c r="D150" s="63">
        <v>1</v>
      </c>
      <c r="M150" s="13">
        <v>150</v>
      </c>
      <c r="N150" s="13">
        <v>18</v>
      </c>
      <c r="O150" s="13">
        <v>48</v>
      </c>
      <c r="P150" s="13">
        <v>69</v>
      </c>
    </row>
    <row r="151" spans="1:16" x14ac:dyDescent="0.25">
      <c r="A151" s="13" t="s">
        <v>1095</v>
      </c>
      <c r="B151" t="s">
        <v>1102</v>
      </c>
      <c r="C151" s="63">
        <v>10</v>
      </c>
      <c r="D151" s="65"/>
      <c r="M151" s="13">
        <v>158</v>
      </c>
      <c r="O151" s="13">
        <v>53</v>
      </c>
      <c r="P151" s="13">
        <v>73</v>
      </c>
    </row>
    <row r="152" spans="1:16" x14ac:dyDescent="0.25">
      <c r="A152" s="13" t="s">
        <v>1095</v>
      </c>
      <c r="B152" t="s">
        <v>1100</v>
      </c>
      <c r="C152" s="63">
        <v>2</v>
      </c>
      <c r="D152" s="65"/>
      <c r="M152" s="13">
        <v>158</v>
      </c>
      <c r="O152" s="13">
        <v>53</v>
      </c>
      <c r="P152" s="13">
        <v>73</v>
      </c>
    </row>
    <row r="153" spans="1:16" x14ac:dyDescent="0.25">
      <c r="A153" s="13" t="s">
        <v>1095</v>
      </c>
      <c r="B153" t="s">
        <v>1099</v>
      </c>
      <c r="C153" s="63">
        <v>1</v>
      </c>
      <c r="D153" s="65"/>
      <c r="M153" s="13">
        <v>158</v>
      </c>
      <c r="O153" s="13">
        <v>53</v>
      </c>
      <c r="P153" s="13">
        <v>73</v>
      </c>
    </row>
    <row r="154" spans="1:16" x14ac:dyDescent="0.25">
      <c r="A154" s="13" t="s">
        <v>1095</v>
      </c>
      <c r="B154" t="s">
        <v>1098</v>
      </c>
      <c r="C154" s="63">
        <v>0.2</v>
      </c>
      <c r="D154" s="65"/>
      <c r="M154" s="13">
        <v>158</v>
      </c>
      <c r="O154" s="13">
        <v>53</v>
      </c>
      <c r="P154" s="13">
        <v>73</v>
      </c>
    </row>
    <row r="155" spans="1:16" x14ac:dyDescent="0.25">
      <c r="A155" s="13" t="s">
        <v>1095</v>
      </c>
      <c r="B155" t="s">
        <v>1097</v>
      </c>
      <c r="C155" s="63">
        <v>0.1</v>
      </c>
      <c r="D155" s="65"/>
      <c r="M155" s="13">
        <v>158</v>
      </c>
      <c r="O155" s="13">
        <v>53</v>
      </c>
      <c r="P155" s="13">
        <v>73</v>
      </c>
    </row>
    <row r="156" spans="1:16" x14ac:dyDescent="0.25">
      <c r="A156" s="13" t="s">
        <v>1095</v>
      </c>
      <c r="B156" t="s">
        <v>1101</v>
      </c>
      <c r="C156" s="63">
        <v>4</v>
      </c>
      <c r="D156" s="65"/>
      <c r="M156" s="13">
        <v>158</v>
      </c>
      <c r="O156" s="13">
        <v>53</v>
      </c>
      <c r="P156" s="13">
        <v>73</v>
      </c>
    </row>
    <row r="157" spans="1:16" x14ac:dyDescent="0.25">
      <c r="A157" s="13" t="s">
        <v>1095</v>
      </c>
      <c r="B157" t="s">
        <v>1096</v>
      </c>
      <c r="C157" s="63">
        <v>0</v>
      </c>
      <c r="D157" s="65"/>
      <c r="M157" s="13">
        <v>158</v>
      </c>
      <c r="O157" s="13">
        <v>53</v>
      </c>
      <c r="P157" s="13">
        <v>73</v>
      </c>
    </row>
    <row r="158" spans="1:16" x14ac:dyDescent="0.25">
      <c r="A158" s="13" t="s">
        <v>1115</v>
      </c>
      <c r="B158" t="s">
        <v>1114</v>
      </c>
      <c r="C158" s="63">
        <v>4</v>
      </c>
      <c r="D158" s="65"/>
      <c r="M158" s="13">
        <v>158</v>
      </c>
      <c r="N158" s="13">
        <v>19</v>
      </c>
      <c r="O158" s="13">
        <v>53</v>
      </c>
      <c r="P158" s="13">
        <v>74</v>
      </c>
    </row>
    <row r="159" spans="1:16" x14ac:dyDescent="0.25">
      <c r="A159" s="13" t="s">
        <v>1115</v>
      </c>
      <c r="B159" t="s">
        <v>1112</v>
      </c>
      <c r="C159" s="63">
        <v>0.8</v>
      </c>
      <c r="D159" s="65"/>
      <c r="M159" s="13">
        <v>158</v>
      </c>
      <c r="N159" s="13">
        <v>19</v>
      </c>
      <c r="O159" s="13">
        <v>53</v>
      </c>
      <c r="P159" s="13">
        <v>74</v>
      </c>
    </row>
    <row r="160" spans="1:16" x14ac:dyDescent="0.25">
      <c r="A160" s="13" t="s">
        <v>1115</v>
      </c>
      <c r="B160" t="s">
        <v>1111</v>
      </c>
      <c r="C160" s="63">
        <v>0.5</v>
      </c>
      <c r="D160" s="65"/>
      <c r="M160" s="13">
        <v>158</v>
      </c>
      <c r="N160" s="13">
        <v>19</v>
      </c>
      <c r="O160" s="13">
        <v>53</v>
      </c>
      <c r="P160" s="13">
        <v>73</v>
      </c>
    </row>
    <row r="161" spans="1:16" x14ac:dyDescent="0.25">
      <c r="A161" s="13" t="s">
        <v>1115</v>
      </c>
      <c r="B161" t="s">
        <v>1110</v>
      </c>
      <c r="C161" s="63">
        <v>0.1</v>
      </c>
      <c r="D161" s="65"/>
      <c r="M161" s="13">
        <v>158</v>
      </c>
      <c r="N161" s="13">
        <v>19</v>
      </c>
      <c r="O161" s="13">
        <v>53</v>
      </c>
      <c r="P161" s="13">
        <v>73</v>
      </c>
    </row>
    <row r="162" spans="1:16" x14ac:dyDescent="0.25">
      <c r="A162" s="13" t="s">
        <v>1115</v>
      </c>
      <c r="B162" t="s">
        <v>1109</v>
      </c>
      <c r="C162" s="63">
        <v>7.0000000000000007E-2</v>
      </c>
      <c r="D162" s="65"/>
      <c r="M162" s="13">
        <v>158</v>
      </c>
      <c r="N162" s="13">
        <v>19</v>
      </c>
      <c r="O162" s="13">
        <v>53</v>
      </c>
      <c r="P162" s="13">
        <v>73</v>
      </c>
    </row>
    <row r="163" spans="1:16" x14ac:dyDescent="0.25">
      <c r="A163" s="13" t="s">
        <v>1115</v>
      </c>
      <c r="B163" t="s">
        <v>1113</v>
      </c>
      <c r="C163" s="63">
        <v>2</v>
      </c>
      <c r="D163" s="65"/>
      <c r="M163" s="13">
        <v>158</v>
      </c>
      <c r="N163" s="13">
        <v>19</v>
      </c>
      <c r="O163" s="13">
        <v>53</v>
      </c>
      <c r="P163" s="13">
        <v>74</v>
      </c>
    </row>
    <row r="164" spans="1:16" x14ac:dyDescent="0.25">
      <c r="A164" s="13" t="s">
        <v>965</v>
      </c>
      <c r="B164" s="58" t="s">
        <v>18</v>
      </c>
      <c r="C164" s="63">
        <v>50</v>
      </c>
      <c r="D164" s="63">
        <v>0.5</v>
      </c>
      <c r="M164" s="13">
        <v>153</v>
      </c>
      <c r="N164" s="13">
        <v>19</v>
      </c>
      <c r="O164" s="13">
        <v>50</v>
      </c>
      <c r="P164" s="13">
        <v>68</v>
      </c>
    </row>
    <row r="165" spans="1:16" x14ac:dyDescent="0.25">
      <c r="A165" s="13" t="s">
        <v>965</v>
      </c>
      <c r="B165" t="s">
        <v>975</v>
      </c>
      <c r="C165" s="63">
        <v>50</v>
      </c>
      <c r="D165" s="63">
        <v>3</v>
      </c>
      <c r="M165" s="13">
        <v>153</v>
      </c>
      <c r="N165" s="13">
        <v>19</v>
      </c>
      <c r="O165" s="13">
        <v>50</v>
      </c>
      <c r="P165" s="13">
        <v>68</v>
      </c>
    </row>
    <row r="166" spans="1:16" x14ac:dyDescent="0.25">
      <c r="A166" s="13" t="s">
        <v>1146</v>
      </c>
      <c r="B166" t="s">
        <v>988</v>
      </c>
      <c r="C166" s="66">
        <v>16</v>
      </c>
      <c r="F166" s="13" t="s">
        <v>1147</v>
      </c>
      <c r="M166" s="13">
        <v>151</v>
      </c>
      <c r="O166" s="13">
        <v>49</v>
      </c>
      <c r="P166" s="13">
        <v>70</v>
      </c>
    </row>
    <row r="167" spans="1:16" x14ac:dyDescent="0.25">
      <c r="A167" s="13" t="s">
        <v>1146</v>
      </c>
      <c r="B167" t="s">
        <v>987</v>
      </c>
      <c r="C167" s="66">
        <v>39</v>
      </c>
      <c r="G167" s="13" t="s">
        <v>1147</v>
      </c>
      <c r="M167" s="13">
        <v>151</v>
      </c>
      <c r="O167" s="13">
        <v>49</v>
      </c>
      <c r="P167" s="13">
        <v>70</v>
      </c>
    </row>
    <row r="168" spans="1:16" x14ac:dyDescent="0.25">
      <c r="A168" s="13" t="s">
        <v>1146</v>
      </c>
      <c r="B168" t="s">
        <v>989</v>
      </c>
      <c r="C168" s="66">
        <v>12</v>
      </c>
      <c r="H168" s="13" t="s">
        <v>1147</v>
      </c>
      <c r="M168" s="13">
        <v>151</v>
      </c>
      <c r="O168" s="13">
        <v>49</v>
      </c>
      <c r="P168" s="13">
        <v>70</v>
      </c>
    </row>
    <row r="169" spans="1:16" x14ac:dyDescent="0.25">
      <c r="A169" s="13" t="s">
        <v>1146</v>
      </c>
      <c r="B169" t="s">
        <v>990</v>
      </c>
      <c r="C169" s="66">
        <v>40</v>
      </c>
      <c r="I169" s="13" t="s">
        <v>1147</v>
      </c>
      <c r="M169" s="13">
        <v>151</v>
      </c>
      <c r="O169" s="13">
        <v>49</v>
      </c>
      <c r="P169" s="13">
        <v>70</v>
      </c>
    </row>
    <row r="170" spans="1:16" x14ac:dyDescent="0.25">
      <c r="A170" s="13" t="s">
        <v>1146</v>
      </c>
      <c r="B170" t="s">
        <v>991</v>
      </c>
      <c r="C170" s="66">
        <v>10</v>
      </c>
      <c r="J170" s="13" t="s">
        <v>1147</v>
      </c>
      <c r="M170" s="13">
        <v>151</v>
      </c>
      <c r="O170" s="13">
        <v>49</v>
      </c>
      <c r="P170" s="13">
        <v>70</v>
      </c>
    </row>
    <row r="171" spans="1:16" x14ac:dyDescent="0.25">
      <c r="A171" s="13" t="s">
        <v>1146</v>
      </c>
      <c r="B171" t="s">
        <v>992</v>
      </c>
      <c r="C171" s="66">
        <v>19</v>
      </c>
      <c r="K171" s="13" t="s">
        <v>1147</v>
      </c>
      <c r="M171" s="13">
        <v>151</v>
      </c>
      <c r="O171" s="13">
        <v>49</v>
      </c>
      <c r="P171" s="13">
        <v>70</v>
      </c>
    </row>
    <row r="172" spans="1:16" x14ac:dyDescent="0.25">
      <c r="A172" s="13" t="s">
        <v>1146</v>
      </c>
      <c r="B172" t="s">
        <v>993</v>
      </c>
      <c r="C172" s="66">
        <v>40</v>
      </c>
      <c r="L172" s="13" t="s">
        <v>1147</v>
      </c>
      <c r="M172" s="13">
        <v>151</v>
      </c>
      <c r="O172" s="13">
        <v>49</v>
      </c>
      <c r="P172" s="13">
        <v>70</v>
      </c>
    </row>
    <row r="173" spans="1:16" x14ac:dyDescent="0.25">
      <c r="A173" s="13" t="s">
        <v>1125</v>
      </c>
      <c r="B173" t="s">
        <v>1126</v>
      </c>
      <c r="C173" s="63">
        <v>0.03</v>
      </c>
      <c r="D173" s="65"/>
      <c r="M173" s="13">
        <v>159</v>
      </c>
      <c r="O173" s="13">
        <v>54</v>
      </c>
      <c r="P173" s="13">
        <v>74</v>
      </c>
    </row>
    <row r="174" spans="1:16" x14ac:dyDescent="0.25">
      <c r="A174" s="13" t="s">
        <v>1125</v>
      </c>
      <c r="B174" t="s">
        <v>1127</v>
      </c>
      <c r="C174" s="63">
        <v>0.01</v>
      </c>
      <c r="D174" s="65"/>
      <c r="M174" s="13">
        <v>159</v>
      </c>
      <c r="O174" s="13">
        <v>54</v>
      </c>
      <c r="P174" s="13">
        <v>74</v>
      </c>
    </row>
    <row r="175" spans="1:16" x14ac:dyDescent="0.25">
      <c r="A175" s="13" t="s">
        <v>1125</v>
      </c>
      <c r="B175" t="s">
        <v>1128</v>
      </c>
      <c r="C175" s="63">
        <v>2</v>
      </c>
      <c r="D175" s="65"/>
      <c r="M175" s="13">
        <v>159</v>
      </c>
      <c r="O175" s="13">
        <v>54</v>
      </c>
      <c r="P175" s="13">
        <v>74</v>
      </c>
    </row>
    <row r="176" spans="1:16" x14ac:dyDescent="0.25">
      <c r="A176" s="13" t="s">
        <v>1125</v>
      </c>
      <c r="B176" t="s">
        <v>1129</v>
      </c>
      <c r="C176" s="63">
        <v>0.2</v>
      </c>
      <c r="D176" s="65"/>
      <c r="M176" s="13">
        <v>159</v>
      </c>
      <c r="O176" s="13">
        <v>54</v>
      </c>
      <c r="P176" s="13">
        <v>74</v>
      </c>
    </row>
    <row r="177" spans="1:16" x14ac:dyDescent="0.25">
      <c r="A177" s="13" t="s">
        <v>1125</v>
      </c>
      <c r="B177" t="s">
        <v>1130</v>
      </c>
      <c r="C177" s="63">
        <v>0.02</v>
      </c>
      <c r="D177" s="65"/>
      <c r="M177" s="13">
        <v>159</v>
      </c>
      <c r="O177" s="13">
        <v>54</v>
      </c>
      <c r="P177" s="13">
        <v>74</v>
      </c>
    </row>
    <row r="178" spans="1:16" x14ac:dyDescent="0.25">
      <c r="A178" s="13" t="s">
        <v>1125</v>
      </c>
      <c r="B178" t="s">
        <v>1131</v>
      </c>
      <c r="C178" s="63">
        <v>0.01</v>
      </c>
      <c r="D178" s="65"/>
      <c r="M178" s="13">
        <v>159</v>
      </c>
      <c r="O178" s="13">
        <v>54</v>
      </c>
      <c r="P178" s="13">
        <v>74</v>
      </c>
    </row>
    <row r="179" spans="1:16" x14ac:dyDescent="0.25">
      <c r="A179" s="13" t="s">
        <v>1125</v>
      </c>
      <c r="B179" t="s">
        <v>1132</v>
      </c>
      <c r="C179" s="63">
        <v>0.1</v>
      </c>
      <c r="D179" s="65"/>
      <c r="M179" s="13">
        <v>159</v>
      </c>
      <c r="O179" s="13">
        <v>54</v>
      </c>
      <c r="P179" s="13">
        <v>74</v>
      </c>
    </row>
    <row r="180" spans="1:16" x14ac:dyDescent="0.25">
      <c r="A180" s="13" t="s">
        <v>1043</v>
      </c>
      <c r="B180" t="s">
        <v>1002</v>
      </c>
      <c r="C180" s="63">
        <v>50</v>
      </c>
      <c r="D180" s="63">
        <v>8</v>
      </c>
      <c r="M180" s="13">
        <v>154</v>
      </c>
      <c r="O180" s="13">
        <v>50</v>
      </c>
      <c r="P180" s="13">
        <v>70</v>
      </c>
    </row>
    <row r="181" spans="1:16" x14ac:dyDescent="0.25">
      <c r="A181" s="13" t="s">
        <v>1043</v>
      </c>
      <c r="B181" t="s">
        <v>1003</v>
      </c>
      <c r="C181" s="63">
        <v>20</v>
      </c>
      <c r="D181" s="63">
        <v>9</v>
      </c>
      <c r="M181" s="13">
        <v>154</v>
      </c>
      <c r="O181" s="13">
        <v>50</v>
      </c>
      <c r="P181" s="13">
        <v>70</v>
      </c>
    </row>
    <row r="182" spans="1:16" x14ac:dyDescent="0.25">
      <c r="A182" s="13" t="s">
        <v>1043</v>
      </c>
      <c r="B182" t="s">
        <v>1004</v>
      </c>
      <c r="C182" s="63">
        <v>10</v>
      </c>
      <c r="D182" s="63">
        <v>5</v>
      </c>
      <c r="M182" s="13">
        <v>154</v>
      </c>
      <c r="O182" s="13">
        <v>50</v>
      </c>
      <c r="P182" s="13">
        <v>70</v>
      </c>
    </row>
    <row r="183" spans="1:16" x14ac:dyDescent="0.25">
      <c r="A183" s="13" t="s">
        <v>1043</v>
      </c>
      <c r="B183" t="s">
        <v>1005</v>
      </c>
      <c r="C183" s="63">
        <v>8</v>
      </c>
      <c r="D183" s="63">
        <v>6</v>
      </c>
      <c r="M183" s="13">
        <v>154</v>
      </c>
      <c r="N183" s="13">
        <v>18</v>
      </c>
      <c r="O183" s="13">
        <v>50</v>
      </c>
      <c r="P183" s="13">
        <v>70</v>
      </c>
    </row>
    <row r="184" spans="1:16" x14ac:dyDescent="0.25">
      <c r="A184" s="13" t="s">
        <v>1043</v>
      </c>
      <c r="B184" t="s">
        <v>1006</v>
      </c>
      <c r="C184" s="63">
        <v>15</v>
      </c>
      <c r="D184" s="63">
        <v>6</v>
      </c>
      <c r="M184" s="13">
        <v>154</v>
      </c>
      <c r="O184" s="13">
        <v>50</v>
      </c>
      <c r="P184" s="13">
        <v>70</v>
      </c>
    </row>
    <row r="185" spans="1:16" x14ac:dyDescent="0.25">
      <c r="A185" s="13" t="s">
        <v>1043</v>
      </c>
      <c r="B185" t="s">
        <v>1007</v>
      </c>
      <c r="C185" s="63">
        <v>5</v>
      </c>
      <c r="D185" s="63">
        <v>5</v>
      </c>
      <c r="M185" s="13">
        <v>154</v>
      </c>
      <c r="O185" s="13">
        <v>50</v>
      </c>
      <c r="P185" s="13">
        <v>70</v>
      </c>
    </row>
    <row r="186" spans="1:16" x14ac:dyDescent="0.25">
      <c r="A186" s="13" t="s">
        <v>1043</v>
      </c>
      <c r="B186" t="s">
        <v>1008</v>
      </c>
      <c r="C186" s="63">
        <v>1</v>
      </c>
      <c r="D186" s="63">
        <v>8</v>
      </c>
      <c r="M186" s="13">
        <v>154</v>
      </c>
      <c r="O186" s="13">
        <v>50</v>
      </c>
      <c r="P186" s="13">
        <v>70</v>
      </c>
    </row>
    <row r="187" spans="1:16" x14ac:dyDescent="0.25">
      <c r="A187" s="13" t="s">
        <v>1043</v>
      </c>
      <c r="B187" t="s">
        <v>1009</v>
      </c>
      <c r="C187" s="63">
        <v>30</v>
      </c>
      <c r="D187" s="63">
        <v>5</v>
      </c>
      <c r="M187" s="13">
        <v>154</v>
      </c>
      <c r="O187" s="13">
        <v>50</v>
      </c>
      <c r="P187" s="13">
        <v>70</v>
      </c>
    </row>
    <row r="188" spans="1:16" x14ac:dyDescent="0.25">
      <c r="A188" s="13" t="s">
        <v>1043</v>
      </c>
      <c r="B188" t="s">
        <v>1010</v>
      </c>
      <c r="C188" s="63">
        <v>25</v>
      </c>
      <c r="D188" s="63">
        <v>2</v>
      </c>
      <c r="M188" s="13">
        <v>154</v>
      </c>
      <c r="O188" s="13">
        <v>50</v>
      </c>
      <c r="P188" s="13">
        <v>70</v>
      </c>
    </row>
    <row r="189" spans="1:16" x14ac:dyDescent="0.25">
      <c r="A189" s="13" t="s">
        <v>1043</v>
      </c>
      <c r="B189" t="s">
        <v>1011</v>
      </c>
      <c r="C189" s="63">
        <v>5</v>
      </c>
      <c r="D189" s="63">
        <v>5</v>
      </c>
      <c r="M189" s="13">
        <v>154</v>
      </c>
      <c r="O189" s="13">
        <v>50</v>
      </c>
      <c r="P189" s="13">
        <v>70</v>
      </c>
    </row>
    <row r="190" spans="1:16" x14ac:dyDescent="0.25">
      <c r="A190" s="13" t="s">
        <v>1043</v>
      </c>
      <c r="B190" t="s">
        <v>1012</v>
      </c>
      <c r="C190" s="63">
        <v>10</v>
      </c>
      <c r="D190" s="63">
        <v>8</v>
      </c>
      <c r="M190" s="13">
        <v>154</v>
      </c>
      <c r="N190" s="13">
        <v>18</v>
      </c>
      <c r="O190" s="13">
        <v>50</v>
      </c>
      <c r="P190" s="13">
        <v>70</v>
      </c>
    </row>
    <row r="191" spans="1:16" x14ac:dyDescent="0.25">
      <c r="A191" s="13" t="s">
        <v>1043</v>
      </c>
      <c r="B191" t="s">
        <v>1013</v>
      </c>
      <c r="C191" s="63">
        <v>10</v>
      </c>
      <c r="D191" s="63">
        <v>5</v>
      </c>
      <c r="M191" s="13">
        <v>154</v>
      </c>
      <c r="O191" s="13">
        <v>50</v>
      </c>
      <c r="P191" s="13">
        <v>70</v>
      </c>
    </row>
    <row r="192" spans="1:16" x14ac:dyDescent="0.25">
      <c r="A192" s="13" t="s">
        <v>1043</v>
      </c>
      <c r="B192" t="s">
        <v>1015</v>
      </c>
      <c r="C192" s="63">
        <v>10</v>
      </c>
      <c r="D192" s="63">
        <v>3</v>
      </c>
      <c r="M192" s="13">
        <v>154</v>
      </c>
      <c r="O192" s="13">
        <v>50</v>
      </c>
      <c r="P192" s="13">
        <v>70</v>
      </c>
    </row>
    <row r="193" spans="1:16" x14ac:dyDescent="0.25">
      <c r="A193" s="13" t="s">
        <v>1043</v>
      </c>
      <c r="B193" t="s">
        <v>1014</v>
      </c>
      <c r="C193" s="63">
        <v>20</v>
      </c>
      <c r="D193" s="63">
        <v>8</v>
      </c>
      <c r="M193" s="13">
        <v>154</v>
      </c>
      <c r="O193" s="13">
        <v>50</v>
      </c>
      <c r="P193" s="13">
        <v>70</v>
      </c>
    </row>
    <row r="194" spans="1:16" x14ac:dyDescent="0.25">
      <c r="A194" s="13" t="s">
        <v>1043</v>
      </c>
      <c r="B194" t="s">
        <v>1016</v>
      </c>
      <c r="C194" s="63">
        <v>50</v>
      </c>
      <c r="D194" s="63">
        <v>10</v>
      </c>
      <c r="M194" s="13">
        <v>154</v>
      </c>
      <c r="O194" s="13">
        <v>50</v>
      </c>
      <c r="P194" s="13">
        <v>70</v>
      </c>
    </row>
    <row r="195" spans="1:16" x14ac:dyDescent="0.25">
      <c r="A195" s="13" t="s">
        <v>1043</v>
      </c>
      <c r="B195" t="s">
        <v>1017</v>
      </c>
      <c r="C195" s="63">
        <v>1</v>
      </c>
      <c r="D195" s="63">
        <v>5</v>
      </c>
      <c r="M195" s="13">
        <v>154</v>
      </c>
      <c r="O195" s="13">
        <v>50</v>
      </c>
      <c r="P195" s="13">
        <v>70</v>
      </c>
    </row>
    <row r="196" spans="1:16" x14ac:dyDescent="0.25">
      <c r="A196" s="13" t="s">
        <v>1043</v>
      </c>
      <c r="B196" t="s">
        <v>1018</v>
      </c>
      <c r="C196" s="63">
        <v>1</v>
      </c>
      <c r="D196" s="63">
        <v>5</v>
      </c>
      <c r="M196" s="13">
        <v>154</v>
      </c>
      <c r="O196" s="13">
        <v>50</v>
      </c>
      <c r="P196" s="13">
        <v>70</v>
      </c>
    </row>
    <row r="197" spans="1:16" x14ac:dyDescent="0.25">
      <c r="A197" s="13" t="s">
        <v>1043</v>
      </c>
      <c r="B197" t="s">
        <v>996</v>
      </c>
      <c r="C197" s="63">
        <v>25</v>
      </c>
      <c r="D197" s="63">
        <v>3</v>
      </c>
      <c r="I197" s="13">
        <v>1</v>
      </c>
      <c r="M197" s="13">
        <v>154</v>
      </c>
      <c r="O197" s="13">
        <v>50</v>
      </c>
      <c r="P197" s="13">
        <v>70</v>
      </c>
    </row>
    <row r="198" spans="1:16" x14ac:dyDescent="0.25">
      <c r="A198" s="13" t="s">
        <v>1043</v>
      </c>
      <c r="B198" t="s">
        <v>1019</v>
      </c>
      <c r="C198" s="63">
        <v>15</v>
      </c>
      <c r="D198" s="63">
        <v>5</v>
      </c>
      <c r="M198" s="13">
        <v>154</v>
      </c>
      <c r="O198" s="13">
        <v>51</v>
      </c>
      <c r="P198" s="13">
        <v>71</v>
      </c>
    </row>
    <row r="199" spans="1:16" x14ac:dyDescent="0.25">
      <c r="A199" s="13" t="s">
        <v>1043</v>
      </c>
      <c r="B199" t="s">
        <v>1020</v>
      </c>
      <c r="C199" s="63">
        <v>0.1</v>
      </c>
      <c r="D199" s="63">
        <v>0</v>
      </c>
      <c r="M199" s="13">
        <v>154</v>
      </c>
      <c r="O199" s="13">
        <v>51</v>
      </c>
      <c r="P199" s="13">
        <v>71</v>
      </c>
    </row>
    <row r="200" spans="1:16" x14ac:dyDescent="0.25">
      <c r="A200" s="13" t="s">
        <v>1043</v>
      </c>
      <c r="B200" t="s">
        <v>1021</v>
      </c>
      <c r="C200" s="63">
        <v>1</v>
      </c>
      <c r="D200" s="63">
        <v>0.5</v>
      </c>
      <c r="M200" s="13">
        <v>154</v>
      </c>
      <c r="O200" s="13">
        <v>51</v>
      </c>
      <c r="P200" s="13">
        <v>71</v>
      </c>
    </row>
    <row r="201" spans="1:16" x14ac:dyDescent="0.25">
      <c r="A201" s="13" t="s">
        <v>1043</v>
      </c>
      <c r="B201" t="s">
        <v>1022</v>
      </c>
      <c r="C201" s="63">
        <v>0.5</v>
      </c>
      <c r="D201" s="63">
        <v>0</v>
      </c>
      <c r="M201" s="13">
        <v>154</v>
      </c>
      <c r="N201" s="13">
        <v>19</v>
      </c>
      <c r="O201" s="13">
        <v>51</v>
      </c>
      <c r="P201" s="13">
        <v>71</v>
      </c>
    </row>
    <row r="202" spans="1:16" x14ac:dyDescent="0.25">
      <c r="A202" s="13" t="s">
        <v>1043</v>
      </c>
      <c r="B202" t="s">
        <v>1023</v>
      </c>
      <c r="C202" s="63">
        <v>1</v>
      </c>
      <c r="D202" s="63">
        <v>0</v>
      </c>
      <c r="M202" s="13">
        <v>154</v>
      </c>
      <c r="O202" s="13">
        <v>51</v>
      </c>
      <c r="P202" s="13">
        <v>71</v>
      </c>
    </row>
    <row r="203" spans="1:16" x14ac:dyDescent="0.25">
      <c r="A203" s="13" t="s">
        <v>1043</v>
      </c>
      <c r="B203" t="s">
        <v>1024</v>
      </c>
      <c r="C203" s="63">
        <v>5</v>
      </c>
      <c r="D203" s="63">
        <v>3</v>
      </c>
      <c r="M203" s="13">
        <v>154</v>
      </c>
      <c r="O203" s="13">
        <v>51</v>
      </c>
      <c r="P203" s="13">
        <v>71</v>
      </c>
    </row>
    <row r="204" spans="1:16" x14ac:dyDescent="0.25">
      <c r="A204" s="13" t="s">
        <v>1043</v>
      </c>
      <c r="B204" t="s">
        <v>1025</v>
      </c>
      <c r="C204" s="63">
        <v>30</v>
      </c>
      <c r="D204" s="63">
        <v>6</v>
      </c>
      <c r="M204" s="13">
        <v>154</v>
      </c>
      <c r="O204" s="13">
        <v>51</v>
      </c>
      <c r="P204" s="13">
        <v>71</v>
      </c>
    </row>
    <row r="205" spans="1:16" x14ac:dyDescent="0.25">
      <c r="A205" s="13" t="s">
        <v>1043</v>
      </c>
      <c r="B205" t="s">
        <v>1026</v>
      </c>
      <c r="C205" s="63">
        <v>6</v>
      </c>
      <c r="D205" s="63">
        <v>3</v>
      </c>
      <c r="M205" s="13">
        <v>154</v>
      </c>
      <c r="O205" s="13">
        <v>51</v>
      </c>
      <c r="P205" s="13">
        <v>71</v>
      </c>
    </row>
    <row r="206" spans="1:16" x14ac:dyDescent="0.25">
      <c r="A206" s="13" t="s">
        <v>1043</v>
      </c>
      <c r="B206" t="s">
        <v>1027</v>
      </c>
      <c r="C206" s="63">
        <v>25</v>
      </c>
      <c r="D206" s="63">
        <v>10</v>
      </c>
      <c r="M206" s="13">
        <v>154</v>
      </c>
      <c r="O206" s="13">
        <v>51</v>
      </c>
      <c r="P206" s="13">
        <v>71</v>
      </c>
    </row>
    <row r="207" spans="1:16" x14ac:dyDescent="0.25">
      <c r="A207" s="13" t="s">
        <v>1043</v>
      </c>
      <c r="B207" t="s">
        <v>1028</v>
      </c>
      <c r="C207" s="63">
        <v>2</v>
      </c>
      <c r="D207" s="63">
        <v>1</v>
      </c>
      <c r="M207" s="13">
        <v>154</v>
      </c>
      <c r="O207" s="13">
        <v>51</v>
      </c>
      <c r="P207" s="13">
        <v>71</v>
      </c>
    </row>
    <row r="208" spans="1:16" x14ac:dyDescent="0.25">
      <c r="A208" s="13" t="s">
        <v>1043</v>
      </c>
      <c r="B208" t="s">
        <v>1031</v>
      </c>
      <c r="C208" s="63">
        <v>3</v>
      </c>
      <c r="D208" s="63">
        <v>2</v>
      </c>
      <c r="M208" s="13">
        <v>154</v>
      </c>
      <c r="O208" s="13">
        <v>51</v>
      </c>
      <c r="P208" s="13">
        <v>71</v>
      </c>
    </row>
    <row r="209" spans="1:16" x14ac:dyDescent="0.25">
      <c r="A209" s="13" t="s">
        <v>1043</v>
      </c>
      <c r="B209" t="s">
        <v>1029</v>
      </c>
      <c r="C209" s="63">
        <v>35</v>
      </c>
      <c r="D209" s="63">
        <v>2</v>
      </c>
      <c r="M209" s="13">
        <v>154</v>
      </c>
      <c r="O209" s="13">
        <v>51</v>
      </c>
      <c r="P209" s="13">
        <v>71</v>
      </c>
    </row>
    <row r="210" spans="1:16" x14ac:dyDescent="0.25">
      <c r="A210" s="13" t="s">
        <v>1043</v>
      </c>
      <c r="B210" t="s">
        <v>1030</v>
      </c>
      <c r="C210" s="63">
        <v>30</v>
      </c>
      <c r="D210" s="63">
        <v>2</v>
      </c>
      <c r="M210" s="13">
        <v>154</v>
      </c>
      <c r="O210" s="13">
        <v>51</v>
      </c>
      <c r="P210" s="13">
        <v>71</v>
      </c>
    </row>
    <row r="211" spans="1:16" x14ac:dyDescent="0.25">
      <c r="A211" s="13" t="s">
        <v>1043</v>
      </c>
      <c r="B211" t="s">
        <v>1032</v>
      </c>
      <c r="C211" s="63">
        <v>12</v>
      </c>
      <c r="D211" s="63">
        <v>2</v>
      </c>
      <c r="M211" s="13">
        <v>154</v>
      </c>
      <c r="O211" s="13">
        <v>51</v>
      </c>
      <c r="P211" s="13">
        <v>71</v>
      </c>
    </row>
    <row r="212" spans="1:16" x14ac:dyDescent="0.25">
      <c r="A212" s="13" t="s">
        <v>1043</v>
      </c>
      <c r="B212" t="s">
        <v>1033</v>
      </c>
      <c r="C212" s="63">
        <v>2</v>
      </c>
      <c r="D212" s="63">
        <v>1</v>
      </c>
      <c r="M212" s="13">
        <v>154</v>
      </c>
      <c r="O212" s="13">
        <v>51</v>
      </c>
      <c r="P212" s="13">
        <v>71</v>
      </c>
    </row>
    <row r="213" spans="1:16" x14ac:dyDescent="0.25">
      <c r="A213" s="13" t="s">
        <v>1043</v>
      </c>
      <c r="B213" t="s">
        <v>1034</v>
      </c>
      <c r="C213" s="63">
        <v>30</v>
      </c>
      <c r="D213" s="63">
        <v>1</v>
      </c>
      <c r="M213" s="13">
        <v>154</v>
      </c>
      <c r="O213" s="13">
        <v>51</v>
      </c>
      <c r="P213" s="13">
        <v>71</v>
      </c>
    </row>
    <row r="214" spans="1:16" x14ac:dyDescent="0.25">
      <c r="A214" s="13" t="s">
        <v>1043</v>
      </c>
      <c r="B214" t="s">
        <v>1035</v>
      </c>
      <c r="C214" s="63">
        <v>25</v>
      </c>
      <c r="D214" s="63">
        <v>2</v>
      </c>
      <c r="M214" s="13">
        <v>154</v>
      </c>
      <c r="O214" s="13">
        <v>51</v>
      </c>
      <c r="P214" s="13">
        <v>71</v>
      </c>
    </row>
    <row r="215" spans="1:16" x14ac:dyDescent="0.25">
      <c r="A215" s="13" t="s">
        <v>1043</v>
      </c>
      <c r="B215" t="s">
        <v>1036</v>
      </c>
      <c r="C215" s="63">
        <v>50</v>
      </c>
      <c r="D215" s="63">
        <v>2</v>
      </c>
      <c r="M215" s="13">
        <v>154</v>
      </c>
      <c r="O215" s="13">
        <v>51</v>
      </c>
      <c r="P215" s="13">
        <v>71</v>
      </c>
    </row>
    <row r="216" spans="1:16" x14ac:dyDescent="0.25">
      <c r="A216" s="13" t="s">
        <v>1043</v>
      </c>
      <c r="B216" t="s">
        <v>1037</v>
      </c>
      <c r="C216" s="63">
        <v>25</v>
      </c>
      <c r="D216" s="63">
        <v>1</v>
      </c>
      <c r="M216" s="13">
        <v>154</v>
      </c>
      <c r="N216" s="13">
        <v>19</v>
      </c>
      <c r="O216" s="13">
        <v>51</v>
      </c>
      <c r="P216" s="13">
        <v>71</v>
      </c>
    </row>
    <row r="217" spans="1:16" x14ac:dyDescent="0.25">
      <c r="A217" s="13" t="s">
        <v>1094</v>
      </c>
      <c r="B217" t="s">
        <v>1082</v>
      </c>
      <c r="C217" s="63">
        <v>0.1</v>
      </c>
      <c r="D217" s="67" t="s">
        <v>999</v>
      </c>
      <c r="M217" s="13">
        <v>157</v>
      </c>
      <c r="O217" s="13">
        <v>52</v>
      </c>
      <c r="P217" s="13">
        <v>72</v>
      </c>
    </row>
    <row r="218" spans="1:16" x14ac:dyDescent="0.25">
      <c r="A218" s="13" t="s">
        <v>1094</v>
      </c>
      <c r="B218" t="s">
        <v>1085</v>
      </c>
      <c r="C218" s="63">
        <v>2</v>
      </c>
      <c r="D218" s="63">
        <v>1</v>
      </c>
      <c r="M218" s="13">
        <v>157</v>
      </c>
      <c r="O218" s="13">
        <v>52</v>
      </c>
      <c r="P218" s="13">
        <v>72</v>
      </c>
    </row>
    <row r="219" spans="1:16" x14ac:dyDescent="0.25">
      <c r="A219" s="13" t="s">
        <v>1094</v>
      </c>
      <c r="B219" t="s">
        <v>1087</v>
      </c>
      <c r="C219" s="63">
        <v>3</v>
      </c>
      <c r="D219" s="63">
        <v>1</v>
      </c>
      <c r="M219" s="13">
        <v>157</v>
      </c>
      <c r="O219" s="13">
        <v>52</v>
      </c>
      <c r="P219" s="13">
        <v>72</v>
      </c>
    </row>
    <row r="220" spans="1:16" x14ac:dyDescent="0.25">
      <c r="A220" s="13" t="s">
        <v>1094</v>
      </c>
      <c r="B220" t="s">
        <v>816</v>
      </c>
      <c r="C220" s="63">
        <v>0.5</v>
      </c>
      <c r="D220" s="63">
        <v>1</v>
      </c>
      <c r="M220" s="13">
        <v>157</v>
      </c>
      <c r="O220" s="13">
        <v>52</v>
      </c>
      <c r="P220" s="13">
        <v>72</v>
      </c>
    </row>
    <row r="221" spans="1:16" x14ac:dyDescent="0.25">
      <c r="A221" s="13" t="s">
        <v>1094</v>
      </c>
      <c r="B221" t="s">
        <v>1081</v>
      </c>
      <c r="C221" s="63">
        <v>0.5</v>
      </c>
      <c r="D221" s="67" t="s">
        <v>999</v>
      </c>
      <c r="M221" s="13">
        <v>157</v>
      </c>
      <c r="O221" s="13">
        <v>52</v>
      </c>
      <c r="P221" s="13">
        <v>72</v>
      </c>
    </row>
    <row r="222" spans="1:16" x14ac:dyDescent="0.25">
      <c r="A222" s="13" t="s">
        <v>1094</v>
      </c>
      <c r="B222" t="s">
        <v>1078</v>
      </c>
      <c r="C222" s="63">
        <v>0.02</v>
      </c>
      <c r="D222" s="63">
        <v>1</v>
      </c>
      <c r="M222" s="13">
        <v>157</v>
      </c>
      <c r="O222" s="13">
        <v>52</v>
      </c>
      <c r="P222" s="13">
        <v>72</v>
      </c>
    </row>
    <row r="223" spans="1:16" x14ac:dyDescent="0.25">
      <c r="A223" s="13" t="s">
        <v>1094</v>
      </c>
      <c r="B223" t="s">
        <v>1083</v>
      </c>
      <c r="C223" s="63">
        <v>1</v>
      </c>
      <c r="D223" s="63">
        <v>1</v>
      </c>
      <c r="M223" s="13">
        <v>157</v>
      </c>
      <c r="O223" s="13">
        <v>52</v>
      </c>
      <c r="P223" s="13">
        <v>72</v>
      </c>
    </row>
    <row r="224" spans="1:16" x14ac:dyDescent="0.25">
      <c r="A224" s="13" t="s">
        <v>1094</v>
      </c>
      <c r="B224" t="s">
        <v>819</v>
      </c>
      <c r="C224" s="63">
        <v>50</v>
      </c>
      <c r="D224" s="63">
        <v>1</v>
      </c>
      <c r="M224" s="13">
        <v>157</v>
      </c>
      <c r="O224" s="13">
        <v>52</v>
      </c>
      <c r="P224" s="13">
        <v>72</v>
      </c>
    </row>
    <row r="225" spans="1:16" x14ac:dyDescent="0.25">
      <c r="A225" s="13" t="s">
        <v>1094</v>
      </c>
      <c r="B225" t="s">
        <v>1080</v>
      </c>
      <c r="C225" s="63">
        <v>0.1</v>
      </c>
      <c r="D225" s="63">
        <v>1</v>
      </c>
      <c r="M225" s="13">
        <v>157</v>
      </c>
      <c r="O225" s="13">
        <v>52</v>
      </c>
      <c r="P225" s="13">
        <v>72</v>
      </c>
    </row>
    <row r="226" spans="1:16" x14ac:dyDescent="0.25">
      <c r="A226" s="13" t="s">
        <v>1094</v>
      </c>
      <c r="B226" t="s">
        <v>1089</v>
      </c>
      <c r="C226" s="63">
        <v>5</v>
      </c>
      <c r="D226" s="67" t="s">
        <v>999</v>
      </c>
      <c r="M226" s="13">
        <v>157</v>
      </c>
      <c r="O226" s="13">
        <v>52</v>
      </c>
      <c r="P226" s="13">
        <v>72</v>
      </c>
    </row>
    <row r="227" spans="1:16" x14ac:dyDescent="0.25">
      <c r="A227" s="13" t="s">
        <v>1094</v>
      </c>
      <c r="B227" t="s">
        <v>820</v>
      </c>
      <c r="C227" s="63">
        <v>500</v>
      </c>
      <c r="D227" s="63">
        <v>1</v>
      </c>
      <c r="M227" s="13">
        <v>157</v>
      </c>
      <c r="O227" s="13">
        <v>52</v>
      </c>
      <c r="P227" s="13">
        <v>72</v>
      </c>
    </row>
    <row r="228" spans="1:16" x14ac:dyDescent="0.25">
      <c r="A228" s="13" t="s">
        <v>1094</v>
      </c>
      <c r="B228" t="s">
        <v>1092</v>
      </c>
      <c r="C228" s="63">
        <v>15</v>
      </c>
      <c r="D228" s="63">
        <v>1</v>
      </c>
      <c r="M228" s="13">
        <v>157</v>
      </c>
      <c r="O228" s="13">
        <v>52</v>
      </c>
      <c r="P228" s="13">
        <v>72</v>
      </c>
    </row>
    <row r="229" spans="1:16" x14ac:dyDescent="0.25">
      <c r="A229" s="13" t="s">
        <v>1094</v>
      </c>
      <c r="B229" t="s">
        <v>1077</v>
      </c>
      <c r="C229" s="63">
        <v>0.05</v>
      </c>
      <c r="D229" s="63">
        <v>1</v>
      </c>
      <c r="M229" s="13">
        <v>157</v>
      </c>
      <c r="O229" s="13">
        <v>52</v>
      </c>
      <c r="P229" s="13">
        <v>72</v>
      </c>
    </row>
    <row r="230" spans="1:16" x14ac:dyDescent="0.25">
      <c r="A230" s="13" t="s">
        <v>1094</v>
      </c>
      <c r="B230" t="s">
        <v>1090</v>
      </c>
      <c r="C230" s="63">
        <v>10</v>
      </c>
      <c r="D230" s="67" t="s">
        <v>999</v>
      </c>
      <c r="M230" s="13">
        <v>157</v>
      </c>
      <c r="O230" s="13">
        <v>52</v>
      </c>
      <c r="P230" s="13">
        <v>72</v>
      </c>
    </row>
    <row r="231" spans="1:16" x14ac:dyDescent="0.25">
      <c r="A231" s="13" t="s">
        <v>1094</v>
      </c>
      <c r="B231" t="s">
        <v>817</v>
      </c>
      <c r="C231" s="63">
        <v>5</v>
      </c>
      <c r="D231" s="63">
        <v>1</v>
      </c>
      <c r="M231" s="13">
        <v>157</v>
      </c>
      <c r="O231" s="13">
        <v>52</v>
      </c>
      <c r="P231" s="13">
        <v>72</v>
      </c>
    </row>
    <row r="232" spans="1:16" x14ac:dyDescent="0.25">
      <c r="A232" s="13" t="s">
        <v>1094</v>
      </c>
      <c r="B232" t="s">
        <v>1076</v>
      </c>
      <c r="C232" s="63">
        <v>0.01</v>
      </c>
      <c r="D232" s="63">
        <v>1</v>
      </c>
      <c r="M232" s="13">
        <v>157</v>
      </c>
      <c r="O232" s="13">
        <v>52</v>
      </c>
      <c r="P232" s="13">
        <v>72</v>
      </c>
    </row>
    <row r="233" spans="1:16" x14ac:dyDescent="0.25">
      <c r="A233" s="13" t="s">
        <v>1053</v>
      </c>
      <c r="B233" t="s">
        <v>1054</v>
      </c>
      <c r="C233" s="63">
        <v>2</v>
      </c>
      <c r="D233" s="63">
        <v>1</v>
      </c>
      <c r="M233" s="13">
        <v>157</v>
      </c>
      <c r="N233" s="13">
        <v>19</v>
      </c>
      <c r="O233" s="13">
        <v>52</v>
      </c>
      <c r="P233" s="13">
        <v>72</v>
      </c>
    </row>
    <row r="234" spans="1:16" x14ac:dyDescent="0.25">
      <c r="A234" s="13" t="s">
        <v>1053</v>
      </c>
      <c r="B234" t="s">
        <v>1055</v>
      </c>
      <c r="C234" s="63">
        <v>100</v>
      </c>
      <c r="D234" s="63">
        <v>600</v>
      </c>
      <c r="M234" s="13">
        <v>157</v>
      </c>
      <c r="O234" s="13">
        <v>52</v>
      </c>
      <c r="P234" s="13">
        <v>72</v>
      </c>
    </row>
    <row r="235" spans="1:16" x14ac:dyDescent="0.25">
      <c r="A235" s="13" t="s">
        <v>1053</v>
      </c>
      <c r="B235" t="s">
        <v>1056</v>
      </c>
      <c r="C235" s="63">
        <v>15</v>
      </c>
      <c r="D235" s="63">
        <v>200</v>
      </c>
      <c r="M235" s="13">
        <v>157</v>
      </c>
      <c r="O235" s="13">
        <v>52</v>
      </c>
      <c r="P235" s="13">
        <v>72</v>
      </c>
    </row>
    <row r="236" spans="1:16" x14ac:dyDescent="0.25">
      <c r="A236" s="13" t="s">
        <v>1053</v>
      </c>
      <c r="B236" t="s">
        <v>1057</v>
      </c>
      <c r="C236" s="63">
        <v>250</v>
      </c>
      <c r="D236" s="63">
        <v>100</v>
      </c>
      <c r="M236" s="13">
        <v>157</v>
      </c>
      <c r="O236" s="13">
        <v>52</v>
      </c>
      <c r="P236" s="13">
        <v>72</v>
      </c>
    </row>
    <row r="237" spans="1:16" x14ac:dyDescent="0.25">
      <c r="A237" s="13" t="s">
        <v>1053</v>
      </c>
      <c r="B237" t="s">
        <v>1058</v>
      </c>
      <c r="C237" s="63">
        <v>0.05</v>
      </c>
      <c r="D237" s="63">
        <v>10</v>
      </c>
      <c r="M237" s="13">
        <v>157</v>
      </c>
      <c r="N237" s="13">
        <v>19</v>
      </c>
      <c r="O237" s="13">
        <v>52</v>
      </c>
      <c r="P237" s="13">
        <v>72</v>
      </c>
    </row>
    <row r="238" spans="1:16" x14ac:dyDescent="0.25">
      <c r="A238" s="13" t="s">
        <v>1053</v>
      </c>
      <c r="B238" t="s">
        <v>1059</v>
      </c>
      <c r="C238" s="63">
        <v>60</v>
      </c>
      <c r="D238" s="63">
        <v>40</v>
      </c>
      <c r="M238" s="13">
        <v>155</v>
      </c>
      <c r="O238" s="13">
        <v>52</v>
      </c>
      <c r="P238" s="13">
        <v>71</v>
      </c>
    </row>
    <row r="239" spans="1:16" x14ac:dyDescent="0.25">
      <c r="A239" s="13" t="s">
        <v>1053</v>
      </c>
      <c r="B239" t="s">
        <v>1060</v>
      </c>
      <c r="C239" s="63">
        <v>20</v>
      </c>
      <c r="D239" s="63">
        <v>30</v>
      </c>
      <c r="M239" s="13">
        <v>155</v>
      </c>
      <c r="O239" s="13">
        <v>52</v>
      </c>
      <c r="P239" s="13">
        <v>71</v>
      </c>
    </row>
    <row r="240" spans="1:16" x14ac:dyDescent="0.25">
      <c r="A240" s="13" t="s">
        <v>1053</v>
      </c>
      <c r="B240" t="s">
        <v>1061</v>
      </c>
      <c r="C240" s="63">
        <v>5</v>
      </c>
      <c r="D240" s="63">
        <v>15</v>
      </c>
      <c r="M240" s="13">
        <v>157</v>
      </c>
      <c r="N240" s="13">
        <v>19</v>
      </c>
      <c r="O240" s="13">
        <v>52</v>
      </c>
      <c r="P240" s="13">
        <v>72</v>
      </c>
    </row>
    <row r="241" spans="1:16" x14ac:dyDescent="0.25">
      <c r="A241" s="13" t="s">
        <v>1053</v>
      </c>
      <c r="B241" t="s">
        <v>1062</v>
      </c>
      <c r="C241" s="63">
        <v>10</v>
      </c>
      <c r="D241" s="63">
        <v>25</v>
      </c>
      <c r="M241" s="13">
        <v>157</v>
      </c>
      <c r="N241" s="13">
        <v>19</v>
      </c>
      <c r="O241" s="13">
        <v>52</v>
      </c>
      <c r="P241" s="13">
        <v>72</v>
      </c>
    </row>
    <row r="242" spans="1:16" x14ac:dyDescent="0.25">
      <c r="A242" s="13" t="s">
        <v>1053</v>
      </c>
      <c r="B242" t="s">
        <v>1063</v>
      </c>
      <c r="C242" s="63">
        <v>4</v>
      </c>
      <c r="D242" s="63">
        <v>8</v>
      </c>
      <c r="M242" s="13">
        <v>157</v>
      </c>
      <c r="N242" s="13">
        <v>19</v>
      </c>
      <c r="O242" s="13">
        <v>52</v>
      </c>
      <c r="P242" s="13">
        <v>72</v>
      </c>
    </row>
    <row r="243" spans="1:16" x14ac:dyDescent="0.25">
      <c r="A243" s="13" t="s">
        <v>1053</v>
      </c>
      <c r="B243" t="s">
        <v>1064</v>
      </c>
      <c r="C243" s="63">
        <v>20</v>
      </c>
      <c r="D243" s="63">
        <v>300</v>
      </c>
      <c r="M243" s="13">
        <v>157</v>
      </c>
      <c r="O243" s="13">
        <v>52</v>
      </c>
      <c r="P243" s="13">
        <v>72</v>
      </c>
    </row>
    <row r="244" spans="1:16" x14ac:dyDescent="0.25">
      <c r="A244" s="13" t="s">
        <v>1053</v>
      </c>
      <c r="B244" t="s">
        <v>1065</v>
      </c>
      <c r="C244" s="63">
        <v>0.5</v>
      </c>
      <c r="D244" s="65"/>
      <c r="M244" s="13">
        <v>157</v>
      </c>
      <c r="N244" s="13">
        <v>19</v>
      </c>
      <c r="O244" s="13">
        <v>52</v>
      </c>
      <c r="P244" s="13">
        <v>72</v>
      </c>
    </row>
    <row r="245" spans="1:16" x14ac:dyDescent="0.25">
      <c r="A245" s="13" t="s">
        <v>1053</v>
      </c>
      <c r="B245" t="s">
        <v>1066</v>
      </c>
      <c r="C245" s="63">
        <v>35</v>
      </c>
      <c r="D245" s="63">
        <v>400</v>
      </c>
      <c r="M245" s="13">
        <v>157</v>
      </c>
      <c r="O245" s="13">
        <v>52</v>
      </c>
      <c r="P245" s="13">
        <v>72</v>
      </c>
    </row>
    <row r="246" spans="1:16" x14ac:dyDescent="0.25">
      <c r="A246" s="13" t="s">
        <v>1067</v>
      </c>
      <c r="B246" t="s">
        <v>1068</v>
      </c>
      <c r="C246" s="66">
        <v>30000</v>
      </c>
      <c r="D246" s="65"/>
      <c r="M246" s="13">
        <v>157</v>
      </c>
      <c r="O246" s="13">
        <v>52</v>
      </c>
      <c r="P246" s="13">
        <v>72</v>
      </c>
    </row>
    <row r="247" spans="1:16" x14ac:dyDescent="0.25">
      <c r="A247" s="13" t="s">
        <v>1067</v>
      </c>
      <c r="B247" t="s">
        <v>1069</v>
      </c>
      <c r="C247" s="66">
        <v>3000</v>
      </c>
      <c r="D247" s="65"/>
      <c r="M247" s="13">
        <v>155</v>
      </c>
      <c r="O247" s="13">
        <v>52</v>
      </c>
      <c r="P247" s="13">
        <v>71</v>
      </c>
    </row>
    <row r="248" spans="1:16" x14ac:dyDescent="0.25">
      <c r="A248" s="13" t="s">
        <v>1067</v>
      </c>
      <c r="B248" t="s">
        <v>1070</v>
      </c>
      <c r="C248" s="66">
        <v>10000</v>
      </c>
      <c r="D248" s="65"/>
      <c r="M248" s="13">
        <v>157</v>
      </c>
      <c r="O248" s="13">
        <v>52</v>
      </c>
      <c r="P248" s="13">
        <v>72</v>
      </c>
    </row>
    <row r="249" spans="1:16" x14ac:dyDescent="0.25">
      <c r="A249" s="13" t="s">
        <v>1067</v>
      </c>
      <c r="B249" t="s">
        <v>1071</v>
      </c>
      <c r="C249" s="66">
        <v>50</v>
      </c>
      <c r="D249" s="63">
        <v>100</v>
      </c>
      <c r="M249" s="13">
        <v>155</v>
      </c>
      <c r="O249" s="13">
        <v>52</v>
      </c>
      <c r="P249" s="13">
        <v>71</v>
      </c>
    </row>
    <row r="250" spans="1:16" x14ac:dyDescent="0.25">
      <c r="A250" s="13" t="s">
        <v>1067</v>
      </c>
      <c r="B250" t="s">
        <v>1072</v>
      </c>
      <c r="C250" s="66">
        <v>10000</v>
      </c>
      <c r="D250" s="65"/>
      <c r="M250" s="13">
        <v>157</v>
      </c>
      <c r="O250" s="13">
        <v>52</v>
      </c>
      <c r="P250" s="13">
        <v>72</v>
      </c>
    </row>
    <row r="251" spans="1:16" x14ac:dyDescent="0.25">
      <c r="A251" s="13" t="s">
        <v>1067</v>
      </c>
      <c r="B251" t="s">
        <v>1073</v>
      </c>
      <c r="C251" s="66">
        <v>25000</v>
      </c>
      <c r="D251" s="65"/>
      <c r="M251" s="13">
        <v>157</v>
      </c>
      <c r="O251" s="13">
        <v>52</v>
      </c>
      <c r="P251" s="13">
        <v>72</v>
      </c>
    </row>
  </sheetData>
  <autoFilter ref="A6:Q251" xr:uid="{00000000-0009-0000-0000-000002000000}">
    <sortState xmlns:xlrd2="http://schemas.microsoft.com/office/spreadsheetml/2017/richdata2" ref="A7:Q251">
      <sortCondition ref="A7:A251"/>
      <sortCondition ref="B7:B251"/>
    </sortState>
  </autoFilter>
  <sortState xmlns:xlrd2="http://schemas.microsoft.com/office/spreadsheetml/2017/richdata2" ref="A7:P244">
    <sortCondition ref="A7:A244"/>
    <sortCondition ref="B7:B244"/>
  </sortState>
  <mergeCells count="8">
    <mergeCell ref="O1:Q1"/>
    <mergeCell ref="A1:B1"/>
    <mergeCell ref="C2:E2"/>
    <mergeCell ref="C3:E3"/>
    <mergeCell ref="C4:E4"/>
    <mergeCell ref="C1:E1"/>
    <mergeCell ref="F1:L1"/>
    <mergeCell ref="M1:N1"/>
  </mergeCells>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437"/>
  <sheetViews>
    <sheetView tabSelected="1" workbookViewId="0">
      <pane xSplit="2" ySplit="2" topLeftCell="C39" activePane="bottomRight" state="frozen"/>
      <selection pane="topRight" activeCell="C1" sqref="C1"/>
      <selection pane="bottomLeft" activeCell="A3" sqref="A3"/>
      <selection pane="bottomRight" activeCell="C3" sqref="C3"/>
    </sheetView>
  </sheetViews>
  <sheetFormatPr defaultRowHeight="15" outlineLevelCol="1" x14ac:dyDescent="0.25"/>
  <cols>
    <col min="1" max="1" width="43.85546875" bestFit="1" customWidth="1" collapsed="1"/>
    <col min="2" max="2" width="29" hidden="1" customWidth="1" outlineLevel="1"/>
    <col min="3" max="3" width="31.140625" bestFit="1" customWidth="1"/>
    <col min="4" max="4" width="11.140625" style="13" bestFit="1" customWidth="1"/>
    <col min="5" max="5" width="9.42578125" style="13" bestFit="1" customWidth="1"/>
    <col min="6" max="6" width="8.28515625" style="13" bestFit="1" customWidth="1" collapsed="1"/>
    <col min="7" max="8" width="4.5703125" hidden="1" customWidth="1" outlineLevel="1"/>
    <col min="9" max="9" width="5.5703125" hidden="1" customWidth="1" outlineLevel="1"/>
    <col min="10" max="12" width="4.5703125" hidden="1" customWidth="1" outlineLevel="1"/>
    <col min="13" max="13" width="7.5703125" hidden="1" customWidth="1" outlineLevel="1"/>
    <col min="14" max="14" width="4.5703125" hidden="1" customWidth="1" outlineLevel="1"/>
    <col min="15" max="15" width="7.5703125" hidden="1" customWidth="1" outlineLevel="1"/>
    <col min="16" max="16" width="11.85546875" hidden="1" customWidth="1" outlineLevel="1"/>
    <col min="17" max="17" width="7.85546875" style="13" bestFit="1" customWidth="1"/>
    <col min="18" max="18" width="7.140625" style="13" bestFit="1" customWidth="1"/>
    <col min="19" max="19" width="7.28515625" style="13" bestFit="1" customWidth="1"/>
    <col min="20" max="20" width="6.85546875" style="13" bestFit="1" customWidth="1"/>
    <col min="21" max="21" width="7.140625" style="13" bestFit="1" customWidth="1"/>
    <col min="22" max="22" width="7.7109375" style="13" bestFit="1" customWidth="1"/>
    <col min="23" max="23" width="6.7109375" style="56" bestFit="1" customWidth="1"/>
    <col min="24" max="24" width="7.28515625" style="13" bestFit="1" customWidth="1"/>
    <col min="25" max="25" width="6.85546875" style="13" bestFit="1" customWidth="1"/>
    <col min="26" max="26" width="9" style="14" bestFit="1" customWidth="1"/>
    <col min="27" max="27" width="7.140625" style="56" bestFit="1" customWidth="1"/>
    <col min="28" max="28" width="9.28515625" style="13" bestFit="1" customWidth="1"/>
    <col min="29" max="29" width="11.28515625" style="13" bestFit="1" customWidth="1"/>
    <col min="30" max="30" width="9.28515625" style="13" bestFit="1" customWidth="1"/>
    <col min="31" max="31" width="6" style="14" bestFit="1" customWidth="1"/>
  </cols>
  <sheetData>
    <row r="1" spans="1:31" s="1" customFormat="1" x14ac:dyDescent="0.25">
      <c r="A1" s="71" t="s">
        <v>815</v>
      </c>
      <c r="B1" s="71"/>
      <c r="C1" s="72" t="s">
        <v>844</v>
      </c>
      <c r="D1" s="72"/>
      <c r="E1" s="72"/>
      <c r="F1" s="72"/>
      <c r="G1" s="78" t="s">
        <v>824</v>
      </c>
      <c r="H1" s="78"/>
      <c r="I1" s="78"/>
      <c r="J1" s="78"/>
      <c r="K1" s="78"/>
      <c r="L1" s="78"/>
      <c r="M1" s="78"/>
      <c r="N1" s="78"/>
      <c r="O1" s="78"/>
      <c r="P1" s="78"/>
      <c r="Q1" s="73" t="s">
        <v>833</v>
      </c>
      <c r="R1" s="73"/>
      <c r="S1" s="73"/>
      <c r="T1" s="73"/>
      <c r="U1" s="73"/>
      <c r="V1" s="74" t="s">
        <v>834</v>
      </c>
      <c r="W1" s="74"/>
      <c r="X1" s="74"/>
      <c r="Y1" s="74"/>
      <c r="Z1" s="74"/>
      <c r="AA1" s="74"/>
      <c r="AB1" s="74"/>
      <c r="AC1" s="74"/>
      <c r="AD1" s="74"/>
      <c r="AE1" s="74"/>
    </row>
    <row r="2" spans="1:31" s="1" customFormat="1" x14ac:dyDescent="0.25">
      <c r="A2" s="1" t="s">
        <v>369</v>
      </c>
      <c r="B2" s="1" t="s">
        <v>1233</v>
      </c>
      <c r="C2" s="1" t="s">
        <v>469</v>
      </c>
      <c r="D2" s="49" t="s">
        <v>0</v>
      </c>
      <c r="E2" s="49" t="s">
        <v>374</v>
      </c>
      <c r="F2" s="49" t="s">
        <v>394</v>
      </c>
      <c r="G2" s="1" t="s">
        <v>9</v>
      </c>
      <c r="H2" s="1" t="s">
        <v>10</v>
      </c>
      <c r="I2" s="1" t="s">
        <v>11</v>
      </c>
      <c r="J2" s="1" t="s">
        <v>12</v>
      </c>
      <c r="K2" s="1" t="s">
        <v>13</v>
      </c>
      <c r="L2" s="1" t="s">
        <v>14</v>
      </c>
      <c r="M2" s="1" t="s">
        <v>15</v>
      </c>
      <c r="N2" s="1" t="s">
        <v>16</v>
      </c>
      <c r="O2" s="1" t="s">
        <v>17</v>
      </c>
      <c r="P2" s="1" t="s">
        <v>411</v>
      </c>
      <c r="Q2" s="49" t="s">
        <v>371</v>
      </c>
      <c r="R2" s="49" t="s">
        <v>835</v>
      </c>
      <c r="S2" s="49" t="s">
        <v>826</v>
      </c>
      <c r="T2" s="49" t="s">
        <v>827</v>
      </c>
      <c r="U2" s="49" t="s">
        <v>850</v>
      </c>
      <c r="V2" s="49" t="s">
        <v>832</v>
      </c>
      <c r="W2" s="55" t="s">
        <v>1144</v>
      </c>
      <c r="X2" s="49" t="s">
        <v>826</v>
      </c>
      <c r="Y2" s="49" t="s">
        <v>827</v>
      </c>
      <c r="Z2" s="50" t="s">
        <v>828</v>
      </c>
      <c r="AA2" s="55" t="s">
        <v>850</v>
      </c>
      <c r="AB2" s="49" t="s">
        <v>848</v>
      </c>
      <c r="AC2" s="50" t="s">
        <v>861</v>
      </c>
      <c r="AD2" s="55" t="s">
        <v>871</v>
      </c>
      <c r="AE2" s="68" t="s">
        <v>1135</v>
      </c>
    </row>
    <row r="3" spans="1:31" x14ac:dyDescent="0.25">
      <c r="A3" t="s">
        <v>1150</v>
      </c>
      <c r="C3" t="s">
        <v>465</v>
      </c>
      <c r="D3" s="13" t="s">
        <v>2</v>
      </c>
      <c r="E3" s="13">
        <v>0</v>
      </c>
      <c r="F3" s="13">
        <v>0</v>
      </c>
      <c r="G3" s="5">
        <f>(COUNTIF('Random Magic Item'!B:B,$A3)+SUMIF('Random Magic Item'!$M:$M,$A3,'Random Magic Item'!N:N))/100</f>
        <v>0</v>
      </c>
      <c r="H3" s="5">
        <f>(COUNTIF('Random Magic Item'!C:C,$A3)+SUMIF('Random Magic Item'!$M:$M,$A3,'Random Magic Item'!O:O))/100</f>
        <v>0</v>
      </c>
      <c r="I3" s="5">
        <f>(COUNTIF('Random Magic Item'!D:D,$A3)+SUMIF('Random Magic Item'!$M:$M,$A3,'Random Magic Item'!P:P))/100</f>
        <v>0</v>
      </c>
      <c r="J3" s="5">
        <f>(COUNTIF('Random Magic Item'!E:E,$A3)+SUMIF('Random Magic Item'!$M:$M,$A3,'Random Magic Item'!Q:Q))/100</f>
        <v>0</v>
      </c>
      <c r="K3" s="5">
        <f>(COUNTIF('Random Magic Item'!F:F,$A3)+SUMIF('Random Magic Item'!$M:$M,$A3,'Random Magic Item'!R:R))/100</f>
        <v>0</v>
      </c>
      <c r="L3" s="5">
        <f>(COUNTIF('Random Magic Item'!G:G,$A3)+SUMIF('Random Magic Item'!$M:$M,$A3,'Random Magic Item'!S:S))/100</f>
        <v>0</v>
      </c>
      <c r="M3" s="5">
        <f>(COUNTIF('Random Magic Item'!H:H,$A3)+SUMIF('Random Magic Item'!$M:$M,$A3,'Random Magic Item'!T:T))/100</f>
        <v>0.01</v>
      </c>
      <c r="N3" s="5">
        <f>(COUNTIF('Random Magic Item'!I:I,$A3)+SUMIF('Random Magic Item'!$M:$M,$A3,'Random Magic Item'!U:U))/100</f>
        <v>0</v>
      </c>
      <c r="O3" s="5">
        <f>(COUNTIF('Random Magic Item'!J:J,$A3)+SUMIF('Random Magic Item'!$M:$M,$A3,'Random Magic Item'!V:V))/100</f>
        <v>0</v>
      </c>
      <c r="P3" s="54">
        <f t="shared" ref="P3:P66" si="0">SIGN(SUM(G3:O3))</f>
        <v>1</v>
      </c>
      <c r="Q3" s="13">
        <v>150</v>
      </c>
      <c r="W3" s="56">
        <v>211</v>
      </c>
      <c r="AC3" s="14"/>
      <c r="AD3" s="56"/>
    </row>
    <row r="4" spans="1:31" x14ac:dyDescent="0.25">
      <c r="A4" t="s">
        <v>1151</v>
      </c>
      <c r="C4" t="s">
        <v>417</v>
      </c>
      <c r="D4" s="13" t="s">
        <v>2</v>
      </c>
      <c r="E4" s="13">
        <v>0</v>
      </c>
      <c r="F4" s="13">
        <v>0</v>
      </c>
      <c r="G4" s="5">
        <f>(COUNTIF('Random Magic Item'!B:B,$A4)+SUMIF('Random Magic Item'!$M:$M,$A4,'Random Magic Item'!N:N))/100</f>
        <v>0</v>
      </c>
      <c r="H4" s="5">
        <f>(COUNTIF('Random Magic Item'!C:C,$A4)+SUMIF('Random Magic Item'!$M:$M,$A4,'Random Magic Item'!O:O))/100</f>
        <v>0</v>
      </c>
      <c r="I4" s="5">
        <f>(COUNTIF('Random Magic Item'!D:D,$A4)+SUMIF('Random Magic Item'!$M:$M,$A4,'Random Magic Item'!P:P))/100</f>
        <v>0</v>
      </c>
      <c r="J4" s="5">
        <f>(COUNTIF('Random Magic Item'!E:E,$A4)+SUMIF('Random Magic Item'!$M:$M,$A4,'Random Magic Item'!Q:Q))/100</f>
        <v>0</v>
      </c>
      <c r="K4" s="5">
        <f>(COUNTIF('Random Magic Item'!F:F,$A4)+SUMIF('Random Magic Item'!$M:$M,$A4,'Random Magic Item'!R:R))/100</f>
        <v>0</v>
      </c>
      <c r="L4" s="5">
        <f>(COUNTIF('Random Magic Item'!G:G,$A4)+SUMIF('Random Magic Item'!$M:$M,$A4,'Random Magic Item'!S:S))/100</f>
        <v>0.01</v>
      </c>
      <c r="M4" s="5">
        <f>(COUNTIF('Random Magic Item'!H:H,$A4)+SUMIF('Random Magic Item'!$M:$M,$A4,'Random Magic Item'!T:T))/100</f>
        <v>0</v>
      </c>
      <c r="N4" s="5">
        <f>(COUNTIF('Random Magic Item'!I:I,$A4)+SUMIF('Random Magic Item'!$M:$M,$A4,'Random Magic Item'!U:U))/100</f>
        <v>0</v>
      </c>
      <c r="O4" s="5">
        <f>(COUNTIF('Random Magic Item'!J:J,$A4)+SUMIF('Random Magic Item'!$M:$M,$A4,'Random Magic Item'!V:V))/100</f>
        <v>0</v>
      </c>
      <c r="P4" s="54">
        <f t="shared" si="0"/>
        <v>1</v>
      </c>
      <c r="Q4" s="13">
        <v>150</v>
      </c>
      <c r="W4" s="56">
        <v>211</v>
      </c>
      <c r="AC4" s="14"/>
      <c r="AD4" s="56"/>
    </row>
    <row r="5" spans="1:31" x14ac:dyDescent="0.25">
      <c r="A5" t="s">
        <v>1152</v>
      </c>
      <c r="C5" t="s">
        <v>419</v>
      </c>
      <c r="D5" s="13" t="s">
        <v>2</v>
      </c>
      <c r="E5" s="13">
        <v>0</v>
      </c>
      <c r="F5" s="13">
        <v>0</v>
      </c>
      <c r="G5" s="5">
        <f>(COUNTIF('Random Magic Item'!B:B,$A5)+SUMIF('Random Magic Item'!$M:$M,$A5,'Random Magic Item'!N:N))/100</f>
        <v>0</v>
      </c>
      <c r="H5" s="5">
        <f>(COUNTIF('Random Magic Item'!C:C,$A5)+SUMIF('Random Magic Item'!$M:$M,$A5,'Random Magic Item'!O:O))/100</f>
        <v>0</v>
      </c>
      <c r="I5" s="5">
        <f>(COUNTIF('Random Magic Item'!D:D,$A5)+SUMIF('Random Magic Item'!$M:$M,$A5,'Random Magic Item'!P:P))/100</f>
        <v>0</v>
      </c>
      <c r="J5" s="5">
        <f>(COUNTIF('Random Magic Item'!E:E,$A5)+SUMIF('Random Magic Item'!$M:$M,$A5,'Random Magic Item'!Q:Q))/100</f>
        <v>0</v>
      </c>
      <c r="K5" s="5">
        <f>(COUNTIF('Random Magic Item'!F:F,$A5)+SUMIF('Random Magic Item'!$M:$M,$A5,'Random Magic Item'!R:R))/100</f>
        <v>0</v>
      </c>
      <c r="L5" s="5">
        <f>(COUNTIF('Random Magic Item'!G:G,$A5)+SUMIF('Random Magic Item'!$M:$M,$A5,'Random Magic Item'!S:S))/100</f>
        <v>0.01</v>
      </c>
      <c r="M5" s="5">
        <f>(COUNTIF('Random Magic Item'!H:H,$A5)+SUMIF('Random Magic Item'!$M:$M,$A5,'Random Magic Item'!T:T))/100</f>
        <v>0</v>
      </c>
      <c r="N5" s="5">
        <f>(COUNTIF('Random Magic Item'!I:I,$A5)+SUMIF('Random Magic Item'!$M:$M,$A5,'Random Magic Item'!U:U))/100</f>
        <v>0</v>
      </c>
      <c r="O5" s="5">
        <f>(COUNTIF('Random Magic Item'!J:J,$A5)+SUMIF('Random Magic Item'!$M:$M,$A5,'Random Magic Item'!V:V))/100</f>
        <v>0</v>
      </c>
      <c r="P5" s="54">
        <f t="shared" si="0"/>
        <v>1</v>
      </c>
      <c r="Q5" s="13">
        <v>150</v>
      </c>
      <c r="W5" s="56">
        <v>211</v>
      </c>
      <c r="AC5" s="14"/>
      <c r="AD5" s="56"/>
    </row>
    <row r="6" spans="1:31" x14ac:dyDescent="0.25">
      <c r="A6" t="s">
        <v>1153</v>
      </c>
      <c r="C6" t="s">
        <v>466</v>
      </c>
      <c r="D6" s="13" t="s">
        <v>2</v>
      </c>
      <c r="E6" s="13">
        <v>0</v>
      </c>
      <c r="F6" s="13">
        <v>0</v>
      </c>
      <c r="G6" s="5">
        <f>(COUNTIF('Random Magic Item'!B:B,$A6)+SUMIF('Random Magic Item'!$M:$M,$A6,'Random Magic Item'!N:N))/100</f>
        <v>0</v>
      </c>
      <c r="H6" s="5">
        <f>(COUNTIF('Random Magic Item'!C:C,$A6)+SUMIF('Random Magic Item'!$M:$M,$A6,'Random Magic Item'!O:O))/100</f>
        <v>0</v>
      </c>
      <c r="I6" s="5">
        <f>(COUNTIF('Random Magic Item'!D:D,$A6)+SUMIF('Random Magic Item'!$M:$M,$A6,'Random Magic Item'!P:P))/100</f>
        <v>0</v>
      </c>
      <c r="J6" s="5">
        <f>(COUNTIF('Random Magic Item'!E:E,$A6)+SUMIF('Random Magic Item'!$M:$M,$A6,'Random Magic Item'!Q:Q))/100</f>
        <v>0</v>
      </c>
      <c r="K6" s="5">
        <f>(COUNTIF('Random Magic Item'!F:F,$A6)+SUMIF('Random Magic Item'!$M:$M,$A6,'Random Magic Item'!R:R))/100</f>
        <v>0</v>
      </c>
      <c r="L6" s="5">
        <f>(COUNTIF('Random Magic Item'!G:G,$A6)+SUMIF('Random Magic Item'!$M:$M,$A6,'Random Magic Item'!S:S))/100</f>
        <v>0</v>
      </c>
      <c r="M6" s="5">
        <f>(COUNTIF('Random Magic Item'!H:H,$A6)+SUMIF('Random Magic Item'!$M:$M,$A6,'Random Magic Item'!T:T))/100</f>
        <v>0</v>
      </c>
      <c r="N6" s="5">
        <f>(COUNTIF('Random Magic Item'!I:I,$A6)+SUMIF('Random Magic Item'!$M:$M,$A6,'Random Magic Item'!U:U))/100</f>
        <v>0.01</v>
      </c>
      <c r="O6" s="5">
        <f>(COUNTIF('Random Magic Item'!J:J,$A6)+SUMIF('Random Magic Item'!$M:$M,$A6,'Random Magic Item'!V:V))/100</f>
        <v>0</v>
      </c>
      <c r="P6" s="54">
        <f t="shared" si="0"/>
        <v>1</v>
      </c>
      <c r="Q6" s="13">
        <v>150</v>
      </c>
      <c r="W6" s="56">
        <v>211</v>
      </c>
      <c r="AC6" s="14"/>
      <c r="AD6" s="56"/>
    </row>
    <row r="7" spans="1:31" x14ac:dyDescent="0.25">
      <c r="A7" t="s">
        <v>1154</v>
      </c>
      <c r="C7" t="s">
        <v>414</v>
      </c>
      <c r="D7" s="13" t="s">
        <v>2</v>
      </c>
      <c r="E7" s="13">
        <v>0</v>
      </c>
      <c r="F7" s="13">
        <v>0</v>
      </c>
      <c r="G7" s="5">
        <f>(COUNTIF('Random Magic Item'!B:B,$A7)+SUMIF('Random Magic Item'!$M:$M,$A7,'Random Magic Item'!N:N))/100</f>
        <v>0</v>
      </c>
      <c r="H7" s="5">
        <f>(COUNTIF('Random Magic Item'!C:C,$A7)+SUMIF('Random Magic Item'!$M:$M,$A7,'Random Magic Item'!O:O))/100</f>
        <v>0</v>
      </c>
      <c r="I7" s="5">
        <f>(COUNTIF('Random Magic Item'!D:D,$A7)+SUMIF('Random Magic Item'!$M:$M,$A7,'Random Magic Item'!P:P))/100</f>
        <v>0</v>
      </c>
      <c r="J7" s="5">
        <f>(COUNTIF('Random Magic Item'!E:E,$A7)+SUMIF('Random Magic Item'!$M:$M,$A7,'Random Magic Item'!Q:Q))/100</f>
        <v>0</v>
      </c>
      <c r="K7" s="5">
        <f>(COUNTIF('Random Magic Item'!F:F,$A7)+SUMIF('Random Magic Item'!$M:$M,$A7,'Random Magic Item'!R:R))/100</f>
        <v>0</v>
      </c>
      <c r="L7" s="5">
        <f>(COUNTIF('Random Magic Item'!G:G,$A7)+SUMIF('Random Magic Item'!$M:$M,$A7,'Random Magic Item'!S:S))/100</f>
        <v>0</v>
      </c>
      <c r="M7" s="5">
        <f>(COUNTIF('Random Magic Item'!H:H,$A7)+SUMIF('Random Magic Item'!$M:$M,$A7,'Random Magic Item'!T:T))/100</f>
        <v>0</v>
      </c>
      <c r="N7" s="5">
        <f>(COUNTIF('Random Magic Item'!I:I,$A7)+SUMIF('Random Magic Item'!$M:$M,$A7,'Random Magic Item'!U:U))/100</f>
        <v>0.01</v>
      </c>
      <c r="O7" s="5">
        <f>(COUNTIF('Random Magic Item'!J:J,$A7)+SUMIF('Random Magic Item'!$M:$M,$A7,'Random Magic Item'!V:V))/100</f>
        <v>0</v>
      </c>
      <c r="P7" s="54">
        <f t="shared" si="0"/>
        <v>1</v>
      </c>
      <c r="Q7" s="13">
        <v>150</v>
      </c>
      <c r="W7" s="56">
        <v>211</v>
      </c>
      <c r="AC7" s="14"/>
      <c r="AD7" s="56"/>
    </row>
    <row r="8" spans="1:31" x14ac:dyDescent="0.25">
      <c r="A8" t="s">
        <v>1155</v>
      </c>
      <c r="C8" t="s">
        <v>461</v>
      </c>
      <c r="D8" s="13" t="s">
        <v>2</v>
      </c>
      <c r="E8" s="13">
        <v>0</v>
      </c>
      <c r="F8" s="13">
        <v>0</v>
      </c>
      <c r="G8" s="5">
        <f>(COUNTIF('Random Magic Item'!B:B,$A8)+SUMIF('Random Magic Item'!$M:$M,$A8,'Random Magic Item'!N:N))/100</f>
        <v>0</v>
      </c>
      <c r="H8" s="5">
        <f>(COUNTIF('Random Magic Item'!C:C,$A8)+SUMIF('Random Magic Item'!$M:$M,$A8,'Random Magic Item'!O:O))/100</f>
        <v>0</v>
      </c>
      <c r="I8" s="5">
        <f>(COUNTIF('Random Magic Item'!D:D,$A8)+SUMIF('Random Magic Item'!$M:$M,$A8,'Random Magic Item'!P:P))/100</f>
        <v>0</v>
      </c>
      <c r="J8" s="5">
        <f>(COUNTIF('Random Magic Item'!E:E,$A8)+SUMIF('Random Magic Item'!$M:$M,$A8,'Random Magic Item'!Q:Q))/100</f>
        <v>0</v>
      </c>
      <c r="K8" s="5">
        <f>(COUNTIF('Random Magic Item'!F:F,$A8)+SUMIF('Random Magic Item'!$M:$M,$A8,'Random Magic Item'!R:R))/100</f>
        <v>0</v>
      </c>
      <c r="L8" s="5">
        <f>(COUNTIF('Random Magic Item'!G:G,$A8)+SUMIF('Random Magic Item'!$M:$M,$A8,'Random Magic Item'!S:S))/100</f>
        <v>0</v>
      </c>
      <c r="M8" s="5">
        <f>(COUNTIF('Random Magic Item'!H:H,$A8)+SUMIF('Random Magic Item'!$M:$M,$A8,'Random Magic Item'!T:T))/100</f>
        <v>0</v>
      </c>
      <c r="N8" s="5">
        <f>(COUNTIF('Random Magic Item'!I:I,$A8)+SUMIF('Random Magic Item'!$M:$M,$A8,'Random Magic Item'!U:U))/100</f>
        <v>0</v>
      </c>
      <c r="O8" s="5">
        <f>(COUNTIF('Random Magic Item'!J:J,$A8)+SUMIF('Random Magic Item'!$M:$M,$A8,'Random Magic Item'!V:V))/100</f>
        <v>0</v>
      </c>
      <c r="P8" s="54">
        <f t="shared" si="0"/>
        <v>0</v>
      </c>
      <c r="Q8" s="13">
        <v>150</v>
      </c>
      <c r="W8" s="56">
        <v>211</v>
      </c>
      <c r="AC8" s="14"/>
      <c r="AD8" s="56"/>
    </row>
    <row r="9" spans="1:31" x14ac:dyDescent="0.25">
      <c r="A9" t="s">
        <v>1156</v>
      </c>
      <c r="C9" t="s">
        <v>415</v>
      </c>
      <c r="D9" s="13" t="s">
        <v>2</v>
      </c>
      <c r="E9" s="13">
        <v>0</v>
      </c>
      <c r="F9" s="13">
        <v>0</v>
      </c>
      <c r="G9" s="5">
        <f>(COUNTIF('Random Magic Item'!B:B,$A9)+SUMIF('Random Magic Item'!$M:$M,$A9,'Random Magic Item'!N:N))/100</f>
        <v>0</v>
      </c>
      <c r="H9" s="5">
        <f>(COUNTIF('Random Magic Item'!C:C,$A9)+SUMIF('Random Magic Item'!$M:$M,$A9,'Random Magic Item'!O:O))/100</f>
        <v>0</v>
      </c>
      <c r="I9" s="5">
        <f>(COUNTIF('Random Magic Item'!D:D,$A9)+SUMIF('Random Magic Item'!$M:$M,$A9,'Random Magic Item'!P:P))/100</f>
        <v>0</v>
      </c>
      <c r="J9" s="5">
        <f>(COUNTIF('Random Magic Item'!E:E,$A9)+SUMIF('Random Magic Item'!$M:$M,$A9,'Random Magic Item'!Q:Q))/100</f>
        <v>0</v>
      </c>
      <c r="K9" s="5">
        <f>(COUNTIF('Random Magic Item'!F:F,$A9)+SUMIF('Random Magic Item'!$M:$M,$A9,'Random Magic Item'!R:R))/100</f>
        <v>0</v>
      </c>
      <c r="L9" s="5">
        <f>(COUNTIF('Random Magic Item'!G:G,$A9)+SUMIF('Random Magic Item'!$M:$M,$A9,'Random Magic Item'!S:S))/100</f>
        <v>0.01</v>
      </c>
      <c r="M9" s="5">
        <f>(COUNTIF('Random Magic Item'!H:H,$A9)+SUMIF('Random Magic Item'!$M:$M,$A9,'Random Magic Item'!T:T))/100</f>
        <v>0</v>
      </c>
      <c r="N9" s="5">
        <f>(COUNTIF('Random Magic Item'!I:I,$A9)+SUMIF('Random Magic Item'!$M:$M,$A9,'Random Magic Item'!U:U))/100</f>
        <v>0</v>
      </c>
      <c r="O9" s="5">
        <f>(COUNTIF('Random Magic Item'!J:J,$A9)+SUMIF('Random Magic Item'!$M:$M,$A9,'Random Magic Item'!V:V))/100</f>
        <v>0</v>
      </c>
      <c r="P9" s="54">
        <f t="shared" si="0"/>
        <v>1</v>
      </c>
      <c r="Q9" s="13">
        <v>150</v>
      </c>
      <c r="W9" s="56">
        <v>211</v>
      </c>
      <c r="AC9" s="14"/>
      <c r="AD9" s="56"/>
    </row>
    <row r="10" spans="1:31" x14ac:dyDescent="0.25">
      <c r="A10" t="s">
        <v>1157</v>
      </c>
      <c r="C10" t="s">
        <v>462</v>
      </c>
      <c r="D10" s="13" t="s">
        <v>2</v>
      </c>
      <c r="E10" s="13">
        <v>0</v>
      </c>
      <c r="F10" s="13">
        <v>0</v>
      </c>
      <c r="G10" s="5">
        <f>(COUNTIF('Random Magic Item'!B:B,$A10)+SUMIF('Random Magic Item'!$M:$M,$A10,'Random Magic Item'!N:N))/100</f>
        <v>0</v>
      </c>
      <c r="H10" s="5">
        <f>(COUNTIF('Random Magic Item'!C:C,$A10)+SUMIF('Random Magic Item'!$M:$M,$A10,'Random Magic Item'!O:O))/100</f>
        <v>0</v>
      </c>
      <c r="I10" s="5">
        <f>(COUNTIF('Random Magic Item'!D:D,$A10)+SUMIF('Random Magic Item'!$M:$M,$A10,'Random Magic Item'!P:P))/100</f>
        <v>0</v>
      </c>
      <c r="J10" s="5">
        <f>(COUNTIF('Random Magic Item'!E:E,$A10)+SUMIF('Random Magic Item'!$M:$M,$A10,'Random Magic Item'!Q:Q))/100</f>
        <v>0</v>
      </c>
      <c r="K10" s="5">
        <f>(COUNTIF('Random Magic Item'!F:F,$A10)+SUMIF('Random Magic Item'!$M:$M,$A10,'Random Magic Item'!R:R))/100</f>
        <v>0</v>
      </c>
      <c r="L10" s="5">
        <f>(COUNTIF('Random Magic Item'!G:G,$A10)+SUMIF('Random Magic Item'!$M:$M,$A10,'Random Magic Item'!S:S))/100</f>
        <v>0</v>
      </c>
      <c r="M10" s="5">
        <f>(COUNTIF('Random Magic Item'!H:H,$A10)+SUMIF('Random Magic Item'!$M:$M,$A10,'Random Magic Item'!T:T))/100</f>
        <v>0.01</v>
      </c>
      <c r="N10" s="5">
        <f>(COUNTIF('Random Magic Item'!I:I,$A10)+SUMIF('Random Magic Item'!$M:$M,$A10,'Random Magic Item'!U:U))/100</f>
        <v>0</v>
      </c>
      <c r="O10" s="5">
        <f>(COUNTIF('Random Magic Item'!J:J,$A10)+SUMIF('Random Magic Item'!$M:$M,$A10,'Random Magic Item'!V:V))/100</f>
        <v>0</v>
      </c>
      <c r="P10" s="54">
        <f t="shared" si="0"/>
        <v>1</v>
      </c>
      <c r="Q10" s="13">
        <v>150</v>
      </c>
      <c r="W10" s="56">
        <v>211</v>
      </c>
      <c r="AC10" s="14"/>
      <c r="AD10" s="56"/>
    </row>
    <row r="11" spans="1:31" x14ac:dyDescent="0.25">
      <c r="A11" t="s">
        <v>1158</v>
      </c>
      <c r="C11" t="s">
        <v>372</v>
      </c>
      <c r="D11" s="13" t="s">
        <v>2</v>
      </c>
      <c r="E11" s="13">
        <v>0</v>
      </c>
      <c r="F11" s="13">
        <v>0</v>
      </c>
      <c r="G11" s="5">
        <f>(COUNTIF('Random Magic Item'!B:B,$A11)+SUMIF('Random Magic Item'!$M:$M,$A11,'Random Magic Item'!N:N))/100</f>
        <v>0</v>
      </c>
      <c r="H11" s="5">
        <f>(COUNTIF('Random Magic Item'!C:C,$A11)+SUMIF('Random Magic Item'!$M:$M,$A11,'Random Magic Item'!O:O))/100</f>
        <v>0.01</v>
      </c>
      <c r="I11" s="5">
        <f>(COUNTIF('Random Magic Item'!D:D,$A11)+SUMIF('Random Magic Item'!$M:$M,$A11,'Random Magic Item'!P:P))/100</f>
        <v>0</v>
      </c>
      <c r="J11" s="5">
        <f>(COUNTIF('Random Magic Item'!E:E,$A11)+SUMIF('Random Magic Item'!$M:$M,$A11,'Random Magic Item'!Q:Q))/100</f>
        <v>0</v>
      </c>
      <c r="K11" s="5">
        <f>(COUNTIF('Random Magic Item'!F:F,$A11)+SUMIF('Random Magic Item'!$M:$M,$A11,'Random Magic Item'!R:R))/100</f>
        <v>0</v>
      </c>
      <c r="L11" s="5">
        <f>(COUNTIF('Random Magic Item'!G:G,$A11)+SUMIF('Random Magic Item'!$M:$M,$A11,'Random Magic Item'!S:S))/100</f>
        <v>0</v>
      </c>
      <c r="M11" s="5">
        <f>(COUNTIF('Random Magic Item'!H:H,$A11)+SUMIF('Random Magic Item'!$M:$M,$A11,'Random Magic Item'!T:T))/100</f>
        <v>0</v>
      </c>
      <c r="N11" s="5">
        <f>(COUNTIF('Random Magic Item'!I:I,$A11)+SUMIF('Random Magic Item'!$M:$M,$A11,'Random Magic Item'!U:U))/100</f>
        <v>0</v>
      </c>
      <c r="O11" s="5">
        <f>(COUNTIF('Random Magic Item'!J:J,$A11)+SUMIF('Random Magic Item'!$M:$M,$A11,'Random Magic Item'!V:V))/100</f>
        <v>0</v>
      </c>
      <c r="P11" s="54">
        <f t="shared" si="0"/>
        <v>1</v>
      </c>
      <c r="Q11" s="13">
        <v>150</v>
      </c>
      <c r="AA11" s="56">
        <v>2</v>
      </c>
      <c r="AC11" s="14"/>
      <c r="AD11" s="56"/>
    </row>
    <row r="12" spans="1:31" x14ac:dyDescent="0.25">
      <c r="A12" t="s">
        <v>28</v>
      </c>
      <c r="C12" t="s">
        <v>373</v>
      </c>
      <c r="D12" s="13" t="s">
        <v>2</v>
      </c>
      <c r="E12" s="13">
        <v>0</v>
      </c>
      <c r="F12" s="13">
        <v>0</v>
      </c>
      <c r="G12" s="5">
        <f>(COUNTIF('Random Magic Item'!B:B,$A12)+SUMIF('Random Magic Item'!$M:$M,$A12,'Random Magic Item'!N:N))/100</f>
        <v>0</v>
      </c>
      <c r="H12" s="5">
        <f>(COUNTIF('Random Magic Item'!C:C,$A12)+SUMIF('Random Magic Item'!$M:$M,$A12,'Random Magic Item'!O:O))/100</f>
        <v>0.05</v>
      </c>
      <c r="I12" s="5">
        <f>(COUNTIF('Random Magic Item'!D:D,$A12)+SUMIF('Random Magic Item'!$M:$M,$A12,'Random Magic Item'!P:P))/100</f>
        <v>0</v>
      </c>
      <c r="J12" s="5">
        <f>(COUNTIF('Random Magic Item'!E:E,$A12)+SUMIF('Random Magic Item'!$M:$M,$A12,'Random Magic Item'!Q:Q))/100</f>
        <v>0</v>
      </c>
      <c r="K12" s="5">
        <f>(COUNTIF('Random Magic Item'!F:F,$A12)+SUMIF('Random Magic Item'!$M:$M,$A12,'Random Magic Item'!R:R))/100</f>
        <v>0</v>
      </c>
      <c r="L12" s="5">
        <f>(COUNTIF('Random Magic Item'!G:G,$A12)+SUMIF('Random Magic Item'!$M:$M,$A12,'Random Magic Item'!S:S))/100</f>
        <v>0</v>
      </c>
      <c r="M12" s="5">
        <f>(COUNTIF('Random Magic Item'!H:H,$A12)+SUMIF('Random Magic Item'!$M:$M,$A12,'Random Magic Item'!T:T))/100</f>
        <v>0</v>
      </c>
      <c r="N12" s="5">
        <f>(COUNTIF('Random Magic Item'!I:I,$A12)+SUMIF('Random Magic Item'!$M:$M,$A12,'Random Magic Item'!U:U))/100</f>
        <v>0</v>
      </c>
      <c r="O12" s="5">
        <f>(COUNTIF('Random Magic Item'!J:J,$A12)+SUMIF('Random Magic Item'!$M:$M,$A12,'Random Magic Item'!V:V))/100</f>
        <v>0</v>
      </c>
      <c r="P12" s="54">
        <f t="shared" si="0"/>
        <v>1</v>
      </c>
      <c r="Q12" s="13">
        <v>150</v>
      </c>
      <c r="W12" s="56">
        <v>211</v>
      </c>
      <c r="AC12" s="14"/>
      <c r="AD12" s="56"/>
    </row>
    <row r="13" spans="1:31" x14ac:dyDescent="0.25">
      <c r="A13" t="s">
        <v>59</v>
      </c>
      <c r="C13" t="s">
        <v>373</v>
      </c>
      <c r="D13" s="13" t="s">
        <v>3</v>
      </c>
      <c r="E13" s="13">
        <v>0</v>
      </c>
      <c r="F13" s="13">
        <v>0</v>
      </c>
      <c r="G13" s="5">
        <f>(COUNTIF('Random Magic Item'!B:B,$A13)+SUMIF('Random Magic Item'!$M:$M,$A13,'Random Magic Item'!N:N))/100</f>
        <v>0</v>
      </c>
      <c r="H13" s="5">
        <f>(COUNTIF('Random Magic Item'!C:C,$A13)+SUMIF('Random Magic Item'!$M:$M,$A13,'Random Magic Item'!O:O))/100</f>
        <v>0</v>
      </c>
      <c r="I13" s="5">
        <f>(COUNTIF('Random Magic Item'!D:D,$A13)+SUMIF('Random Magic Item'!$M:$M,$A13,'Random Magic Item'!P:P))/100</f>
        <v>0.05</v>
      </c>
      <c r="J13" s="5">
        <f>(COUNTIF('Random Magic Item'!E:E,$A13)+SUMIF('Random Magic Item'!$M:$M,$A13,'Random Magic Item'!Q:Q))/100</f>
        <v>0</v>
      </c>
      <c r="K13" s="5">
        <f>(COUNTIF('Random Magic Item'!F:F,$A13)+SUMIF('Random Magic Item'!$M:$M,$A13,'Random Magic Item'!R:R))/100</f>
        <v>0</v>
      </c>
      <c r="L13" s="5">
        <f>(COUNTIF('Random Magic Item'!G:G,$A13)+SUMIF('Random Magic Item'!$M:$M,$A13,'Random Magic Item'!S:S))/100</f>
        <v>0</v>
      </c>
      <c r="M13" s="5">
        <f>(COUNTIF('Random Magic Item'!H:H,$A13)+SUMIF('Random Magic Item'!$M:$M,$A13,'Random Magic Item'!T:T))/100</f>
        <v>0</v>
      </c>
      <c r="N13" s="5">
        <f>(COUNTIF('Random Magic Item'!I:I,$A13)+SUMIF('Random Magic Item'!$M:$M,$A13,'Random Magic Item'!U:U))/100</f>
        <v>0</v>
      </c>
      <c r="O13" s="5">
        <f>(COUNTIF('Random Magic Item'!J:J,$A13)+SUMIF('Random Magic Item'!$M:$M,$A13,'Random Magic Item'!V:V))/100</f>
        <v>0</v>
      </c>
      <c r="P13" s="54">
        <f t="shared" si="0"/>
        <v>1</v>
      </c>
      <c r="Q13" s="13">
        <v>150</v>
      </c>
      <c r="W13" s="56">
        <v>211</v>
      </c>
      <c r="AC13" s="14"/>
      <c r="AD13" s="56"/>
    </row>
    <row r="14" spans="1:31" x14ac:dyDescent="0.25">
      <c r="A14" t="s">
        <v>89</v>
      </c>
      <c r="C14" t="s">
        <v>373</v>
      </c>
      <c r="D14" s="13" t="s">
        <v>4</v>
      </c>
      <c r="E14" s="13">
        <v>0</v>
      </c>
      <c r="F14" s="13">
        <v>0</v>
      </c>
      <c r="G14" s="5">
        <f>(COUNTIF('Random Magic Item'!B:B,$A14)+SUMIF('Random Magic Item'!$M:$M,$A14,'Random Magic Item'!N:N))/100</f>
        <v>0</v>
      </c>
      <c r="H14" s="5">
        <f>(COUNTIF('Random Magic Item'!C:C,$A14)+SUMIF('Random Magic Item'!$M:$M,$A14,'Random Magic Item'!O:O))/100</f>
        <v>0</v>
      </c>
      <c r="I14" s="5">
        <f>(COUNTIF('Random Magic Item'!D:D,$A14)+SUMIF('Random Magic Item'!$M:$M,$A14,'Random Magic Item'!P:P))/100</f>
        <v>0</v>
      </c>
      <c r="J14" s="5">
        <f>(COUNTIF('Random Magic Item'!E:E,$A14)+SUMIF('Random Magic Item'!$M:$M,$A14,'Random Magic Item'!Q:Q))/100</f>
        <v>0.05</v>
      </c>
      <c r="K14" s="5">
        <f>(COUNTIF('Random Magic Item'!F:F,$A14)+SUMIF('Random Magic Item'!$M:$M,$A14,'Random Magic Item'!R:R))/100</f>
        <v>0</v>
      </c>
      <c r="L14" s="5">
        <f>(COUNTIF('Random Magic Item'!G:G,$A14)+SUMIF('Random Magic Item'!$M:$M,$A14,'Random Magic Item'!S:S))/100</f>
        <v>0</v>
      </c>
      <c r="M14" s="5">
        <f>(COUNTIF('Random Magic Item'!H:H,$A14)+SUMIF('Random Magic Item'!$M:$M,$A14,'Random Magic Item'!T:T))/100</f>
        <v>0</v>
      </c>
      <c r="N14" s="5">
        <f>(COUNTIF('Random Magic Item'!I:I,$A14)+SUMIF('Random Magic Item'!$M:$M,$A14,'Random Magic Item'!U:U))/100</f>
        <v>0</v>
      </c>
      <c r="O14" s="5">
        <f>(COUNTIF('Random Magic Item'!J:J,$A14)+SUMIF('Random Magic Item'!$M:$M,$A14,'Random Magic Item'!V:V))/100</f>
        <v>0</v>
      </c>
      <c r="P14" s="54">
        <f t="shared" si="0"/>
        <v>1</v>
      </c>
      <c r="Q14" s="13">
        <v>150</v>
      </c>
      <c r="W14" s="56">
        <v>211</v>
      </c>
      <c r="AC14" s="14"/>
      <c r="AD14" s="56"/>
    </row>
    <row r="15" spans="1:31" x14ac:dyDescent="0.25">
      <c r="A15" t="s">
        <v>1159</v>
      </c>
      <c r="C15" t="s">
        <v>372</v>
      </c>
      <c r="D15" s="13" t="s">
        <v>3</v>
      </c>
      <c r="E15" s="13">
        <v>1</v>
      </c>
      <c r="F15" s="13">
        <v>0</v>
      </c>
      <c r="G15" s="5">
        <f>(COUNTIF('Random Magic Item'!B:B,$A15)+SUMIF('Random Magic Item'!$M:$M,$A15,'Random Magic Item'!N:N))/100</f>
        <v>0</v>
      </c>
      <c r="H15" s="5">
        <f>(COUNTIF('Random Magic Item'!C:C,$A15)+SUMIF('Random Magic Item'!$M:$M,$A15,'Random Magic Item'!O:O))/100</f>
        <v>0</v>
      </c>
      <c r="I15" s="5">
        <f>(COUNTIF('Random Magic Item'!D:D,$A15)+SUMIF('Random Magic Item'!$M:$M,$A15,'Random Magic Item'!P:P))/100</f>
        <v>0</v>
      </c>
      <c r="J15" s="5">
        <f>(COUNTIF('Random Magic Item'!E:E,$A15)+SUMIF('Random Magic Item'!$M:$M,$A15,'Random Magic Item'!Q:Q))/100</f>
        <v>0</v>
      </c>
      <c r="K15" s="5">
        <f>(COUNTIF('Random Magic Item'!F:F,$A15)+SUMIF('Random Magic Item'!$M:$M,$A15,'Random Magic Item'!R:R))/100</f>
        <v>0</v>
      </c>
      <c r="L15" s="5">
        <f>(COUNTIF('Random Magic Item'!G:G,$A15)+SUMIF('Random Magic Item'!$M:$M,$A15,'Random Magic Item'!S:S))/100</f>
        <v>0</v>
      </c>
      <c r="M15" s="5">
        <f>(COUNTIF('Random Magic Item'!H:H,$A15)+SUMIF('Random Magic Item'!$M:$M,$A15,'Random Magic Item'!T:T))/100</f>
        <v>0.01</v>
      </c>
      <c r="N15" s="5">
        <f>(COUNTIF('Random Magic Item'!I:I,$A15)+SUMIF('Random Magic Item'!$M:$M,$A15,'Random Magic Item'!U:U))/100</f>
        <v>0</v>
      </c>
      <c r="O15" s="5">
        <f>(COUNTIF('Random Magic Item'!J:J,$A15)+SUMIF('Random Magic Item'!$M:$M,$A15,'Random Magic Item'!V:V))/100</f>
        <v>0</v>
      </c>
      <c r="P15" s="54">
        <f t="shared" si="0"/>
        <v>1</v>
      </c>
      <c r="Q15" s="13">
        <v>150</v>
      </c>
      <c r="V15" s="13">
        <v>59</v>
      </c>
      <c r="W15" s="56">
        <v>211</v>
      </c>
      <c r="AA15" s="56">
        <v>2</v>
      </c>
      <c r="AC15" s="14"/>
      <c r="AD15" s="56"/>
    </row>
    <row r="16" spans="1:31" x14ac:dyDescent="0.25">
      <c r="A16" t="s">
        <v>1160</v>
      </c>
      <c r="C16" t="s">
        <v>372</v>
      </c>
      <c r="D16" s="13" t="s">
        <v>2</v>
      </c>
      <c r="E16" s="13">
        <v>1</v>
      </c>
      <c r="F16" s="13">
        <v>0</v>
      </c>
      <c r="G16" s="5">
        <f>(COUNTIF('Random Magic Item'!B:B,$A16)+SUMIF('Random Magic Item'!$M:$M,$A16,'Random Magic Item'!N:N))/100</f>
        <v>0</v>
      </c>
      <c r="H16" s="5">
        <f>(COUNTIF('Random Magic Item'!C:C,$A16)+SUMIF('Random Magic Item'!$M:$M,$A16,'Random Magic Item'!O:O))/100</f>
        <v>0</v>
      </c>
      <c r="I16" s="5">
        <f>(COUNTIF('Random Magic Item'!D:D,$A16)+SUMIF('Random Magic Item'!$M:$M,$A16,'Random Magic Item'!P:P))/100</f>
        <v>0</v>
      </c>
      <c r="J16" s="5">
        <f>(COUNTIF('Random Magic Item'!E:E,$A16)+SUMIF('Random Magic Item'!$M:$M,$A16,'Random Magic Item'!Q:Q))/100</f>
        <v>0</v>
      </c>
      <c r="K16" s="5">
        <f>(COUNTIF('Random Magic Item'!F:F,$A16)+SUMIF('Random Magic Item'!$M:$M,$A16,'Random Magic Item'!R:R))/100</f>
        <v>0</v>
      </c>
      <c r="L16" s="5">
        <f>(COUNTIF('Random Magic Item'!G:G,$A16)+SUMIF('Random Magic Item'!$M:$M,$A16,'Random Magic Item'!S:S))/100</f>
        <v>0.02</v>
      </c>
      <c r="M16" s="5">
        <f>(COUNTIF('Random Magic Item'!H:H,$A16)+SUMIF('Random Magic Item'!$M:$M,$A16,'Random Magic Item'!T:T))/100</f>
        <v>0</v>
      </c>
      <c r="N16" s="5">
        <f>(COUNTIF('Random Magic Item'!I:I,$A16)+SUMIF('Random Magic Item'!$M:$M,$A16,'Random Magic Item'!U:U))/100</f>
        <v>0</v>
      </c>
      <c r="O16" s="5">
        <f>(COUNTIF('Random Magic Item'!J:J,$A16)+SUMIF('Random Magic Item'!$M:$M,$A16,'Random Magic Item'!V:V))/100</f>
        <v>0</v>
      </c>
      <c r="P16" s="54">
        <f t="shared" si="0"/>
        <v>1</v>
      </c>
      <c r="Q16" s="13">
        <v>150</v>
      </c>
      <c r="W16" s="56">
        <v>211</v>
      </c>
      <c r="AC16" s="14"/>
      <c r="AD16" s="56"/>
    </row>
    <row r="17" spans="1:30" x14ac:dyDescent="0.25">
      <c r="A17" t="s">
        <v>1161</v>
      </c>
      <c r="C17" t="s">
        <v>372</v>
      </c>
      <c r="D17" s="13" t="s">
        <v>4</v>
      </c>
      <c r="E17" s="13">
        <v>1</v>
      </c>
      <c r="F17" s="13">
        <v>0</v>
      </c>
      <c r="G17" s="5">
        <f>(COUNTIF('Random Magic Item'!B:B,$A17)+SUMIF('Random Magic Item'!$M:$M,$A17,'Random Magic Item'!N:N))/100</f>
        <v>0</v>
      </c>
      <c r="H17" s="5">
        <f>(COUNTIF('Random Magic Item'!C:C,$A17)+SUMIF('Random Magic Item'!$M:$M,$A17,'Random Magic Item'!O:O))/100</f>
        <v>0</v>
      </c>
      <c r="I17" s="5">
        <f>(COUNTIF('Random Magic Item'!D:D,$A17)+SUMIF('Random Magic Item'!$M:$M,$A17,'Random Magic Item'!P:P))/100</f>
        <v>0</v>
      </c>
      <c r="J17" s="5">
        <f>(COUNTIF('Random Magic Item'!E:E,$A17)+SUMIF('Random Magic Item'!$M:$M,$A17,'Random Magic Item'!Q:Q))/100</f>
        <v>0</v>
      </c>
      <c r="K17" s="5">
        <f>(COUNTIF('Random Magic Item'!F:F,$A17)+SUMIF('Random Magic Item'!$M:$M,$A17,'Random Magic Item'!R:R))/100</f>
        <v>0</v>
      </c>
      <c r="L17" s="5">
        <f>(COUNTIF('Random Magic Item'!G:G,$A17)+SUMIF('Random Magic Item'!$M:$M,$A17,'Random Magic Item'!S:S))/100</f>
        <v>0</v>
      </c>
      <c r="M17" s="5">
        <f>(COUNTIF('Random Magic Item'!H:H,$A17)+SUMIF('Random Magic Item'!$M:$M,$A17,'Random Magic Item'!T:T))/100</f>
        <v>0</v>
      </c>
      <c r="N17" s="5">
        <f>(COUNTIF('Random Magic Item'!I:I,$A17)+SUMIF('Random Magic Item'!$M:$M,$A17,'Random Magic Item'!U:U))/100</f>
        <v>0.02</v>
      </c>
      <c r="O17" s="5">
        <f>(COUNTIF('Random Magic Item'!J:J,$A17)+SUMIF('Random Magic Item'!$M:$M,$A17,'Random Magic Item'!V:V))/100</f>
        <v>0</v>
      </c>
      <c r="P17" s="54">
        <f t="shared" si="0"/>
        <v>1</v>
      </c>
      <c r="Q17" s="13">
        <v>150</v>
      </c>
      <c r="W17" s="56">
        <v>211</v>
      </c>
      <c r="AC17" s="14"/>
      <c r="AD17" s="56"/>
    </row>
    <row r="18" spans="1:30" x14ac:dyDescent="0.25">
      <c r="A18" t="s">
        <v>1162</v>
      </c>
      <c r="C18" t="s">
        <v>375</v>
      </c>
      <c r="D18" s="13" t="s">
        <v>4</v>
      </c>
      <c r="E18" s="13">
        <v>1</v>
      </c>
      <c r="F18" s="13">
        <v>0</v>
      </c>
      <c r="G18" s="5">
        <f>(COUNTIF('Random Magic Item'!B:B,$A18)+SUMIF('Random Magic Item'!$M:$M,$A18,'Random Magic Item'!N:N))/100</f>
        <v>0</v>
      </c>
      <c r="H18" s="5">
        <f>(COUNTIF('Random Magic Item'!C:C,$A18)+SUMIF('Random Magic Item'!$M:$M,$A18,'Random Magic Item'!O:O))/100</f>
        <v>0</v>
      </c>
      <c r="I18" s="5">
        <f>(COUNTIF('Random Magic Item'!D:D,$A18)+SUMIF('Random Magic Item'!$M:$M,$A18,'Random Magic Item'!P:P))/100</f>
        <v>0</v>
      </c>
      <c r="J18" s="5">
        <f>(COUNTIF('Random Magic Item'!E:E,$A18)+SUMIF('Random Magic Item'!$M:$M,$A18,'Random Magic Item'!Q:Q))/100</f>
        <v>0</v>
      </c>
      <c r="K18" s="5">
        <f>(COUNTIF('Random Magic Item'!F:F,$A18)+SUMIF('Random Magic Item'!$M:$M,$A18,'Random Magic Item'!R:R))/100</f>
        <v>0</v>
      </c>
      <c r="L18" s="5">
        <f>(COUNTIF('Random Magic Item'!G:G,$A18)+SUMIF('Random Magic Item'!$M:$M,$A18,'Random Magic Item'!S:S))/100</f>
        <v>0</v>
      </c>
      <c r="M18" s="5">
        <f>(COUNTIF('Random Magic Item'!H:H,$A18)+SUMIF('Random Magic Item'!$M:$M,$A18,'Random Magic Item'!T:T))/100</f>
        <v>0</v>
      </c>
      <c r="N18" s="5">
        <f>(COUNTIF('Random Magic Item'!I:I,$A18)+SUMIF('Random Magic Item'!$M:$M,$A18,'Random Magic Item'!U:U))/100</f>
        <v>0.01</v>
      </c>
      <c r="O18" s="5">
        <f>(COUNTIF('Random Magic Item'!J:J,$A18)+SUMIF('Random Magic Item'!$M:$M,$A18,'Random Magic Item'!V:V))/100</f>
        <v>0</v>
      </c>
      <c r="P18" s="54">
        <f t="shared" si="0"/>
        <v>1</v>
      </c>
      <c r="Q18" s="13">
        <v>151</v>
      </c>
      <c r="W18" s="56">
        <v>211</v>
      </c>
      <c r="AC18" s="14"/>
      <c r="AD18" s="56"/>
    </row>
    <row r="19" spans="1:30" x14ac:dyDescent="0.25">
      <c r="A19" t="s">
        <v>346</v>
      </c>
      <c r="B19" t="s">
        <v>1163</v>
      </c>
      <c r="C19" t="s">
        <v>372</v>
      </c>
      <c r="D19" s="13" t="s">
        <v>5</v>
      </c>
      <c r="E19" s="13">
        <v>0</v>
      </c>
      <c r="F19" s="13">
        <v>0</v>
      </c>
      <c r="G19" s="5">
        <f>(COUNTIF('Random Magic Item'!B:B,$A19)+SUMIF('Random Magic Item'!$M:$M,$A19,'Random Magic Item'!N:N))/100</f>
        <v>0</v>
      </c>
      <c r="H19" s="5">
        <f>(COUNTIF('Random Magic Item'!C:C,$A19)+SUMIF('Random Magic Item'!$M:$M,$A19,'Random Magic Item'!O:O))/100</f>
        <v>0</v>
      </c>
      <c r="I19" s="5">
        <f>(COUNTIF('Random Magic Item'!D:D,$A19)+SUMIF('Random Magic Item'!$M:$M,$A19,'Random Magic Item'!P:P))/100</f>
        <v>0</v>
      </c>
      <c r="J19" s="5">
        <f>(COUNTIF('Random Magic Item'!E:E,$A19)+SUMIF('Random Magic Item'!$M:$M,$A19,'Random Magic Item'!Q:Q))/100</f>
        <v>0</v>
      </c>
      <c r="K19" s="5">
        <f>(COUNTIF('Random Magic Item'!F:F,$A19)+SUMIF('Random Magic Item'!$M:$M,$A19,'Random Magic Item'!R:R))/100</f>
        <v>0</v>
      </c>
      <c r="L19" s="5">
        <f>(COUNTIF('Random Magic Item'!G:G,$A19)+SUMIF('Random Magic Item'!$M:$M,$A19,'Random Magic Item'!S:S))/100</f>
        <v>0</v>
      </c>
      <c r="M19" s="5">
        <f>(COUNTIF('Random Magic Item'!H:H,$A19)+SUMIF('Random Magic Item'!$M:$M,$A19,'Random Magic Item'!T:T))/100</f>
        <v>0</v>
      </c>
      <c r="N19" s="5">
        <f>(COUNTIF('Random Magic Item'!I:I,$A19)+SUMIF('Random Magic Item'!$M:$M,$A19,'Random Magic Item'!U:U))/100</f>
        <v>0</v>
      </c>
      <c r="O19" s="5">
        <f>(COUNTIF('Random Magic Item'!J:J,$A19)+SUMIF('Random Magic Item'!$M:$M,$A19,'Random Magic Item'!V:V))/100</f>
        <v>0.01</v>
      </c>
      <c r="P19" s="54">
        <f t="shared" si="0"/>
        <v>1</v>
      </c>
      <c r="Q19" s="13">
        <v>151</v>
      </c>
      <c r="W19" s="56">
        <v>211</v>
      </c>
      <c r="AC19" s="14"/>
      <c r="AD19" s="56"/>
    </row>
    <row r="20" spans="1:30" x14ac:dyDescent="0.25">
      <c r="A20" t="s">
        <v>1164</v>
      </c>
      <c r="C20" t="s">
        <v>414</v>
      </c>
      <c r="D20" s="13" t="s">
        <v>5</v>
      </c>
      <c r="E20" s="13">
        <v>1</v>
      </c>
      <c r="F20" s="13">
        <v>0</v>
      </c>
      <c r="G20" s="5">
        <f>(COUNTIF('Random Magic Item'!B:B,$A20)+SUMIF('Random Magic Item'!$M:$M,$A20,'Random Magic Item'!N:N))/100</f>
        <v>0</v>
      </c>
      <c r="H20" s="5">
        <f>(COUNTIF('Random Magic Item'!C:C,$A20)+SUMIF('Random Magic Item'!$M:$M,$A20,'Random Magic Item'!O:O))/100</f>
        <v>0</v>
      </c>
      <c r="I20" s="5">
        <f>(COUNTIF('Random Magic Item'!D:D,$A20)+SUMIF('Random Magic Item'!$M:$M,$A20,'Random Magic Item'!P:P))/100</f>
        <v>0</v>
      </c>
      <c r="J20" s="5">
        <f>(COUNTIF('Random Magic Item'!E:E,$A20)+SUMIF('Random Magic Item'!$M:$M,$A20,'Random Magic Item'!Q:Q))/100</f>
        <v>0</v>
      </c>
      <c r="K20" s="5">
        <f>(COUNTIF('Random Magic Item'!F:F,$A20)+SUMIF('Random Magic Item'!$M:$M,$A20,'Random Magic Item'!R:R))/100</f>
        <v>0</v>
      </c>
      <c r="L20" s="5">
        <f>(COUNTIF('Random Magic Item'!G:G,$A20)+SUMIF('Random Magic Item'!$M:$M,$A20,'Random Magic Item'!S:S))/100</f>
        <v>0</v>
      </c>
      <c r="M20" s="5">
        <f>(COUNTIF('Random Magic Item'!H:H,$A20)+SUMIF('Random Magic Item'!$M:$M,$A20,'Random Magic Item'!T:T))/100</f>
        <v>0</v>
      </c>
      <c r="N20" s="5">
        <f>(COUNTIF('Random Magic Item'!I:I,$A20)+SUMIF('Random Magic Item'!$M:$M,$A20,'Random Magic Item'!U:U))/100</f>
        <v>0</v>
      </c>
      <c r="O20" s="5">
        <f>(COUNTIF('Random Magic Item'!J:J,$A20)+SUMIF('Random Magic Item'!$M:$M,$A20,'Random Magic Item'!V:V))/100</f>
        <v>0.01</v>
      </c>
      <c r="P20" s="54">
        <f t="shared" si="0"/>
        <v>1</v>
      </c>
      <c r="Q20" s="13">
        <v>152</v>
      </c>
      <c r="W20" s="56">
        <v>212</v>
      </c>
      <c r="AC20" s="14"/>
      <c r="AD20" s="56"/>
    </row>
    <row r="21" spans="1:30" x14ac:dyDescent="0.25">
      <c r="A21" t="s">
        <v>1165</v>
      </c>
      <c r="C21" t="s">
        <v>465</v>
      </c>
      <c r="D21" s="13" t="s">
        <v>3</v>
      </c>
      <c r="E21" s="13">
        <v>1</v>
      </c>
      <c r="F21" s="13">
        <v>0</v>
      </c>
      <c r="G21" s="5">
        <f>(COUNTIF('Random Magic Item'!B:B,$A21)+SUMIF('Random Magic Item'!$M:$M,$A21,'Random Magic Item'!N:N))/100</f>
        <v>0</v>
      </c>
      <c r="H21" s="5">
        <f>(COUNTIF('Random Magic Item'!C:C,$A21)+SUMIF('Random Magic Item'!$M:$M,$A21,'Random Magic Item'!O:O))/100</f>
        <v>0</v>
      </c>
      <c r="I21" s="5">
        <f>(COUNTIF('Random Magic Item'!D:D,$A21)+SUMIF('Random Magic Item'!$M:$M,$A21,'Random Magic Item'!P:P))/100</f>
        <v>0</v>
      </c>
      <c r="J21" s="5">
        <f>(COUNTIF('Random Magic Item'!E:E,$A21)+SUMIF('Random Magic Item'!$M:$M,$A21,'Random Magic Item'!Q:Q))/100</f>
        <v>0</v>
      </c>
      <c r="K21" s="5">
        <f>(COUNTIF('Random Magic Item'!F:F,$A21)+SUMIF('Random Magic Item'!$M:$M,$A21,'Random Magic Item'!R:R))/100</f>
        <v>0</v>
      </c>
      <c r="L21" s="5">
        <f>(COUNTIF('Random Magic Item'!G:G,$A21)+SUMIF('Random Magic Item'!$M:$M,$A21,'Random Magic Item'!S:S))/100</f>
        <v>0</v>
      </c>
      <c r="M21" s="5">
        <f>(COUNTIF('Random Magic Item'!H:H,$A21)+SUMIF('Random Magic Item'!$M:$M,$A21,'Random Magic Item'!T:T))/100</f>
        <v>0</v>
      </c>
      <c r="N21" s="5">
        <f>(COUNTIF('Random Magic Item'!I:I,$A21)+SUMIF('Random Magic Item'!$M:$M,$A21,'Random Magic Item'!U:U))/100</f>
        <v>0.01</v>
      </c>
      <c r="O21" s="5">
        <f>(COUNTIF('Random Magic Item'!J:J,$A21)+SUMIF('Random Magic Item'!$M:$M,$A21,'Random Magic Item'!V:V))/100</f>
        <v>0</v>
      </c>
      <c r="P21" s="54">
        <f t="shared" si="0"/>
        <v>1</v>
      </c>
      <c r="Q21" s="13">
        <v>152</v>
      </c>
      <c r="W21" s="56">
        <v>212</v>
      </c>
      <c r="AC21" s="14"/>
      <c r="AD21" s="56"/>
    </row>
    <row r="22" spans="1:30" x14ac:dyDescent="0.25">
      <c r="A22" t="s">
        <v>1166</v>
      </c>
      <c r="C22" t="s">
        <v>417</v>
      </c>
      <c r="D22" s="13" t="s">
        <v>3</v>
      </c>
      <c r="E22" s="13">
        <v>1</v>
      </c>
      <c r="F22" s="13">
        <v>0</v>
      </c>
      <c r="G22" s="5">
        <f>(COUNTIF('Random Magic Item'!B:B,$A22)+SUMIF('Random Magic Item'!$M:$M,$A22,'Random Magic Item'!N:N))/100</f>
        <v>0</v>
      </c>
      <c r="H22" s="5">
        <f>(COUNTIF('Random Magic Item'!C:C,$A22)+SUMIF('Random Magic Item'!$M:$M,$A22,'Random Magic Item'!O:O))/100</f>
        <v>0</v>
      </c>
      <c r="I22" s="5">
        <f>(COUNTIF('Random Magic Item'!D:D,$A22)+SUMIF('Random Magic Item'!$M:$M,$A22,'Random Magic Item'!P:P))/100</f>
        <v>0</v>
      </c>
      <c r="J22" s="5">
        <f>(COUNTIF('Random Magic Item'!E:E,$A22)+SUMIF('Random Magic Item'!$M:$M,$A22,'Random Magic Item'!Q:Q))/100</f>
        <v>0</v>
      </c>
      <c r="K22" s="5">
        <f>(COUNTIF('Random Magic Item'!F:F,$A22)+SUMIF('Random Magic Item'!$M:$M,$A22,'Random Magic Item'!R:R))/100</f>
        <v>0</v>
      </c>
      <c r="L22" s="5">
        <f>(COUNTIF('Random Magic Item'!G:G,$A22)+SUMIF('Random Magic Item'!$M:$M,$A22,'Random Magic Item'!S:S))/100</f>
        <v>0</v>
      </c>
      <c r="M22" s="5">
        <f>(COUNTIF('Random Magic Item'!H:H,$A22)+SUMIF('Random Magic Item'!$M:$M,$A22,'Random Magic Item'!T:T))/100</f>
        <v>0.01</v>
      </c>
      <c r="N22" s="5">
        <f>(COUNTIF('Random Magic Item'!I:I,$A22)+SUMIF('Random Magic Item'!$M:$M,$A22,'Random Magic Item'!U:U))/100</f>
        <v>0</v>
      </c>
      <c r="O22" s="5">
        <f>(COUNTIF('Random Magic Item'!J:J,$A22)+SUMIF('Random Magic Item'!$M:$M,$A22,'Random Magic Item'!V:V))/100</f>
        <v>0</v>
      </c>
      <c r="P22" s="54">
        <f t="shared" si="0"/>
        <v>1</v>
      </c>
      <c r="Q22" s="13">
        <v>152</v>
      </c>
      <c r="W22" s="56">
        <v>212</v>
      </c>
      <c r="AC22" s="14"/>
      <c r="AD22" s="56"/>
    </row>
    <row r="23" spans="1:30" x14ac:dyDescent="0.25">
      <c r="A23" t="s">
        <v>1167</v>
      </c>
      <c r="C23" t="s">
        <v>419</v>
      </c>
      <c r="D23" s="13" t="s">
        <v>3</v>
      </c>
      <c r="E23" s="13">
        <v>1</v>
      </c>
      <c r="F23" s="13">
        <v>0</v>
      </c>
      <c r="G23" s="5">
        <f>(COUNTIF('Random Magic Item'!B:B,$A23)+SUMIF('Random Magic Item'!$M:$M,$A23,'Random Magic Item'!N:N))/100</f>
        <v>0</v>
      </c>
      <c r="H23" s="5">
        <f>(COUNTIF('Random Magic Item'!C:C,$A23)+SUMIF('Random Magic Item'!$M:$M,$A23,'Random Magic Item'!O:O))/100</f>
        <v>0</v>
      </c>
      <c r="I23" s="5">
        <f>(COUNTIF('Random Magic Item'!D:D,$A23)+SUMIF('Random Magic Item'!$M:$M,$A23,'Random Magic Item'!P:P))/100</f>
        <v>0</v>
      </c>
      <c r="J23" s="5">
        <f>(COUNTIF('Random Magic Item'!E:E,$A23)+SUMIF('Random Magic Item'!$M:$M,$A23,'Random Magic Item'!Q:Q))/100</f>
        <v>0</v>
      </c>
      <c r="K23" s="5">
        <f>(COUNTIF('Random Magic Item'!F:F,$A23)+SUMIF('Random Magic Item'!$M:$M,$A23,'Random Magic Item'!R:R))/100</f>
        <v>0</v>
      </c>
      <c r="L23" s="5">
        <f>(COUNTIF('Random Magic Item'!G:G,$A23)+SUMIF('Random Magic Item'!$M:$M,$A23,'Random Magic Item'!S:S))/100</f>
        <v>0</v>
      </c>
      <c r="M23" s="5">
        <f>(COUNTIF('Random Magic Item'!H:H,$A23)+SUMIF('Random Magic Item'!$M:$M,$A23,'Random Magic Item'!T:T))/100</f>
        <v>0.01</v>
      </c>
      <c r="N23" s="5">
        <f>(COUNTIF('Random Magic Item'!I:I,$A23)+SUMIF('Random Magic Item'!$M:$M,$A23,'Random Magic Item'!U:U))/100</f>
        <v>0</v>
      </c>
      <c r="O23" s="5">
        <f>(COUNTIF('Random Magic Item'!J:J,$A23)+SUMIF('Random Magic Item'!$M:$M,$A23,'Random Magic Item'!V:V))/100</f>
        <v>0</v>
      </c>
      <c r="P23" s="54">
        <f t="shared" si="0"/>
        <v>1</v>
      </c>
      <c r="Q23" s="13">
        <v>152</v>
      </c>
      <c r="W23" s="56">
        <v>212</v>
      </c>
      <c r="AC23" s="14"/>
      <c r="AD23" s="56"/>
    </row>
    <row r="24" spans="1:30" x14ac:dyDescent="0.25">
      <c r="A24" t="s">
        <v>1168</v>
      </c>
      <c r="C24" t="s">
        <v>466</v>
      </c>
      <c r="D24" s="13" t="s">
        <v>3</v>
      </c>
      <c r="E24" s="13">
        <v>1</v>
      </c>
      <c r="F24" s="13">
        <v>0</v>
      </c>
      <c r="G24" s="5">
        <f>(COUNTIF('Random Magic Item'!B:B,$A24)+SUMIF('Random Magic Item'!$M:$M,$A24,'Random Magic Item'!N:N))/100</f>
        <v>0</v>
      </c>
      <c r="H24" s="5">
        <f>(COUNTIF('Random Magic Item'!C:C,$A24)+SUMIF('Random Magic Item'!$M:$M,$A24,'Random Magic Item'!O:O))/100</f>
        <v>0</v>
      </c>
      <c r="I24" s="5">
        <f>(COUNTIF('Random Magic Item'!D:D,$A24)+SUMIF('Random Magic Item'!$M:$M,$A24,'Random Magic Item'!P:P))/100</f>
        <v>0</v>
      </c>
      <c r="J24" s="5">
        <f>(COUNTIF('Random Magic Item'!E:E,$A24)+SUMIF('Random Magic Item'!$M:$M,$A24,'Random Magic Item'!Q:Q))/100</f>
        <v>0</v>
      </c>
      <c r="K24" s="5">
        <f>(COUNTIF('Random Magic Item'!F:F,$A24)+SUMIF('Random Magic Item'!$M:$M,$A24,'Random Magic Item'!R:R))/100</f>
        <v>0</v>
      </c>
      <c r="L24" s="5">
        <f>(COUNTIF('Random Magic Item'!G:G,$A24)+SUMIF('Random Magic Item'!$M:$M,$A24,'Random Magic Item'!S:S))/100</f>
        <v>0</v>
      </c>
      <c r="M24" s="5">
        <f>(COUNTIF('Random Magic Item'!H:H,$A24)+SUMIF('Random Magic Item'!$M:$M,$A24,'Random Magic Item'!T:T))/100</f>
        <v>0</v>
      </c>
      <c r="N24" s="5">
        <f>(COUNTIF('Random Magic Item'!I:I,$A24)+SUMIF('Random Magic Item'!$M:$M,$A24,'Random Magic Item'!U:U))/100</f>
        <v>0</v>
      </c>
      <c r="O24" s="5">
        <f>(COUNTIF('Random Magic Item'!J:J,$A24)+SUMIF('Random Magic Item'!$M:$M,$A24,'Random Magic Item'!V:V))/100</f>
        <v>0.01</v>
      </c>
      <c r="P24" s="54">
        <f t="shared" si="0"/>
        <v>1</v>
      </c>
      <c r="Q24" s="13">
        <v>152</v>
      </c>
      <c r="W24" s="56">
        <v>212</v>
      </c>
      <c r="AC24" s="14"/>
      <c r="AD24" s="56"/>
    </row>
    <row r="25" spans="1:30" x14ac:dyDescent="0.25">
      <c r="A25" t="s">
        <v>1169</v>
      </c>
      <c r="C25" t="s">
        <v>467</v>
      </c>
      <c r="D25" s="13" t="s">
        <v>3</v>
      </c>
      <c r="E25" s="13">
        <v>1</v>
      </c>
      <c r="F25" s="13">
        <v>0</v>
      </c>
      <c r="G25" s="5">
        <f>(COUNTIF('Random Magic Item'!B:B,$A25)+SUMIF('Random Magic Item'!$M:$M,$A25,'Random Magic Item'!N:N))/100</f>
        <v>0</v>
      </c>
      <c r="H25" s="5">
        <f>(COUNTIF('Random Magic Item'!C:C,$A25)+SUMIF('Random Magic Item'!$M:$M,$A25,'Random Magic Item'!O:O))/100</f>
        <v>0</v>
      </c>
      <c r="I25" s="5">
        <f>(COUNTIF('Random Magic Item'!D:D,$A25)+SUMIF('Random Magic Item'!$M:$M,$A25,'Random Magic Item'!P:P))/100</f>
        <v>0</v>
      </c>
      <c r="J25" s="5">
        <f>(COUNTIF('Random Magic Item'!E:E,$A25)+SUMIF('Random Magic Item'!$M:$M,$A25,'Random Magic Item'!Q:Q))/100</f>
        <v>0</v>
      </c>
      <c r="K25" s="5">
        <f>(COUNTIF('Random Magic Item'!F:F,$A25)+SUMIF('Random Magic Item'!$M:$M,$A25,'Random Magic Item'!R:R))/100</f>
        <v>0</v>
      </c>
      <c r="L25" s="5">
        <f>(COUNTIF('Random Magic Item'!G:G,$A25)+SUMIF('Random Magic Item'!$M:$M,$A25,'Random Magic Item'!S:S))/100</f>
        <v>0</v>
      </c>
      <c r="M25" s="5">
        <f>(COUNTIF('Random Magic Item'!H:H,$A25)+SUMIF('Random Magic Item'!$M:$M,$A25,'Random Magic Item'!T:T))/100</f>
        <v>0</v>
      </c>
      <c r="N25" s="5">
        <f>(COUNTIF('Random Magic Item'!I:I,$A25)+SUMIF('Random Magic Item'!$M:$M,$A25,'Random Magic Item'!U:U))/100</f>
        <v>0</v>
      </c>
      <c r="O25" s="5">
        <f>(COUNTIF('Random Magic Item'!J:J,$A25)+SUMIF('Random Magic Item'!$M:$M,$A25,'Random Magic Item'!V:V))/100</f>
        <v>0</v>
      </c>
      <c r="P25" s="54">
        <f t="shared" si="0"/>
        <v>0</v>
      </c>
      <c r="Q25" s="13">
        <v>152</v>
      </c>
      <c r="W25" s="56">
        <v>212</v>
      </c>
      <c r="AC25" s="14"/>
      <c r="AD25" s="56"/>
    </row>
    <row r="26" spans="1:30" x14ac:dyDescent="0.25">
      <c r="A26" t="s">
        <v>1170</v>
      </c>
      <c r="C26" t="s">
        <v>463</v>
      </c>
      <c r="D26" s="13" t="s">
        <v>3</v>
      </c>
      <c r="E26" s="13">
        <v>1</v>
      </c>
      <c r="F26" s="13">
        <v>0</v>
      </c>
      <c r="G26" s="5">
        <f>(COUNTIF('Random Magic Item'!B:B,$A26)+SUMIF('Random Magic Item'!$M:$M,$A26,'Random Magic Item'!N:N))/100</f>
        <v>0</v>
      </c>
      <c r="H26" s="5">
        <f>(COUNTIF('Random Magic Item'!C:C,$A26)+SUMIF('Random Magic Item'!$M:$M,$A26,'Random Magic Item'!O:O))/100</f>
        <v>0</v>
      </c>
      <c r="I26" s="5">
        <f>(COUNTIF('Random Magic Item'!D:D,$A26)+SUMIF('Random Magic Item'!$M:$M,$A26,'Random Magic Item'!P:P))/100</f>
        <v>0</v>
      </c>
      <c r="J26" s="5">
        <f>(COUNTIF('Random Magic Item'!E:E,$A26)+SUMIF('Random Magic Item'!$M:$M,$A26,'Random Magic Item'!Q:Q))/100</f>
        <v>0</v>
      </c>
      <c r="K26" s="5">
        <f>(COUNTIF('Random Magic Item'!F:F,$A26)+SUMIF('Random Magic Item'!$M:$M,$A26,'Random Magic Item'!R:R))/100</f>
        <v>0</v>
      </c>
      <c r="L26" s="5">
        <f>(COUNTIF('Random Magic Item'!G:G,$A26)+SUMIF('Random Magic Item'!$M:$M,$A26,'Random Magic Item'!S:S))/100</f>
        <v>0</v>
      </c>
      <c r="M26" s="5">
        <f>(COUNTIF('Random Magic Item'!H:H,$A26)+SUMIF('Random Magic Item'!$M:$M,$A26,'Random Magic Item'!T:T))/100</f>
        <v>0.01</v>
      </c>
      <c r="N26" s="5">
        <f>(COUNTIF('Random Magic Item'!I:I,$A26)+SUMIF('Random Magic Item'!$M:$M,$A26,'Random Magic Item'!U:U))/100</f>
        <v>0</v>
      </c>
      <c r="O26" s="5">
        <f>(COUNTIF('Random Magic Item'!J:J,$A26)+SUMIF('Random Magic Item'!$M:$M,$A26,'Random Magic Item'!V:V))/100</f>
        <v>0</v>
      </c>
      <c r="P26" s="54">
        <f t="shared" si="0"/>
        <v>1</v>
      </c>
      <c r="Q26" s="13">
        <v>152</v>
      </c>
      <c r="W26" s="56">
        <v>212</v>
      </c>
      <c r="AC26" s="14"/>
      <c r="AD26" s="56"/>
    </row>
    <row r="27" spans="1:30" x14ac:dyDescent="0.25">
      <c r="A27" t="s">
        <v>1171</v>
      </c>
      <c r="C27" t="s">
        <v>464</v>
      </c>
      <c r="D27" s="13" t="s">
        <v>3</v>
      </c>
      <c r="E27" s="13">
        <v>1</v>
      </c>
      <c r="F27" s="13">
        <v>0</v>
      </c>
      <c r="G27" s="5">
        <f>(COUNTIF('Random Magic Item'!B:B,$A27)+SUMIF('Random Magic Item'!$M:$M,$A27,'Random Magic Item'!N:N))/100</f>
        <v>0</v>
      </c>
      <c r="H27" s="5">
        <f>(COUNTIF('Random Magic Item'!C:C,$A27)+SUMIF('Random Magic Item'!$M:$M,$A27,'Random Magic Item'!O:O))/100</f>
        <v>0</v>
      </c>
      <c r="I27" s="5">
        <f>(COUNTIF('Random Magic Item'!D:D,$A27)+SUMIF('Random Magic Item'!$M:$M,$A27,'Random Magic Item'!P:P))/100</f>
        <v>0</v>
      </c>
      <c r="J27" s="5">
        <f>(COUNTIF('Random Magic Item'!E:E,$A27)+SUMIF('Random Magic Item'!$M:$M,$A27,'Random Magic Item'!Q:Q))/100</f>
        <v>0</v>
      </c>
      <c r="K27" s="5">
        <f>(COUNTIF('Random Magic Item'!F:F,$A27)+SUMIF('Random Magic Item'!$M:$M,$A27,'Random Magic Item'!R:R))/100</f>
        <v>0</v>
      </c>
      <c r="L27" s="5">
        <f>(COUNTIF('Random Magic Item'!G:G,$A27)+SUMIF('Random Magic Item'!$M:$M,$A27,'Random Magic Item'!S:S))/100</f>
        <v>0</v>
      </c>
      <c r="M27" s="5">
        <f>(COUNTIF('Random Magic Item'!H:H,$A27)+SUMIF('Random Magic Item'!$M:$M,$A27,'Random Magic Item'!T:T))/100</f>
        <v>0</v>
      </c>
      <c r="N27" s="5">
        <f>(COUNTIF('Random Magic Item'!I:I,$A27)+SUMIF('Random Magic Item'!$M:$M,$A27,'Random Magic Item'!U:U))/100</f>
        <v>0</v>
      </c>
      <c r="O27" s="5">
        <f>(COUNTIF('Random Magic Item'!J:J,$A27)+SUMIF('Random Magic Item'!$M:$M,$A27,'Random Magic Item'!V:V))/100</f>
        <v>0</v>
      </c>
      <c r="P27" s="54">
        <f t="shared" si="0"/>
        <v>0</v>
      </c>
      <c r="Q27" s="13">
        <v>152</v>
      </c>
      <c r="W27" s="56">
        <v>212</v>
      </c>
      <c r="AC27" s="14"/>
      <c r="AD27" s="56"/>
    </row>
    <row r="28" spans="1:30" x14ac:dyDescent="0.25">
      <c r="A28" t="s">
        <v>1172</v>
      </c>
      <c r="C28" t="s">
        <v>414</v>
      </c>
      <c r="D28" s="13" t="s">
        <v>3</v>
      </c>
      <c r="E28" s="13">
        <v>1</v>
      </c>
      <c r="F28" s="13">
        <v>0</v>
      </c>
      <c r="G28" s="5">
        <f>(COUNTIF('Random Magic Item'!B:B,$A28)+SUMIF('Random Magic Item'!$M:$M,$A28,'Random Magic Item'!N:N))/100</f>
        <v>0</v>
      </c>
      <c r="H28" s="5">
        <f>(COUNTIF('Random Magic Item'!C:C,$A28)+SUMIF('Random Magic Item'!$M:$M,$A28,'Random Magic Item'!O:O))/100</f>
        <v>0</v>
      </c>
      <c r="I28" s="5">
        <f>(COUNTIF('Random Magic Item'!D:D,$A28)+SUMIF('Random Magic Item'!$M:$M,$A28,'Random Magic Item'!P:P))/100</f>
        <v>0</v>
      </c>
      <c r="J28" s="5">
        <f>(COUNTIF('Random Magic Item'!E:E,$A28)+SUMIF('Random Magic Item'!$M:$M,$A28,'Random Magic Item'!Q:Q))/100</f>
        <v>0</v>
      </c>
      <c r="K28" s="5">
        <f>(COUNTIF('Random Magic Item'!F:F,$A28)+SUMIF('Random Magic Item'!$M:$M,$A28,'Random Magic Item'!R:R))/100</f>
        <v>0</v>
      </c>
      <c r="L28" s="5">
        <f>(COUNTIF('Random Magic Item'!G:G,$A28)+SUMIF('Random Magic Item'!$M:$M,$A28,'Random Magic Item'!S:S))/100</f>
        <v>0</v>
      </c>
      <c r="M28" s="5">
        <f>(COUNTIF('Random Magic Item'!H:H,$A28)+SUMIF('Random Magic Item'!$M:$M,$A28,'Random Magic Item'!T:T))/100</f>
        <v>0</v>
      </c>
      <c r="N28" s="5">
        <f>(COUNTIF('Random Magic Item'!I:I,$A28)+SUMIF('Random Magic Item'!$M:$M,$A28,'Random Magic Item'!U:U))/100</f>
        <v>0</v>
      </c>
      <c r="O28" s="5">
        <f>(COUNTIF('Random Magic Item'!J:J,$A28)+SUMIF('Random Magic Item'!$M:$M,$A28,'Random Magic Item'!V:V))/100</f>
        <v>0.01</v>
      </c>
      <c r="P28" s="54">
        <f t="shared" si="0"/>
        <v>1</v>
      </c>
      <c r="Q28" s="13">
        <v>152</v>
      </c>
      <c r="W28" s="56">
        <v>212</v>
      </c>
      <c r="Y28" s="13">
        <v>2</v>
      </c>
      <c r="AC28" s="14"/>
      <c r="AD28" s="56"/>
    </row>
    <row r="29" spans="1:30" x14ac:dyDescent="0.25">
      <c r="A29" t="s">
        <v>1173</v>
      </c>
      <c r="C29" t="s">
        <v>461</v>
      </c>
      <c r="D29" s="13" t="s">
        <v>3</v>
      </c>
      <c r="E29" s="13">
        <v>1</v>
      </c>
      <c r="F29" s="13">
        <v>0</v>
      </c>
      <c r="G29" s="5">
        <f>(COUNTIF('Random Magic Item'!B:B,$A29)+SUMIF('Random Magic Item'!$M:$M,$A29,'Random Magic Item'!N:N))/100</f>
        <v>0</v>
      </c>
      <c r="H29" s="5">
        <f>(COUNTIF('Random Magic Item'!C:C,$A29)+SUMIF('Random Magic Item'!$M:$M,$A29,'Random Magic Item'!O:O))/100</f>
        <v>0</v>
      </c>
      <c r="I29" s="5">
        <f>(COUNTIF('Random Magic Item'!D:D,$A29)+SUMIF('Random Magic Item'!$M:$M,$A29,'Random Magic Item'!P:P))/100</f>
        <v>0</v>
      </c>
      <c r="J29" s="5">
        <f>(COUNTIF('Random Magic Item'!E:E,$A29)+SUMIF('Random Magic Item'!$M:$M,$A29,'Random Magic Item'!Q:Q))/100</f>
        <v>0</v>
      </c>
      <c r="K29" s="5">
        <f>(COUNTIF('Random Magic Item'!F:F,$A29)+SUMIF('Random Magic Item'!$M:$M,$A29,'Random Magic Item'!R:R))/100</f>
        <v>0</v>
      </c>
      <c r="L29" s="5">
        <f>(COUNTIF('Random Magic Item'!G:G,$A29)+SUMIF('Random Magic Item'!$M:$M,$A29,'Random Magic Item'!S:S))/100</f>
        <v>0</v>
      </c>
      <c r="M29" s="5">
        <f>(COUNTIF('Random Magic Item'!H:H,$A29)+SUMIF('Random Magic Item'!$M:$M,$A29,'Random Magic Item'!T:T))/100</f>
        <v>0</v>
      </c>
      <c r="N29" s="5">
        <f>(COUNTIF('Random Magic Item'!I:I,$A29)+SUMIF('Random Magic Item'!$M:$M,$A29,'Random Magic Item'!U:U))/100</f>
        <v>0</v>
      </c>
      <c r="O29" s="5">
        <f>(COUNTIF('Random Magic Item'!J:J,$A29)+SUMIF('Random Magic Item'!$M:$M,$A29,'Random Magic Item'!V:V))/100</f>
        <v>0</v>
      </c>
      <c r="P29" s="54">
        <f t="shared" si="0"/>
        <v>0</v>
      </c>
      <c r="Q29" s="13">
        <v>152</v>
      </c>
      <c r="W29" s="56">
        <v>212</v>
      </c>
      <c r="AC29" s="14"/>
      <c r="AD29" s="56"/>
    </row>
    <row r="30" spans="1:30" x14ac:dyDescent="0.25">
      <c r="A30" t="s">
        <v>1174</v>
      </c>
      <c r="C30" t="s">
        <v>415</v>
      </c>
      <c r="D30" s="13" t="s">
        <v>3</v>
      </c>
      <c r="E30" s="13">
        <v>1</v>
      </c>
      <c r="F30" s="13">
        <v>0</v>
      </c>
      <c r="G30" s="5">
        <f>(COUNTIF('Random Magic Item'!B:B,$A30)+SUMIF('Random Magic Item'!$M:$M,$A30,'Random Magic Item'!N:N))/100</f>
        <v>0</v>
      </c>
      <c r="H30" s="5">
        <f>(COUNTIF('Random Magic Item'!C:C,$A30)+SUMIF('Random Magic Item'!$M:$M,$A30,'Random Magic Item'!O:O))/100</f>
        <v>0</v>
      </c>
      <c r="I30" s="5">
        <f>(COUNTIF('Random Magic Item'!D:D,$A30)+SUMIF('Random Magic Item'!$M:$M,$A30,'Random Magic Item'!P:P))/100</f>
        <v>0</v>
      </c>
      <c r="J30" s="5">
        <f>(COUNTIF('Random Magic Item'!E:E,$A30)+SUMIF('Random Magic Item'!$M:$M,$A30,'Random Magic Item'!Q:Q))/100</f>
        <v>0</v>
      </c>
      <c r="K30" s="5">
        <f>(COUNTIF('Random Magic Item'!F:F,$A30)+SUMIF('Random Magic Item'!$M:$M,$A30,'Random Magic Item'!R:R))/100</f>
        <v>0</v>
      </c>
      <c r="L30" s="5">
        <f>(COUNTIF('Random Magic Item'!G:G,$A30)+SUMIF('Random Magic Item'!$M:$M,$A30,'Random Magic Item'!S:S))/100</f>
        <v>0</v>
      </c>
      <c r="M30" s="5">
        <f>(COUNTIF('Random Magic Item'!H:H,$A30)+SUMIF('Random Magic Item'!$M:$M,$A30,'Random Magic Item'!T:T))/100</f>
        <v>0.01</v>
      </c>
      <c r="N30" s="5">
        <f>(COUNTIF('Random Magic Item'!I:I,$A30)+SUMIF('Random Magic Item'!$M:$M,$A30,'Random Magic Item'!U:U))/100</f>
        <v>0</v>
      </c>
      <c r="O30" s="5">
        <f>(COUNTIF('Random Magic Item'!J:J,$A30)+SUMIF('Random Magic Item'!$M:$M,$A30,'Random Magic Item'!V:V))/100</f>
        <v>0</v>
      </c>
      <c r="P30" s="54">
        <f t="shared" si="0"/>
        <v>1</v>
      </c>
      <c r="Q30" s="13">
        <v>152</v>
      </c>
      <c r="W30" s="56">
        <v>212</v>
      </c>
      <c r="AC30" s="14"/>
      <c r="AD30" s="56"/>
    </row>
    <row r="31" spans="1:30" x14ac:dyDescent="0.25">
      <c r="A31" t="s">
        <v>1175</v>
      </c>
      <c r="C31" t="s">
        <v>462</v>
      </c>
      <c r="D31" s="13" t="s">
        <v>3</v>
      </c>
      <c r="E31" s="13">
        <v>1</v>
      </c>
      <c r="F31" s="13">
        <v>0</v>
      </c>
      <c r="G31" s="5">
        <f>(COUNTIF('Random Magic Item'!B:B,$A31)+SUMIF('Random Magic Item'!$M:$M,$A31,'Random Magic Item'!N:N))/100</f>
        <v>0</v>
      </c>
      <c r="H31" s="5">
        <f>(COUNTIF('Random Magic Item'!C:C,$A31)+SUMIF('Random Magic Item'!$M:$M,$A31,'Random Magic Item'!O:O))/100</f>
        <v>0</v>
      </c>
      <c r="I31" s="5">
        <f>(COUNTIF('Random Magic Item'!D:D,$A31)+SUMIF('Random Magic Item'!$M:$M,$A31,'Random Magic Item'!P:P))/100</f>
        <v>0</v>
      </c>
      <c r="J31" s="5">
        <f>(COUNTIF('Random Magic Item'!E:E,$A31)+SUMIF('Random Magic Item'!$M:$M,$A31,'Random Magic Item'!Q:Q))/100</f>
        <v>0</v>
      </c>
      <c r="K31" s="5">
        <f>(COUNTIF('Random Magic Item'!F:F,$A31)+SUMIF('Random Magic Item'!$M:$M,$A31,'Random Magic Item'!R:R))/100</f>
        <v>0</v>
      </c>
      <c r="L31" s="5">
        <f>(COUNTIF('Random Magic Item'!G:G,$A31)+SUMIF('Random Magic Item'!$M:$M,$A31,'Random Magic Item'!S:S))/100</f>
        <v>0</v>
      </c>
      <c r="M31" s="5">
        <f>(COUNTIF('Random Magic Item'!H:H,$A31)+SUMIF('Random Magic Item'!$M:$M,$A31,'Random Magic Item'!T:T))/100</f>
        <v>0</v>
      </c>
      <c r="N31" s="5">
        <f>(COUNTIF('Random Magic Item'!I:I,$A31)+SUMIF('Random Magic Item'!$M:$M,$A31,'Random Magic Item'!U:U))/100</f>
        <v>0.01</v>
      </c>
      <c r="O31" s="5">
        <f>(COUNTIF('Random Magic Item'!J:J,$A31)+SUMIF('Random Magic Item'!$M:$M,$A31,'Random Magic Item'!V:V))/100</f>
        <v>0</v>
      </c>
      <c r="P31" s="54">
        <f t="shared" si="0"/>
        <v>1</v>
      </c>
      <c r="Q31" s="13">
        <v>152</v>
      </c>
      <c r="W31" s="56">
        <v>212</v>
      </c>
      <c r="AC31" s="14"/>
      <c r="AD31" s="56"/>
    </row>
    <row r="32" spans="1:30" x14ac:dyDescent="0.25">
      <c r="A32" t="s">
        <v>1176</v>
      </c>
      <c r="C32" t="s">
        <v>421</v>
      </c>
      <c r="D32" s="13" t="s">
        <v>3</v>
      </c>
      <c r="E32" s="13">
        <v>1</v>
      </c>
      <c r="F32" s="13">
        <v>0</v>
      </c>
      <c r="G32" s="5">
        <f>(COUNTIF('Random Magic Item'!B:B,$A32)+SUMIF('Random Magic Item'!$M:$M,$A32,'Random Magic Item'!N:N))/100</f>
        <v>0</v>
      </c>
      <c r="H32" s="5">
        <f>(COUNTIF('Random Magic Item'!C:C,$A32)+SUMIF('Random Magic Item'!$M:$M,$A32,'Random Magic Item'!O:O))/100</f>
        <v>0</v>
      </c>
      <c r="I32" s="5">
        <f>(COUNTIF('Random Magic Item'!D:D,$A32)+SUMIF('Random Magic Item'!$M:$M,$A32,'Random Magic Item'!P:P))/100</f>
        <v>0</v>
      </c>
      <c r="J32" s="5">
        <f>(COUNTIF('Random Magic Item'!E:E,$A32)+SUMIF('Random Magic Item'!$M:$M,$A32,'Random Magic Item'!Q:Q))/100</f>
        <v>0</v>
      </c>
      <c r="K32" s="5">
        <f>(COUNTIF('Random Magic Item'!F:F,$A32)+SUMIF('Random Magic Item'!$M:$M,$A32,'Random Magic Item'!R:R))/100</f>
        <v>0</v>
      </c>
      <c r="L32" s="5">
        <f>(COUNTIF('Random Magic Item'!G:G,$A32)+SUMIF('Random Magic Item'!$M:$M,$A32,'Random Magic Item'!S:S))/100</f>
        <v>0</v>
      </c>
      <c r="M32" s="5">
        <f>(COUNTIF('Random Magic Item'!H:H,$A32)+SUMIF('Random Magic Item'!$M:$M,$A32,'Random Magic Item'!T:T))/100</f>
        <v>0</v>
      </c>
      <c r="N32" s="5">
        <f>(COUNTIF('Random Magic Item'!I:I,$A32)+SUMIF('Random Magic Item'!$M:$M,$A32,'Random Magic Item'!U:U))/100</f>
        <v>0.01</v>
      </c>
      <c r="O32" s="5">
        <f>(COUNTIF('Random Magic Item'!J:J,$A32)+SUMIF('Random Magic Item'!$M:$M,$A32,'Random Magic Item'!V:V))/100</f>
        <v>0</v>
      </c>
      <c r="P32" s="54">
        <f t="shared" si="0"/>
        <v>1</v>
      </c>
      <c r="Q32" s="13">
        <v>152</v>
      </c>
      <c r="W32" s="56">
        <v>212</v>
      </c>
      <c r="AC32" s="14"/>
      <c r="AD32" s="56"/>
    </row>
    <row r="33" spans="1:30" x14ac:dyDescent="0.25">
      <c r="A33" t="s">
        <v>1179</v>
      </c>
      <c r="C33" t="s">
        <v>414</v>
      </c>
      <c r="D33" s="13" t="s">
        <v>3</v>
      </c>
      <c r="E33" s="13">
        <v>1</v>
      </c>
      <c r="F33" s="13">
        <v>1</v>
      </c>
      <c r="G33" s="5">
        <f>(COUNTIF('Random Magic Item'!B:B,$A33)+SUMIF('Random Magic Item'!$M:$M,$A33,'Random Magic Item'!N:N))/100</f>
        <v>0</v>
      </c>
      <c r="H33" s="5">
        <f>(COUNTIF('Random Magic Item'!C:C,$A33)+SUMIF('Random Magic Item'!$M:$M,$A33,'Random Magic Item'!O:O))/100</f>
        <v>0</v>
      </c>
      <c r="I33" s="5">
        <f>(COUNTIF('Random Magic Item'!D:D,$A33)+SUMIF('Random Magic Item'!$M:$M,$A33,'Random Magic Item'!P:P))/100</f>
        <v>0</v>
      </c>
      <c r="J33" s="5">
        <f>(COUNTIF('Random Magic Item'!E:E,$A33)+SUMIF('Random Magic Item'!$M:$M,$A33,'Random Magic Item'!Q:Q))/100</f>
        <v>0</v>
      </c>
      <c r="K33" s="5">
        <f>(COUNTIF('Random Magic Item'!F:F,$A33)+SUMIF('Random Magic Item'!$M:$M,$A33,'Random Magic Item'!R:R))/100</f>
        <v>0</v>
      </c>
      <c r="L33" s="5">
        <f>(COUNTIF('Random Magic Item'!G:G,$A33)+SUMIF('Random Magic Item'!$M:$M,$A33,'Random Magic Item'!S:S))/100</f>
        <v>0</v>
      </c>
      <c r="M33" s="5">
        <f>(COUNTIF('Random Magic Item'!H:H,$A33)+SUMIF('Random Magic Item'!$M:$M,$A33,'Random Magic Item'!T:T))/100</f>
        <v>0.01</v>
      </c>
      <c r="N33" s="5">
        <f>(COUNTIF('Random Magic Item'!I:I,$A33)+SUMIF('Random Magic Item'!$M:$M,$A33,'Random Magic Item'!U:U))/100</f>
        <v>0</v>
      </c>
      <c r="O33" s="5">
        <f>(COUNTIF('Random Magic Item'!J:J,$A33)+SUMIF('Random Magic Item'!$M:$M,$A33,'Random Magic Item'!V:V))/100</f>
        <v>0</v>
      </c>
      <c r="P33" s="54">
        <f t="shared" si="0"/>
        <v>1</v>
      </c>
      <c r="Q33" s="13">
        <v>152</v>
      </c>
      <c r="W33" s="56">
        <v>212</v>
      </c>
      <c r="AC33" s="14"/>
      <c r="AD33" s="56"/>
    </row>
    <row r="34" spans="1:30" x14ac:dyDescent="0.25">
      <c r="A34" t="s">
        <v>278</v>
      </c>
      <c r="C34" t="s">
        <v>465</v>
      </c>
      <c r="D34" s="13" t="s">
        <v>3</v>
      </c>
      <c r="E34" s="13">
        <v>0</v>
      </c>
      <c r="F34" s="13">
        <v>0</v>
      </c>
      <c r="G34" s="5">
        <f>(COUNTIF('Random Magic Item'!B:B,$A34)+SUMIF('Random Magic Item'!$M:$M,$A34,'Random Magic Item'!N:N))/100</f>
        <v>0</v>
      </c>
      <c r="H34" s="5">
        <f>(COUNTIF('Random Magic Item'!C:C,$A34)+SUMIF('Random Magic Item'!$M:$M,$A34,'Random Magic Item'!O:O))/100</f>
        <v>0</v>
      </c>
      <c r="I34" s="5">
        <f>(COUNTIF('Random Magic Item'!D:D,$A34)+SUMIF('Random Magic Item'!$M:$M,$A34,'Random Magic Item'!P:P))/100</f>
        <v>0</v>
      </c>
      <c r="J34" s="5">
        <f>(COUNTIF('Random Magic Item'!E:E,$A34)+SUMIF('Random Magic Item'!$M:$M,$A34,'Random Magic Item'!Q:Q))/100</f>
        <v>0</v>
      </c>
      <c r="K34" s="5">
        <f>(COUNTIF('Random Magic Item'!F:F,$A34)+SUMIF('Random Magic Item'!$M:$M,$A34,'Random Magic Item'!R:R))/100</f>
        <v>0</v>
      </c>
      <c r="L34" s="5">
        <f>(COUNTIF('Random Magic Item'!G:G,$A34)+SUMIF('Random Magic Item'!$M:$M,$A34,'Random Magic Item'!S:S))/100</f>
        <v>0</v>
      </c>
      <c r="M34" s="5">
        <f>(COUNTIF('Random Magic Item'!H:H,$A34)+SUMIF('Random Magic Item'!$M:$M,$A34,'Random Magic Item'!T:T))/100</f>
        <v>0</v>
      </c>
      <c r="N34" s="5">
        <f>(COUNTIF('Random Magic Item'!I:I,$A34)+SUMIF('Random Magic Item'!$M:$M,$A34,'Random Magic Item'!U:U))/100</f>
        <v>0.01</v>
      </c>
      <c r="O34" s="5">
        <f>(COUNTIF('Random Magic Item'!J:J,$A34)+SUMIF('Random Magic Item'!$M:$M,$A34,'Random Magic Item'!V:V))/100</f>
        <v>0</v>
      </c>
      <c r="P34" s="54">
        <f t="shared" si="0"/>
        <v>1</v>
      </c>
      <c r="Q34" s="13">
        <v>152</v>
      </c>
      <c r="R34" s="13">
        <v>52</v>
      </c>
      <c r="V34" s="13">
        <v>59</v>
      </c>
      <c r="W34" s="56">
        <v>212</v>
      </c>
      <c r="X34" s="13">
        <v>2</v>
      </c>
      <c r="Y34" s="13">
        <v>2</v>
      </c>
      <c r="AC34" s="14"/>
      <c r="AD34" s="56"/>
    </row>
    <row r="35" spans="1:30" x14ac:dyDescent="0.25">
      <c r="A35" t="s">
        <v>180</v>
      </c>
      <c r="C35" t="s">
        <v>417</v>
      </c>
      <c r="D35" s="13" t="s">
        <v>3</v>
      </c>
      <c r="E35" s="13">
        <v>0</v>
      </c>
      <c r="F35" s="13">
        <v>0</v>
      </c>
      <c r="G35" s="5">
        <f>(COUNTIF('Random Magic Item'!B:B,$A35)+SUMIF('Random Magic Item'!$M:$M,$A35,'Random Magic Item'!N:N))/100</f>
        <v>0</v>
      </c>
      <c r="H35" s="5">
        <f>(COUNTIF('Random Magic Item'!C:C,$A35)+SUMIF('Random Magic Item'!$M:$M,$A35,'Random Magic Item'!O:O))/100</f>
        <v>0</v>
      </c>
      <c r="I35" s="5">
        <f>(COUNTIF('Random Magic Item'!D:D,$A35)+SUMIF('Random Magic Item'!$M:$M,$A35,'Random Magic Item'!P:P))/100</f>
        <v>0</v>
      </c>
      <c r="J35" s="5">
        <f>(COUNTIF('Random Magic Item'!E:E,$A35)+SUMIF('Random Magic Item'!$M:$M,$A35,'Random Magic Item'!Q:Q))/100</f>
        <v>0</v>
      </c>
      <c r="K35" s="5">
        <f>(COUNTIF('Random Magic Item'!F:F,$A35)+SUMIF('Random Magic Item'!$M:$M,$A35,'Random Magic Item'!R:R))/100</f>
        <v>0</v>
      </c>
      <c r="L35" s="5">
        <f>(COUNTIF('Random Magic Item'!G:G,$A35)+SUMIF('Random Magic Item'!$M:$M,$A35,'Random Magic Item'!S:S))/100</f>
        <v>0</v>
      </c>
      <c r="M35" s="5">
        <f>(COUNTIF('Random Magic Item'!H:H,$A35)+SUMIF('Random Magic Item'!$M:$M,$A35,'Random Magic Item'!T:T))/100</f>
        <v>0.01</v>
      </c>
      <c r="N35" s="5">
        <f>(COUNTIF('Random Magic Item'!I:I,$A35)+SUMIF('Random Magic Item'!$M:$M,$A35,'Random Magic Item'!U:U))/100</f>
        <v>0</v>
      </c>
      <c r="O35" s="5">
        <f>(COUNTIF('Random Magic Item'!J:J,$A35)+SUMIF('Random Magic Item'!$M:$M,$A35,'Random Magic Item'!V:V))/100</f>
        <v>0</v>
      </c>
      <c r="P35" s="54">
        <f t="shared" si="0"/>
        <v>1</v>
      </c>
      <c r="Q35" s="13">
        <v>152</v>
      </c>
      <c r="R35" s="13">
        <v>52</v>
      </c>
      <c r="V35" s="13">
        <v>59</v>
      </c>
      <c r="W35" s="56">
        <v>212</v>
      </c>
      <c r="X35" s="13">
        <v>2</v>
      </c>
      <c r="Y35" s="13">
        <v>2</v>
      </c>
      <c r="AC35" s="14"/>
      <c r="AD35" s="56"/>
    </row>
    <row r="36" spans="1:30" x14ac:dyDescent="0.25">
      <c r="A36" t="s">
        <v>182</v>
      </c>
      <c r="C36" t="s">
        <v>419</v>
      </c>
      <c r="D36" s="13" t="s">
        <v>3</v>
      </c>
      <c r="E36" s="13">
        <v>0</v>
      </c>
      <c r="F36" s="13">
        <v>0</v>
      </c>
      <c r="G36" s="5">
        <f>(COUNTIF('Random Magic Item'!B:B,$A36)+SUMIF('Random Magic Item'!$M:$M,$A36,'Random Magic Item'!N:N))/100</f>
        <v>0</v>
      </c>
      <c r="H36" s="5">
        <f>(COUNTIF('Random Magic Item'!C:C,$A36)+SUMIF('Random Magic Item'!$M:$M,$A36,'Random Magic Item'!O:O))/100</f>
        <v>0</v>
      </c>
      <c r="I36" s="5">
        <f>(COUNTIF('Random Magic Item'!D:D,$A36)+SUMIF('Random Magic Item'!$M:$M,$A36,'Random Magic Item'!P:P))/100</f>
        <v>0</v>
      </c>
      <c r="J36" s="5">
        <f>(COUNTIF('Random Magic Item'!E:E,$A36)+SUMIF('Random Magic Item'!$M:$M,$A36,'Random Magic Item'!Q:Q))/100</f>
        <v>0</v>
      </c>
      <c r="K36" s="5">
        <f>(COUNTIF('Random Magic Item'!F:F,$A36)+SUMIF('Random Magic Item'!$M:$M,$A36,'Random Magic Item'!R:R))/100</f>
        <v>0</v>
      </c>
      <c r="L36" s="5">
        <f>(COUNTIF('Random Magic Item'!G:G,$A36)+SUMIF('Random Magic Item'!$M:$M,$A36,'Random Magic Item'!S:S))/100</f>
        <v>0</v>
      </c>
      <c r="M36" s="5">
        <f>(COUNTIF('Random Magic Item'!H:H,$A36)+SUMIF('Random Magic Item'!$M:$M,$A36,'Random Magic Item'!T:T))/100</f>
        <v>0.01</v>
      </c>
      <c r="N36" s="5">
        <f>(COUNTIF('Random Magic Item'!I:I,$A36)+SUMIF('Random Magic Item'!$M:$M,$A36,'Random Magic Item'!U:U))/100</f>
        <v>0</v>
      </c>
      <c r="O36" s="5">
        <f>(COUNTIF('Random Magic Item'!J:J,$A36)+SUMIF('Random Magic Item'!$M:$M,$A36,'Random Magic Item'!V:V))/100</f>
        <v>0</v>
      </c>
      <c r="P36" s="54">
        <f t="shared" si="0"/>
        <v>1</v>
      </c>
      <c r="Q36" s="13">
        <v>152</v>
      </c>
      <c r="R36" s="13">
        <v>52</v>
      </c>
      <c r="V36" s="13">
        <v>59</v>
      </c>
      <c r="W36" s="56">
        <v>212</v>
      </c>
      <c r="X36" s="13">
        <v>2</v>
      </c>
      <c r="Y36" s="13">
        <v>2</v>
      </c>
      <c r="AC36" s="14"/>
      <c r="AD36" s="56"/>
    </row>
    <row r="37" spans="1:30" x14ac:dyDescent="0.25">
      <c r="A37" t="s">
        <v>335</v>
      </c>
      <c r="C37" t="s">
        <v>466</v>
      </c>
      <c r="D37" s="13" t="s">
        <v>3</v>
      </c>
      <c r="E37" s="13">
        <v>0</v>
      </c>
      <c r="F37" s="13">
        <v>0</v>
      </c>
      <c r="G37" s="5">
        <f>(COUNTIF('Random Magic Item'!B:B,$A37)+SUMIF('Random Magic Item'!$M:$M,$A37,'Random Magic Item'!N:N))/100</f>
        <v>0</v>
      </c>
      <c r="H37" s="5">
        <f>(COUNTIF('Random Magic Item'!C:C,$A37)+SUMIF('Random Magic Item'!$M:$M,$A37,'Random Magic Item'!O:O))/100</f>
        <v>0</v>
      </c>
      <c r="I37" s="5">
        <f>(COUNTIF('Random Magic Item'!D:D,$A37)+SUMIF('Random Magic Item'!$M:$M,$A37,'Random Magic Item'!P:P))/100</f>
        <v>0</v>
      </c>
      <c r="J37" s="5">
        <f>(COUNTIF('Random Magic Item'!E:E,$A37)+SUMIF('Random Magic Item'!$M:$M,$A37,'Random Magic Item'!Q:Q))/100</f>
        <v>0</v>
      </c>
      <c r="K37" s="5">
        <f>(COUNTIF('Random Magic Item'!F:F,$A37)+SUMIF('Random Magic Item'!$M:$M,$A37,'Random Magic Item'!R:R))/100</f>
        <v>0</v>
      </c>
      <c r="L37" s="5">
        <f>(COUNTIF('Random Magic Item'!G:G,$A37)+SUMIF('Random Magic Item'!$M:$M,$A37,'Random Magic Item'!S:S))/100</f>
        <v>0</v>
      </c>
      <c r="M37" s="5">
        <f>(COUNTIF('Random Magic Item'!H:H,$A37)+SUMIF('Random Magic Item'!$M:$M,$A37,'Random Magic Item'!T:T))/100</f>
        <v>0</v>
      </c>
      <c r="N37" s="5">
        <f>(COUNTIF('Random Magic Item'!I:I,$A37)+SUMIF('Random Magic Item'!$M:$M,$A37,'Random Magic Item'!U:U))/100</f>
        <v>0</v>
      </c>
      <c r="O37" s="5">
        <f>(COUNTIF('Random Magic Item'!J:J,$A37)+SUMIF('Random Magic Item'!$M:$M,$A37,'Random Magic Item'!V:V))/100</f>
        <v>0.02</v>
      </c>
      <c r="P37" s="54">
        <f t="shared" si="0"/>
        <v>1</v>
      </c>
      <c r="Q37" s="13">
        <v>152</v>
      </c>
      <c r="V37" s="13">
        <v>59</v>
      </c>
      <c r="W37" s="56">
        <v>212</v>
      </c>
      <c r="X37" s="13">
        <v>2</v>
      </c>
      <c r="Y37" s="13">
        <v>2</v>
      </c>
      <c r="AC37" s="14"/>
      <c r="AD37" s="56"/>
    </row>
    <row r="38" spans="1:30" x14ac:dyDescent="0.25">
      <c r="A38" t="s">
        <v>377</v>
      </c>
      <c r="C38" t="s">
        <v>467</v>
      </c>
      <c r="D38" s="13" t="s">
        <v>3</v>
      </c>
      <c r="E38" s="13">
        <v>0</v>
      </c>
      <c r="F38" s="13">
        <v>0</v>
      </c>
      <c r="G38" s="5">
        <f>(COUNTIF('Random Magic Item'!B:B,$A38)+SUMIF('Random Magic Item'!$M:$M,$A38,'Random Magic Item'!N:N))/100</f>
        <v>0</v>
      </c>
      <c r="H38" s="5">
        <f>(COUNTIF('Random Magic Item'!C:C,$A38)+SUMIF('Random Magic Item'!$M:$M,$A38,'Random Magic Item'!O:O))/100</f>
        <v>0</v>
      </c>
      <c r="I38" s="5">
        <f>(COUNTIF('Random Magic Item'!D:D,$A38)+SUMIF('Random Magic Item'!$M:$M,$A38,'Random Magic Item'!P:P))/100</f>
        <v>0</v>
      </c>
      <c r="J38" s="5">
        <f>(COUNTIF('Random Magic Item'!E:E,$A38)+SUMIF('Random Magic Item'!$M:$M,$A38,'Random Magic Item'!Q:Q))/100</f>
        <v>0</v>
      </c>
      <c r="K38" s="5">
        <f>(COUNTIF('Random Magic Item'!F:F,$A38)+SUMIF('Random Magic Item'!$M:$M,$A38,'Random Magic Item'!R:R))/100</f>
        <v>0</v>
      </c>
      <c r="L38" s="5">
        <f>(COUNTIF('Random Magic Item'!G:G,$A38)+SUMIF('Random Magic Item'!$M:$M,$A38,'Random Magic Item'!S:S))/100</f>
        <v>0</v>
      </c>
      <c r="M38" s="5">
        <f>(COUNTIF('Random Magic Item'!H:H,$A38)+SUMIF('Random Magic Item'!$M:$M,$A38,'Random Magic Item'!T:T))/100</f>
        <v>0</v>
      </c>
      <c r="N38" s="5">
        <f>(COUNTIF('Random Magic Item'!I:I,$A38)+SUMIF('Random Magic Item'!$M:$M,$A38,'Random Magic Item'!U:U))/100</f>
        <v>0</v>
      </c>
      <c r="O38" s="5">
        <f>(COUNTIF('Random Magic Item'!J:J,$A38)+SUMIF('Random Magic Item'!$M:$M,$A38,'Random Magic Item'!V:V))/100</f>
        <v>0</v>
      </c>
      <c r="P38" s="54">
        <f t="shared" si="0"/>
        <v>0</v>
      </c>
      <c r="Q38" s="13">
        <v>152</v>
      </c>
      <c r="R38" s="13">
        <v>52</v>
      </c>
      <c r="V38" s="13">
        <v>59</v>
      </c>
      <c r="W38" s="56">
        <v>212</v>
      </c>
      <c r="X38" s="13">
        <v>2</v>
      </c>
      <c r="Y38" s="13">
        <v>2</v>
      </c>
      <c r="AC38" s="14"/>
      <c r="AD38" s="56"/>
    </row>
    <row r="39" spans="1:30" x14ac:dyDescent="0.25">
      <c r="A39" t="s">
        <v>206</v>
      </c>
      <c r="C39" t="s">
        <v>463</v>
      </c>
      <c r="D39" s="13" t="s">
        <v>3</v>
      </c>
      <c r="E39" s="13">
        <v>0</v>
      </c>
      <c r="F39" s="13">
        <v>0</v>
      </c>
      <c r="G39" s="5">
        <f>(COUNTIF('Random Magic Item'!B:B,$A39)+SUMIF('Random Magic Item'!$M:$M,$A39,'Random Magic Item'!N:N))/100</f>
        <v>0</v>
      </c>
      <c r="H39" s="5">
        <f>(COUNTIF('Random Magic Item'!C:C,$A39)+SUMIF('Random Magic Item'!$M:$M,$A39,'Random Magic Item'!O:O))/100</f>
        <v>0</v>
      </c>
      <c r="I39" s="5">
        <f>(COUNTIF('Random Magic Item'!D:D,$A39)+SUMIF('Random Magic Item'!$M:$M,$A39,'Random Magic Item'!P:P))/100</f>
        <v>0</v>
      </c>
      <c r="J39" s="5">
        <f>(COUNTIF('Random Magic Item'!E:E,$A39)+SUMIF('Random Magic Item'!$M:$M,$A39,'Random Magic Item'!Q:Q))/100</f>
        <v>0</v>
      </c>
      <c r="K39" s="5">
        <f>(COUNTIF('Random Magic Item'!F:F,$A39)+SUMIF('Random Magic Item'!$M:$M,$A39,'Random Magic Item'!R:R))/100</f>
        <v>0</v>
      </c>
      <c r="L39" s="5">
        <f>(COUNTIF('Random Magic Item'!G:G,$A39)+SUMIF('Random Magic Item'!$M:$M,$A39,'Random Magic Item'!S:S))/100</f>
        <v>0</v>
      </c>
      <c r="M39" s="5">
        <f>(COUNTIF('Random Magic Item'!H:H,$A39)+SUMIF('Random Magic Item'!$M:$M,$A39,'Random Magic Item'!T:T))/100</f>
        <v>0.01</v>
      </c>
      <c r="N39" s="5">
        <f>(COUNTIF('Random Magic Item'!I:I,$A39)+SUMIF('Random Magic Item'!$M:$M,$A39,'Random Magic Item'!U:U))/100</f>
        <v>0</v>
      </c>
      <c r="O39" s="5">
        <f>(COUNTIF('Random Magic Item'!J:J,$A39)+SUMIF('Random Magic Item'!$M:$M,$A39,'Random Magic Item'!V:V))/100</f>
        <v>0</v>
      </c>
      <c r="P39" s="54">
        <f t="shared" si="0"/>
        <v>1</v>
      </c>
      <c r="Q39" s="13">
        <v>152</v>
      </c>
      <c r="R39" s="13">
        <v>52</v>
      </c>
      <c r="V39" s="13">
        <v>59</v>
      </c>
      <c r="W39" s="56">
        <v>212</v>
      </c>
      <c r="X39" s="13">
        <v>2</v>
      </c>
      <c r="Y39" s="13">
        <v>2</v>
      </c>
      <c r="AC39" s="14"/>
      <c r="AD39" s="56"/>
    </row>
    <row r="40" spans="1:30" x14ac:dyDescent="0.25">
      <c r="A40" t="s">
        <v>376</v>
      </c>
      <c r="C40" t="s">
        <v>464</v>
      </c>
      <c r="D40" s="13" t="s">
        <v>3</v>
      </c>
      <c r="E40" s="13">
        <v>0</v>
      </c>
      <c r="F40" s="13">
        <v>0</v>
      </c>
      <c r="G40" s="5">
        <f>(COUNTIF('Random Magic Item'!B:B,$A40)+SUMIF('Random Magic Item'!$M:$M,$A40,'Random Magic Item'!N:N))/100</f>
        <v>0</v>
      </c>
      <c r="H40" s="5">
        <f>(COUNTIF('Random Magic Item'!C:C,$A40)+SUMIF('Random Magic Item'!$M:$M,$A40,'Random Magic Item'!O:O))/100</f>
        <v>0</v>
      </c>
      <c r="I40" s="5">
        <f>(COUNTIF('Random Magic Item'!D:D,$A40)+SUMIF('Random Magic Item'!$M:$M,$A40,'Random Magic Item'!P:P))/100</f>
        <v>0</v>
      </c>
      <c r="J40" s="5">
        <f>(COUNTIF('Random Magic Item'!E:E,$A40)+SUMIF('Random Magic Item'!$M:$M,$A40,'Random Magic Item'!Q:Q))/100</f>
        <v>0</v>
      </c>
      <c r="K40" s="5">
        <f>(COUNTIF('Random Magic Item'!F:F,$A40)+SUMIF('Random Magic Item'!$M:$M,$A40,'Random Magic Item'!R:R))/100</f>
        <v>0</v>
      </c>
      <c r="L40" s="5">
        <f>(COUNTIF('Random Magic Item'!G:G,$A40)+SUMIF('Random Magic Item'!$M:$M,$A40,'Random Magic Item'!S:S))/100</f>
        <v>0</v>
      </c>
      <c r="M40" s="5">
        <f>(COUNTIF('Random Magic Item'!H:H,$A40)+SUMIF('Random Magic Item'!$M:$M,$A40,'Random Magic Item'!T:T))/100</f>
        <v>0</v>
      </c>
      <c r="N40" s="5">
        <f>(COUNTIF('Random Magic Item'!I:I,$A40)+SUMIF('Random Magic Item'!$M:$M,$A40,'Random Magic Item'!U:U))/100</f>
        <v>0</v>
      </c>
      <c r="O40" s="5">
        <f>(COUNTIF('Random Magic Item'!J:J,$A40)+SUMIF('Random Magic Item'!$M:$M,$A40,'Random Magic Item'!V:V))/100</f>
        <v>0</v>
      </c>
      <c r="P40" s="54">
        <f t="shared" si="0"/>
        <v>0</v>
      </c>
      <c r="Q40" s="13">
        <v>152</v>
      </c>
      <c r="V40" s="13">
        <v>59</v>
      </c>
      <c r="W40" s="56">
        <v>212</v>
      </c>
      <c r="X40" s="13">
        <v>2</v>
      </c>
      <c r="Y40" s="13">
        <v>2</v>
      </c>
      <c r="AC40" s="14"/>
      <c r="AD40" s="56"/>
    </row>
    <row r="41" spans="1:30" x14ac:dyDescent="0.25">
      <c r="A41" t="s">
        <v>338</v>
      </c>
      <c r="C41" t="s">
        <v>414</v>
      </c>
      <c r="D41" s="13" t="s">
        <v>3</v>
      </c>
      <c r="E41" s="13">
        <v>0</v>
      </c>
      <c r="F41" s="13">
        <v>0</v>
      </c>
      <c r="G41" s="5">
        <f>(COUNTIF('Random Magic Item'!B:B,$A41)+SUMIF('Random Magic Item'!$M:$M,$A41,'Random Magic Item'!N:N))/100</f>
        <v>0</v>
      </c>
      <c r="H41" s="5">
        <f>(COUNTIF('Random Magic Item'!C:C,$A41)+SUMIF('Random Magic Item'!$M:$M,$A41,'Random Magic Item'!O:O))/100</f>
        <v>0</v>
      </c>
      <c r="I41" s="5">
        <f>(COUNTIF('Random Magic Item'!D:D,$A41)+SUMIF('Random Magic Item'!$M:$M,$A41,'Random Magic Item'!P:P))/100</f>
        <v>0</v>
      </c>
      <c r="J41" s="5">
        <f>(COUNTIF('Random Magic Item'!E:E,$A41)+SUMIF('Random Magic Item'!$M:$M,$A41,'Random Magic Item'!Q:Q))/100</f>
        <v>0</v>
      </c>
      <c r="K41" s="5">
        <f>(COUNTIF('Random Magic Item'!F:F,$A41)+SUMIF('Random Magic Item'!$M:$M,$A41,'Random Magic Item'!R:R))/100</f>
        <v>0</v>
      </c>
      <c r="L41" s="5">
        <f>(COUNTIF('Random Magic Item'!G:G,$A41)+SUMIF('Random Magic Item'!$M:$M,$A41,'Random Magic Item'!S:S))/100</f>
        <v>0</v>
      </c>
      <c r="M41" s="5">
        <f>(COUNTIF('Random Magic Item'!H:H,$A41)+SUMIF('Random Magic Item'!$M:$M,$A41,'Random Magic Item'!T:T))/100</f>
        <v>0</v>
      </c>
      <c r="N41" s="5">
        <f>(COUNTIF('Random Magic Item'!I:I,$A41)+SUMIF('Random Magic Item'!$M:$M,$A41,'Random Magic Item'!U:U))/100</f>
        <v>0</v>
      </c>
      <c r="O41" s="5">
        <f>(COUNTIF('Random Magic Item'!J:J,$A41)+SUMIF('Random Magic Item'!$M:$M,$A41,'Random Magic Item'!V:V))/100</f>
        <v>0.02</v>
      </c>
      <c r="P41" s="54">
        <f t="shared" si="0"/>
        <v>1</v>
      </c>
      <c r="Q41" s="13">
        <v>152</v>
      </c>
      <c r="V41" s="13">
        <v>59</v>
      </c>
      <c r="W41" s="56">
        <v>212</v>
      </c>
      <c r="X41" s="13">
        <v>2</v>
      </c>
      <c r="Y41" s="13">
        <v>2</v>
      </c>
      <c r="AC41" s="14"/>
      <c r="AD41" s="56"/>
    </row>
    <row r="42" spans="1:30" x14ac:dyDescent="0.25">
      <c r="A42" t="s">
        <v>378</v>
      </c>
      <c r="C42" t="s">
        <v>461</v>
      </c>
      <c r="D42" s="13" t="s">
        <v>3</v>
      </c>
      <c r="E42" s="13">
        <v>0</v>
      </c>
      <c r="F42" s="13">
        <v>0</v>
      </c>
      <c r="G42" s="5">
        <f>(COUNTIF('Random Magic Item'!B:B,$A42)+SUMIF('Random Magic Item'!$M:$M,$A42,'Random Magic Item'!N:N))/100</f>
        <v>0</v>
      </c>
      <c r="H42" s="5">
        <f>(COUNTIF('Random Magic Item'!C:C,$A42)+SUMIF('Random Magic Item'!$M:$M,$A42,'Random Magic Item'!O:O))/100</f>
        <v>0</v>
      </c>
      <c r="I42" s="5">
        <f>(COUNTIF('Random Magic Item'!D:D,$A42)+SUMIF('Random Magic Item'!$M:$M,$A42,'Random Magic Item'!P:P))/100</f>
        <v>0</v>
      </c>
      <c r="J42" s="5">
        <f>(COUNTIF('Random Magic Item'!E:E,$A42)+SUMIF('Random Magic Item'!$M:$M,$A42,'Random Magic Item'!Q:Q))/100</f>
        <v>0</v>
      </c>
      <c r="K42" s="5">
        <f>(COUNTIF('Random Magic Item'!F:F,$A42)+SUMIF('Random Magic Item'!$M:$M,$A42,'Random Magic Item'!R:R))/100</f>
        <v>0</v>
      </c>
      <c r="L42" s="5">
        <f>(COUNTIF('Random Magic Item'!G:G,$A42)+SUMIF('Random Magic Item'!$M:$M,$A42,'Random Magic Item'!S:S))/100</f>
        <v>0</v>
      </c>
      <c r="M42" s="5">
        <f>(COUNTIF('Random Magic Item'!H:H,$A42)+SUMIF('Random Magic Item'!$M:$M,$A42,'Random Magic Item'!T:T))/100</f>
        <v>0</v>
      </c>
      <c r="N42" s="5">
        <f>(COUNTIF('Random Magic Item'!I:I,$A42)+SUMIF('Random Magic Item'!$M:$M,$A42,'Random Magic Item'!U:U))/100</f>
        <v>0</v>
      </c>
      <c r="O42" s="5">
        <f>(COUNTIF('Random Magic Item'!J:J,$A42)+SUMIF('Random Magic Item'!$M:$M,$A42,'Random Magic Item'!V:V))/100</f>
        <v>0</v>
      </c>
      <c r="P42" s="54">
        <f t="shared" si="0"/>
        <v>0</v>
      </c>
      <c r="Q42" s="13">
        <v>152</v>
      </c>
      <c r="R42" s="13">
        <v>52</v>
      </c>
      <c r="V42" s="13">
        <v>59</v>
      </c>
      <c r="W42" s="56">
        <v>212</v>
      </c>
      <c r="X42" s="13">
        <v>2</v>
      </c>
      <c r="Y42" s="13">
        <v>2</v>
      </c>
      <c r="AC42" s="14"/>
      <c r="AD42" s="56"/>
    </row>
    <row r="43" spans="1:30" x14ac:dyDescent="0.25">
      <c r="A43" t="s">
        <v>227</v>
      </c>
      <c r="C43" t="s">
        <v>415</v>
      </c>
      <c r="D43" s="13" t="s">
        <v>3</v>
      </c>
      <c r="E43" s="13">
        <v>0</v>
      </c>
      <c r="F43" s="13">
        <v>0</v>
      </c>
      <c r="G43" s="5">
        <f>(COUNTIF('Random Magic Item'!B:B,$A43)+SUMIF('Random Magic Item'!$M:$M,$A43,'Random Magic Item'!N:N))/100</f>
        <v>0</v>
      </c>
      <c r="H43" s="5">
        <f>(COUNTIF('Random Magic Item'!C:C,$A43)+SUMIF('Random Magic Item'!$M:$M,$A43,'Random Magic Item'!O:O))/100</f>
        <v>0</v>
      </c>
      <c r="I43" s="5">
        <f>(COUNTIF('Random Magic Item'!D:D,$A43)+SUMIF('Random Magic Item'!$M:$M,$A43,'Random Magic Item'!P:P))/100</f>
        <v>0</v>
      </c>
      <c r="J43" s="5">
        <f>(COUNTIF('Random Magic Item'!E:E,$A43)+SUMIF('Random Magic Item'!$M:$M,$A43,'Random Magic Item'!Q:Q))/100</f>
        <v>0</v>
      </c>
      <c r="K43" s="5">
        <f>(COUNTIF('Random Magic Item'!F:F,$A43)+SUMIF('Random Magic Item'!$M:$M,$A43,'Random Magic Item'!R:R))/100</f>
        <v>0</v>
      </c>
      <c r="L43" s="5">
        <f>(COUNTIF('Random Magic Item'!G:G,$A43)+SUMIF('Random Magic Item'!$M:$M,$A43,'Random Magic Item'!S:S))/100</f>
        <v>0</v>
      </c>
      <c r="M43" s="5">
        <f>(COUNTIF('Random Magic Item'!H:H,$A43)+SUMIF('Random Magic Item'!$M:$M,$A43,'Random Magic Item'!T:T))/100</f>
        <v>0.01</v>
      </c>
      <c r="N43" s="5">
        <f>(COUNTIF('Random Magic Item'!I:I,$A43)+SUMIF('Random Magic Item'!$M:$M,$A43,'Random Magic Item'!U:U))/100</f>
        <v>0</v>
      </c>
      <c r="O43" s="5">
        <f>(COUNTIF('Random Magic Item'!J:J,$A43)+SUMIF('Random Magic Item'!$M:$M,$A43,'Random Magic Item'!V:V))/100</f>
        <v>0.02</v>
      </c>
      <c r="P43" s="54">
        <f t="shared" si="0"/>
        <v>1</v>
      </c>
      <c r="Q43" s="13">
        <v>152</v>
      </c>
      <c r="R43" s="13">
        <v>52</v>
      </c>
      <c r="V43" s="13">
        <v>59</v>
      </c>
      <c r="W43" s="56">
        <v>212</v>
      </c>
      <c r="X43" s="13">
        <v>2</v>
      </c>
      <c r="Y43" s="13">
        <v>2</v>
      </c>
      <c r="AC43" s="14"/>
      <c r="AD43" s="56"/>
    </row>
    <row r="44" spans="1:30" x14ac:dyDescent="0.25">
      <c r="A44" t="s">
        <v>312</v>
      </c>
      <c r="C44" t="s">
        <v>462</v>
      </c>
      <c r="D44" s="13" t="s">
        <v>3</v>
      </c>
      <c r="E44" s="13">
        <v>0</v>
      </c>
      <c r="F44" s="13">
        <v>0</v>
      </c>
      <c r="G44" s="5">
        <f>(COUNTIF('Random Magic Item'!B:B,$A44)+SUMIF('Random Magic Item'!$M:$M,$A44,'Random Magic Item'!N:N))/100</f>
        <v>0</v>
      </c>
      <c r="H44" s="5">
        <f>(COUNTIF('Random Magic Item'!C:C,$A44)+SUMIF('Random Magic Item'!$M:$M,$A44,'Random Magic Item'!O:O))/100</f>
        <v>0</v>
      </c>
      <c r="I44" s="5">
        <f>(COUNTIF('Random Magic Item'!D:D,$A44)+SUMIF('Random Magic Item'!$M:$M,$A44,'Random Magic Item'!P:P))/100</f>
        <v>0</v>
      </c>
      <c r="J44" s="5">
        <f>(COUNTIF('Random Magic Item'!E:E,$A44)+SUMIF('Random Magic Item'!$M:$M,$A44,'Random Magic Item'!Q:Q))/100</f>
        <v>0</v>
      </c>
      <c r="K44" s="5">
        <f>(COUNTIF('Random Magic Item'!F:F,$A44)+SUMIF('Random Magic Item'!$M:$M,$A44,'Random Magic Item'!R:R))/100</f>
        <v>0</v>
      </c>
      <c r="L44" s="5">
        <f>(COUNTIF('Random Magic Item'!G:G,$A44)+SUMIF('Random Magic Item'!$M:$M,$A44,'Random Magic Item'!S:S))/100</f>
        <v>0</v>
      </c>
      <c r="M44" s="5">
        <f>(COUNTIF('Random Magic Item'!H:H,$A44)+SUMIF('Random Magic Item'!$M:$M,$A44,'Random Magic Item'!T:T))/100</f>
        <v>0</v>
      </c>
      <c r="N44" s="5">
        <f>(COUNTIF('Random Magic Item'!I:I,$A44)+SUMIF('Random Magic Item'!$M:$M,$A44,'Random Magic Item'!U:U))/100</f>
        <v>0.01</v>
      </c>
      <c r="O44" s="5">
        <f>(COUNTIF('Random Magic Item'!J:J,$A44)+SUMIF('Random Magic Item'!$M:$M,$A44,'Random Magic Item'!V:V))/100</f>
        <v>0</v>
      </c>
      <c r="P44" s="54">
        <f t="shared" si="0"/>
        <v>1</v>
      </c>
      <c r="Q44" s="13">
        <v>152</v>
      </c>
      <c r="R44" s="13">
        <v>52</v>
      </c>
      <c r="V44" s="13">
        <v>59</v>
      </c>
      <c r="W44" s="56">
        <v>212</v>
      </c>
      <c r="X44" s="13">
        <v>2</v>
      </c>
      <c r="Y44" s="13">
        <v>2</v>
      </c>
      <c r="AC44" s="14"/>
      <c r="AD44" s="56"/>
    </row>
    <row r="45" spans="1:30" x14ac:dyDescent="0.25">
      <c r="A45" t="s">
        <v>314</v>
      </c>
      <c r="C45" t="s">
        <v>421</v>
      </c>
      <c r="D45" s="13" t="s">
        <v>3</v>
      </c>
      <c r="E45" s="13">
        <v>0</v>
      </c>
      <c r="F45" s="13">
        <v>0</v>
      </c>
      <c r="G45" s="5">
        <f>(COUNTIF('Random Magic Item'!B:B,$A45)+SUMIF('Random Magic Item'!$M:$M,$A45,'Random Magic Item'!N:N))/100</f>
        <v>0</v>
      </c>
      <c r="H45" s="5">
        <f>(COUNTIF('Random Magic Item'!C:C,$A45)+SUMIF('Random Magic Item'!$M:$M,$A45,'Random Magic Item'!O:O))/100</f>
        <v>0</v>
      </c>
      <c r="I45" s="5">
        <f>(COUNTIF('Random Magic Item'!D:D,$A45)+SUMIF('Random Magic Item'!$M:$M,$A45,'Random Magic Item'!P:P))/100</f>
        <v>0</v>
      </c>
      <c r="J45" s="5">
        <f>(COUNTIF('Random Magic Item'!E:E,$A45)+SUMIF('Random Magic Item'!$M:$M,$A45,'Random Magic Item'!Q:Q))/100</f>
        <v>0</v>
      </c>
      <c r="K45" s="5">
        <f>(COUNTIF('Random Magic Item'!F:F,$A45)+SUMIF('Random Magic Item'!$M:$M,$A45,'Random Magic Item'!R:R))/100</f>
        <v>0</v>
      </c>
      <c r="L45" s="5">
        <f>(COUNTIF('Random Magic Item'!G:G,$A45)+SUMIF('Random Magic Item'!$M:$M,$A45,'Random Magic Item'!S:S))/100</f>
        <v>0</v>
      </c>
      <c r="M45" s="5">
        <f>(COUNTIF('Random Magic Item'!H:H,$A45)+SUMIF('Random Magic Item'!$M:$M,$A45,'Random Magic Item'!T:T))/100</f>
        <v>0</v>
      </c>
      <c r="N45" s="5">
        <f>(COUNTIF('Random Magic Item'!I:I,$A45)+SUMIF('Random Magic Item'!$M:$M,$A45,'Random Magic Item'!U:U))/100</f>
        <v>0.01</v>
      </c>
      <c r="O45" s="5">
        <f>(COUNTIF('Random Magic Item'!J:J,$A45)+SUMIF('Random Magic Item'!$M:$M,$A45,'Random Magic Item'!V:V))/100</f>
        <v>0</v>
      </c>
      <c r="P45" s="54">
        <f t="shared" si="0"/>
        <v>1</v>
      </c>
      <c r="Q45" s="13">
        <v>152</v>
      </c>
      <c r="R45" s="13">
        <v>52</v>
      </c>
      <c r="V45" s="13">
        <v>59</v>
      </c>
      <c r="W45" s="56">
        <v>212</v>
      </c>
      <c r="X45" s="13">
        <v>2</v>
      </c>
      <c r="Y45" s="13">
        <v>2</v>
      </c>
      <c r="AC45" s="14"/>
      <c r="AD45" s="56"/>
    </row>
    <row r="46" spans="1:30" x14ac:dyDescent="0.25">
      <c r="A46" t="s">
        <v>331</v>
      </c>
      <c r="C46" t="s">
        <v>465</v>
      </c>
      <c r="D46" s="13" t="s">
        <v>4</v>
      </c>
      <c r="E46" s="13">
        <v>0</v>
      </c>
      <c r="F46" s="13">
        <v>0</v>
      </c>
      <c r="G46" s="5">
        <f>(COUNTIF('Random Magic Item'!B:B,$A46)+SUMIF('Random Magic Item'!$M:$M,$A46,'Random Magic Item'!N:N))/100</f>
        <v>0</v>
      </c>
      <c r="H46" s="5">
        <f>(COUNTIF('Random Magic Item'!C:C,$A46)+SUMIF('Random Magic Item'!$M:$M,$A46,'Random Magic Item'!O:O))/100</f>
        <v>0</v>
      </c>
      <c r="I46" s="5">
        <f>(COUNTIF('Random Magic Item'!D:D,$A46)+SUMIF('Random Magic Item'!$M:$M,$A46,'Random Magic Item'!P:P))/100</f>
        <v>0</v>
      </c>
      <c r="J46" s="5">
        <f>(COUNTIF('Random Magic Item'!E:E,$A46)+SUMIF('Random Magic Item'!$M:$M,$A46,'Random Magic Item'!Q:Q))/100</f>
        <v>0</v>
      </c>
      <c r="K46" s="5">
        <f>(COUNTIF('Random Magic Item'!F:F,$A46)+SUMIF('Random Magic Item'!$M:$M,$A46,'Random Magic Item'!R:R))/100</f>
        <v>0</v>
      </c>
      <c r="L46" s="5">
        <f>(COUNTIF('Random Magic Item'!G:G,$A46)+SUMIF('Random Magic Item'!$M:$M,$A46,'Random Magic Item'!S:S))/100</f>
        <v>0</v>
      </c>
      <c r="M46" s="5">
        <f>(COUNTIF('Random Magic Item'!H:H,$A46)+SUMIF('Random Magic Item'!$M:$M,$A46,'Random Magic Item'!T:T))/100</f>
        <v>0</v>
      </c>
      <c r="N46" s="5">
        <f>(COUNTIF('Random Magic Item'!I:I,$A46)+SUMIF('Random Magic Item'!$M:$M,$A46,'Random Magic Item'!U:U))/100</f>
        <v>0</v>
      </c>
      <c r="O46" s="5">
        <f>(COUNTIF('Random Magic Item'!J:J,$A46)+SUMIF('Random Magic Item'!$M:$M,$A46,'Random Magic Item'!V:V))/100</f>
        <v>0.02</v>
      </c>
      <c r="P46" s="54">
        <f t="shared" si="0"/>
        <v>1</v>
      </c>
      <c r="Q46" s="13">
        <v>152</v>
      </c>
      <c r="V46" s="13">
        <v>59</v>
      </c>
      <c r="W46" s="56">
        <v>212</v>
      </c>
      <c r="AC46" s="14"/>
      <c r="AD46" s="56"/>
    </row>
    <row r="47" spans="1:30" x14ac:dyDescent="0.25">
      <c r="A47" t="s">
        <v>281</v>
      </c>
      <c r="C47" t="s">
        <v>417</v>
      </c>
      <c r="D47" s="13" t="s">
        <v>4</v>
      </c>
      <c r="E47" s="13">
        <v>0</v>
      </c>
      <c r="F47" s="13">
        <v>0</v>
      </c>
      <c r="G47" s="5">
        <f>(COUNTIF('Random Magic Item'!B:B,$A47)+SUMIF('Random Magic Item'!$M:$M,$A47,'Random Magic Item'!N:N))/100</f>
        <v>0</v>
      </c>
      <c r="H47" s="5">
        <f>(COUNTIF('Random Magic Item'!C:C,$A47)+SUMIF('Random Magic Item'!$M:$M,$A47,'Random Magic Item'!O:O))/100</f>
        <v>0</v>
      </c>
      <c r="I47" s="5">
        <f>(COUNTIF('Random Magic Item'!D:D,$A47)+SUMIF('Random Magic Item'!$M:$M,$A47,'Random Magic Item'!P:P))/100</f>
        <v>0</v>
      </c>
      <c r="J47" s="5">
        <f>(COUNTIF('Random Magic Item'!E:E,$A47)+SUMIF('Random Magic Item'!$M:$M,$A47,'Random Magic Item'!Q:Q))/100</f>
        <v>0</v>
      </c>
      <c r="K47" s="5">
        <f>(COUNTIF('Random Magic Item'!F:F,$A47)+SUMIF('Random Magic Item'!$M:$M,$A47,'Random Magic Item'!R:R))/100</f>
        <v>0</v>
      </c>
      <c r="L47" s="5">
        <f>(COUNTIF('Random Magic Item'!G:G,$A47)+SUMIF('Random Magic Item'!$M:$M,$A47,'Random Magic Item'!S:S))/100</f>
        <v>0</v>
      </c>
      <c r="M47" s="5">
        <f>(COUNTIF('Random Magic Item'!H:H,$A47)+SUMIF('Random Magic Item'!$M:$M,$A47,'Random Magic Item'!T:T))/100</f>
        <v>0</v>
      </c>
      <c r="N47" s="5">
        <f>(COUNTIF('Random Magic Item'!I:I,$A47)+SUMIF('Random Magic Item'!$M:$M,$A47,'Random Magic Item'!U:U))/100</f>
        <v>0.01</v>
      </c>
      <c r="O47" s="5">
        <f>(COUNTIF('Random Magic Item'!J:J,$A47)+SUMIF('Random Magic Item'!$M:$M,$A47,'Random Magic Item'!V:V))/100</f>
        <v>0</v>
      </c>
      <c r="P47" s="54">
        <f t="shared" si="0"/>
        <v>1</v>
      </c>
      <c r="Q47" s="13">
        <v>152</v>
      </c>
      <c r="V47" s="13">
        <v>59</v>
      </c>
      <c r="W47" s="56">
        <v>212</v>
      </c>
      <c r="AC47" s="14"/>
      <c r="AD47" s="56"/>
    </row>
    <row r="48" spans="1:30" x14ac:dyDescent="0.25">
      <c r="A48" t="s">
        <v>282</v>
      </c>
      <c r="C48" t="s">
        <v>419</v>
      </c>
      <c r="D48" s="13" t="s">
        <v>4</v>
      </c>
      <c r="E48" s="13">
        <v>0</v>
      </c>
      <c r="F48" s="13">
        <v>0</v>
      </c>
      <c r="G48" s="5">
        <f>(COUNTIF('Random Magic Item'!B:B,$A48)+SUMIF('Random Magic Item'!$M:$M,$A48,'Random Magic Item'!N:N))/100</f>
        <v>0</v>
      </c>
      <c r="H48" s="5">
        <f>(COUNTIF('Random Magic Item'!C:C,$A48)+SUMIF('Random Magic Item'!$M:$M,$A48,'Random Magic Item'!O:O))/100</f>
        <v>0</v>
      </c>
      <c r="I48" s="5">
        <f>(COUNTIF('Random Magic Item'!D:D,$A48)+SUMIF('Random Magic Item'!$M:$M,$A48,'Random Magic Item'!P:P))/100</f>
        <v>0</v>
      </c>
      <c r="J48" s="5">
        <f>(COUNTIF('Random Magic Item'!E:E,$A48)+SUMIF('Random Magic Item'!$M:$M,$A48,'Random Magic Item'!Q:Q))/100</f>
        <v>0</v>
      </c>
      <c r="K48" s="5">
        <f>(COUNTIF('Random Magic Item'!F:F,$A48)+SUMIF('Random Magic Item'!$M:$M,$A48,'Random Magic Item'!R:R))/100</f>
        <v>0</v>
      </c>
      <c r="L48" s="5">
        <f>(COUNTIF('Random Magic Item'!G:G,$A48)+SUMIF('Random Magic Item'!$M:$M,$A48,'Random Magic Item'!S:S))/100</f>
        <v>0</v>
      </c>
      <c r="M48" s="5">
        <f>(COUNTIF('Random Magic Item'!H:H,$A48)+SUMIF('Random Magic Item'!$M:$M,$A48,'Random Magic Item'!T:T))/100</f>
        <v>0</v>
      </c>
      <c r="N48" s="5">
        <f>(COUNTIF('Random Magic Item'!I:I,$A48)+SUMIF('Random Magic Item'!$M:$M,$A48,'Random Magic Item'!U:U))/100</f>
        <v>0.01</v>
      </c>
      <c r="O48" s="5">
        <f>(COUNTIF('Random Magic Item'!J:J,$A48)+SUMIF('Random Magic Item'!$M:$M,$A48,'Random Magic Item'!V:V))/100</f>
        <v>0</v>
      </c>
      <c r="P48" s="54">
        <f t="shared" si="0"/>
        <v>1</v>
      </c>
      <c r="Q48" s="13">
        <v>152</v>
      </c>
      <c r="V48" s="13">
        <v>59</v>
      </c>
      <c r="W48" s="56">
        <v>212</v>
      </c>
      <c r="AC48" s="14"/>
      <c r="AD48" s="56"/>
    </row>
    <row r="49" spans="1:30" x14ac:dyDescent="0.25">
      <c r="A49" t="s">
        <v>381</v>
      </c>
      <c r="C49" t="s">
        <v>466</v>
      </c>
      <c r="D49" s="13" t="s">
        <v>4</v>
      </c>
      <c r="E49" s="13">
        <v>0</v>
      </c>
      <c r="F49" s="13">
        <v>0</v>
      </c>
      <c r="G49" s="5">
        <f>(COUNTIF('Random Magic Item'!B:B,$A49)+SUMIF('Random Magic Item'!$M:$M,$A49,'Random Magic Item'!N:N))/100</f>
        <v>0</v>
      </c>
      <c r="H49" s="5">
        <f>(COUNTIF('Random Magic Item'!C:C,$A49)+SUMIF('Random Magic Item'!$M:$M,$A49,'Random Magic Item'!O:O))/100</f>
        <v>0</v>
      </c>
      <c r="I49" s="5">
        <f>(COUNTIF('Random Magic Item'!D:D,$A49)+SUMIF('Random Magic Item'!$M:$M,$A49,'Random Magic Item'!P:P))/100</f>
        <v>0</v>
      </c>
      <c r="J49" s="5">
        <f>(COUNTIF('Random Magic Item'!E:E,$A49)+SUMIF('Random Magic Item'!$M:$M,$A49,'Random Magic Item'!Q:Q))/100</f>
        <v>0</v>
      </c>
      <c r="K49" s="5">
        <f>(COUNTIF('Random Magic Item'!F:F,$A49)+SUMIF('Random Magic Item'!$M:$M,$A49,'Random Magic Item'!R:R))/100</f>
        <v>0</v>
      </c>
      <c r="L49" s="5">
        <f>(COUNTIF('Random Magic Item'!G:G,$A49)+SUMIF('Random Magic Item'!$M:$M,$A49,'Random Magic Item'!S:S))/100</f>
        <v>0</v>
      </c>
      <c r="M49" s="5">
        <f>(COUNTIF('Random Magic Item'!H:H,$A49)+SUMIF('Random Magic Item'!$M:$M,$A49,'Random Magic Item'!T:T))/100</f>
        <v>0</v>
      </c>
      <c r="N49" s="5">
        <f>(COUNTIF('Random Magic Item'!I:I,$A49)+SUMIF('Random Magic Item'!$M:$M,$A49,'Random Magic Item'!U:U))/100</f>
        <v>0</v>
      </c>
      <c r="O49" s="5">
        <f>(COUNTIF('Random Magic Item'!J:J,$A49)+SUMIF('Random Magic Item'!$M:$M,$A49,'Random Magic Item'!V:V))/100</f>
        <v>1.6666666666666666E-3</v>
      </c>
      <c r="P49" s="54">
        <f t="shared" si="0"/>
        <v>1</v>
      </c>
      <c r="Q49" s="13">
        <v>152</v>
      </c>
      <c r="V49" s="13">
        <v>59</v>
      </c>
      <c r="W49" s="56">
        <v>212</v>
      </c>
      <c r="AC49" s="14"/>
      <c r="AD49" s="56"/>
    </row>
    <row r="50" spans="1:30" x14ac:dyDescent="0.25">
      <c r="A50" t="s">
        <v>380</v>
      </c>
      <c r="C50" t="s">
        <v>467</v>
      </c>
      <c r="D50" s="13" t="s">
        <v>4</v>
      </c>
      <c r="E50" s="13">
        <v>0</v>
      </c>
      <c r="F50" s="13">
        <v>0</v>
      </c>
      <c r="G50" s="5">
        <f>(COUNTIF('Random Magic Item'!B:B,$A50)+SUMIF('Random Magic Item'!$M:$M,$A50,'Random Magic Item'!N:N))/100</f>
        <v>0</v>
      </c>
      <c r="H50" s="5">
        <f>(COUNTIF('Random Magic Item'!C:C,$A50)+SUMIF('Random Magic Item'!$M:$M,$A50,'Random Magic Item'!O:O))/100</f>
        <v>0</v>
      </c>
      <c r="I50" s="5">
        <f>(COUNTIF('Random Magic Item'!D:D,$A50)+SUMIF('Random Magic Item'!$M:$M,$A50,'Random Magic Item'!P:P))/100</f>
        <v>0</v>
      </c>
      <c r="J50" s="5">
        <f>(COUNTIF('Random Magic Item'!E:E,$A50)+SUMIF('Random Magic Item'!$M:$M,$A50,'Random Magic Item'!Q:Q))/100</f>
        <v>0</v>
      </c>
      <c r="K50" s="5">
        <f>(COUNTIF('Random Magic Item'!F:F,$A50)+SUMIF('Random Magic Item'!$M:$M,$A50,'Random Magic Item'!R:R))/100</f>
        <v>0</v>
      </c>
      <c r="L50" s="5">
        <f>(COUNTIF('Random Magic Item'!G:G,$A50)+SUMIF('Random Magic Item'!$M:$M,$A50,'Random Magic Item'!S:S))/100</f>
        <v>0</v>
      </c>
      <c r="M50" s="5">
        <f>(COUNTIF('Random Magic Item'!H:H,$A50)+SUMIF('Random Magic Item'!$M:$M,$A50,'Random Magic Item'!T:T))/100</f>
        <v>0</v>
      </c>
      <c r="N50" s="5">
        <f>(COUNTIF('Random Magic Item'!I:I,$A50)+SUMIF('Random Magic Item'!$M:$M,$A50,'Random Magic Item'!U:U))/100</f>
        <v>0</v>
      </c>
      <c r="O50" s="5">
        <f>(COUNTIF('Random Magic Item'!J:J,$A50)+SUMIF('Random Magic Item'!$M:$M,$A50,'Random Magic Item'!V:V))/100</f>
        <v>0</v>
      </c>
      <c r="P50" s="54">
        <f t="shared" si="0"/>
        <v>0</v>
      </c>
      <c r="Q50" s="13">
        <v>152</v>
      </c>
      <c r="V50" s="13">
        <v>59</v>
      </c>
      <c r="W50" s="56">
        <v>212</v>
      </c>
      <c r="AC50" s="14"/>
      <c r="AD50" s="56"/>
    </row>
    <row r="51" spans="1:30" x14ac:dyDescent="0.25">
      <c r="A51" t="s">
        <v>302</v>
      </c>
      <c r="C51" t="s">
        <v>463</v>
      </c>
      <c r="D51" s="13" t="s">
        <v>4</v>
      </c>
      <c r="E51" s="13">
        <v>0</v>
      </c>
      <c r="F51" s="13">
        <v>0</v>
      </c>
      <c r="G51" s="5">
        <f>(COUNTIF('Random Magic Item'!B:B,$A51)+SUMIF('Random Magic Item'!$M:$M,$A51,'Random Magic Item'!N:N))/100</f>
        <v>0</v>
      </c>
      <c r="H51" s="5">
        <f>(COUNTIF('Random Magic Item'!C:C,$A51)+SUMIF('Random Magic Item'!$M:$M,$A51,'Random Magic Item'!O:O))/100</f>
        <v>0</v>
      </c>
      <c r="I51" s="5">
        <f>(COUNTIF('Random Magic Item'!D:D,$A51)+SUMIF('Random Magic Item'!$M:$M,$A51,'Random Magic Item'!P:P))/100</f>
        <v>0</v>
      </c>
      <c r="J51" s="5">
        <f>(COUNTIF('Random Magic Item'!E:E,$A51)+SUMIF('Random Magic Item'!$M:$M,$A51,'Random Magic Item'!Q:Q))/100</f>
        <v>0</v>
      </c>
      <c r="K51" s="5">
        <f>(COUNTIF('Random Magic Item'!F:F,$A51)+SUMIF('Random Magic Item'!$M:$M,$A51,'Random Magic Item'!R:R))/100</f>
        <v>0</v>
      </c>
      <c r="L51" s="5">
        <f>(COUNTIF('Random Magic Item'!G:G,$A51)+SUMIF('Random Magic Item'!$M:$M,$A51,'Random Magic Item'!S:S))/100</f>
        <v>0</v>
      </c>
      <c r="M51" s="5">
        <f>(COUNTIF('Random Magic Item'!H:H,$A51)+SUMIF('Random Magic Item'!$M:$M,$A51,'Random Magic Item'!T:T))/100</f>
        <v>0</v>
      </c>
      <c r="N51" s="5">
        <f>(COUNTIF('Random Magic Item'!I:I,$A51)+SUMIF('Random Magic Item'!$M:$M,$A51,'Random Magic Item'!U:U))/100</f>
        <v>0.01</v>
      </c>
      <c r="O51" s="5">
        <f>(COUNTIF('Random Magic Item'!J:J,$A51)+SUMIF('Random Magic Item'!$M:$M,$A51,'Random Magic Item'!V:V))/100</f>
        <v>0</v>
      </c>
      <c r="P51" s="54">
        <f t="shared" si="0"/>
        <v>1</v>
      </c>
      <c r="Q51" s="13">
        <v>152</v>
      </c>
      <c r="V51" s="13">
        <v>59</v>
      </c>
      <c r="W51" s="56">
        <v>212</v>
      </c>
      <c r="AC51" s="14"/>
      <c r="AD51" s="56"/>
    </row>
    <row r="52" spans="1:30" x14ac:dyDescent="0.25">
      <c r="A52" t="s">
        <v>379</v>
      </c>
      <c r="C52" t="s">
        <v>464</v>
      </c>
      <c r="D52" s="13" t="s">
        <v>4</v>
      </c>
      <c r="E52" s="13">
        <v>0</v>
      </c>
      <c r="F52" s="13">
        <v>0</v>
      </c>
      <c r="G52" s="5">
        <f>(COUNTIF('Random Magic Item'!B:B,$A52)+SUMIF('Random Magic Item'!$M:$M,$A52,'Random Magic Item'!N:N))/100</f>
        <v>0</v>
      </c>
      <c r="H52" s="5">
        <f>(COUNTIF('Random Magic Item'!C:C,$A52)+SUMIF('Random Magic Item'!$M:$M,$A52,'Random Magic Item'!O:O))/100</f>
        <v>0</v>
      </c>
      <c r="I52" s="5">
        <f>(COUNTIF('Random Magic Item'!D:D,$A52)+SUMIF('Random Magic Item'!$M:$M,$A52,'Random Magic Item'!P:P))/100</f>
        <v>0</v>
      </c>
      <c r="J52" s="5">
        <f>(COUNTIF('Random Magic Item'!E:E,$A52)+SUMIF('Random Magic Item'!$M:$M,$A52,'Random Magic Item'!Q:Q))/100</f>
        <v>0</v>
      </c>
      <c r="K52" s="5">
        <f>(COUNTIF('Random Magic Item'!F:F,$A52)+SUMIF('Random Magic Item'!$M:$M,$A52,'Random Magic Item'!R:R))/100</f>
        <v>0</v>
      </c>
      <c r="L52" s="5">
        <f>(COUNTIF('Random Magic Item'!G:G,$A52)+SUMIF('Random Magic Item'!$M:$M,$A52,'Random Magic Item'!S:S))/100</f>
        <v>0</v>
      </c>
      <c r="M52" s="5">
        <f>(COUNTIF('Random Magic Item'!H:H,$A52)+SUMIF('Random Magic Item'!$M:$M,$A52,'Random Magic Item'!T:T))/100</f>
        <v>0</v>
      </c>
      <c r="N52" s="5">
        <f>(COUNTIF('Random Magic Item'!I:I,$A52)+SUMIF('Random Magic Item'!$M:$M,$A52,'Random Magic Item'!U:U))/100</f>
        <v>0</v>
      </c>
      <c r="O52" s="5">
        <f>(COUNTIF('Random Magic Item'!J:J,$A52)+SUMIF('Random Magic Item'!$M:$M,$A52,'Random Magic Item'!V:V))/100</f>
        <v>0</v>
      </c>
      <c r="P52" s="54">
        <f t="shared" si="0"/>
        <v>0</v>
      </c>
      <c r="Q52" s="13">
        <v>152</v>
      </c>
      <c r="V52" s="13">
        <v>59</v>
      </c>
      <c r="W52" s="56">
        <v>212</v>
      </c>
      <c r="AC52" s="14"/>
      <c r="AD52" s="56"/>
    </row>
    <row r="53" spans="1:30" x14ac:dyDescent="0.25">
      <c r="A53" t="s">
        <v>383</v>
      </c>
      <c r="C53" t="s">
        <v>414</v>
      </c>
      <c r="D53" s="13" t="s">
        <v>4</v>
      </c>
      <c r="E53" s="13">
        <v>0</v>
      </c>
      <c r="F53" s="13">
        <v>0</v>
      </c>
      <c r="G53" s="5">
        <f>(COUNTIF('Random Magic Item'!B:B,$A53)+SUMIF('Random Magic Item'!$M:$M,$A53,'Random Magic Item'!N:N))/100</f>
        <v>0</v>
      </c>
      <c r="H53" s="5">
        <f>(COUNTIF('Random Magic Item'!C:C,$A53)+SUMIF('Random Magic Item'!$M:$M,$A53,'Random Magic Item'!O:O))/100</f>
        <v>0</v>
      </c>
      <c r="I53" s="5">
        <f>(COUNTIF('Random Magic Item'!D:D,$A53)+SUMIF('Random Magic Item'!$M:$M,$A53,'Random Magic Item'!P:P))/100</f>
        <v>0</v>
      </c>
      <c r="J53" s="5">
        <f>(COUNTIF('Random Magic Item'!E:E,$A53)+SUMIF('Random Magic Item'!$M:$M,$A53,'Random Magic Item'!Q:Q))/100</f>
        <v>0</v>
      </c>
      <c r="K53" s="5">
        <f>(COUNTIF('Random Magic Item'!F:F,$A53)+SUMIF('Random Magic Item'!$M:$M,$A53,'Random Magic Item'!R:R))/100</f>
        <v>0</v>
      </c>
      <c r="L53" s="5">
        <f>(COUNTIF('Random Magic Item'!G:G,$A53)+SUMIF('Random Magic Item'!$M:$M,$A53,'Random Magic Item'!S:S))/100</f>
        <v>0</v>
      </c>
      <c r="M53" s="5">
        <f>(COUNTIF('Random Magic Item'!H:H,$A53)+SUMIF('Random Magic Item'!$M:$M,$A53,'Random Magic Item'!T:T))/100</f>
        <v>0</v>
      </c>
      <c r="N53" s="5">
        <f>(COUNTIF('Random Magic Item'!I:I,$A53)+SUMIF('Random Magic Item'!$M:$M,$A53,'Random Magic Item'!U:U))/100</f>
        <v>0</v>
      </c>
      <c r="O53" s="5">
        <f>(COUNTIF('Random Magic Item'!J:J,$A53)+SUMIF('Random Magic Item'!$M:$M,$A53,'Random Magic Item'!V:V))/100</f>
        <v>1.6666666666666666E-3</v>
      </c>
      <c r="P53" s="54">
        <f t="shared" si="0"/>
        <v>1</v>
      </c>
      <c r="Q53" s="13">
        <v>152</v>
      </c>
      <c r="V53" s="13">
        <v>59</v>
      </c>
      <c r="W53" s="56">
        <v>212</v>
      </c>
      <c r="AC53" s="14"/>
      <c r="AD53" s="56"/>
    </row>
    <row r="54" spans="1:30" x14ac:dyDescent="0.25">
      <c r="A54" t="s">
        <v>382</v>
      </c>
      <c r="C54" t="s">
        <v>461</v>
      </c>
      <c r="D54" s="13" t="s">
        <v>4</v>
      </c>
      <c r="E54" s="13">
        <v>0</v>
      </c>
      <c r="F54" s="13">
        <v>0</v>
      </c>
      <c r="G54" s="5">
        <f>(COUNTIF('Random Magic Item'!B:B,$A54)+SUMIF('Random Magic Item'!$M:$M,$A54,'Random Magic Item'!N:N))/100</f>
        <v>0</v>
      </c>
      <c r="H54" s="5">
        <f>(COUNTIF('Random Magic Item'!C:C,$A54)+SUMIF('Random Magic Item'!$M:$M,$A54,'Random Magic Item'!O:O))/100</f>
        <v>0</v>
      </c>
      <c r="I54" s="5">
        <f>(COUNTIF('Random Magic Item'!D:D,$A54)+SUMIF('Random Magic Item'!$M:$M,$A54,'Random Magic Item'!P:P))/100</f>
        <v>0</v>
      </c>
      <c r="J54" s="5">
        <f>(COUNTIF('Random Magic Item'!E:E,$A54)+SUMIF('Random Magic Item'!$M:$M,$A54,'Random Magic Item'!Q:Q))/100</f>
        <v>0</v>
      </c>
      <c r="K54" s="5">
        <f>(COUNTIF('Random Magic Item'!F:F,$A54)+SUMIF('Random Magic Item'!$M:$M,$A54,'Random Magic Item'!R:R))/100</f>
        <v>0</v>
      </c>
      <c r="L54" s="5">
        <f>(COUNTIF('Random Magic Item'!G:G,$A54)+SUMIF('Random Magic Item'!$M:$M,$A54,'Random Magic Item'!S:S))/100</f>
        <v>0</v>
      </c>
      <c r="M54" s="5">
        <f>(COUNTIF('Random Magic Item'!H:H,$A54)+SUMIF('Random Magic Item'!$M:$M,$A54,'Random Magic Item'!T:T))/100</f>
        <v>0</v>
      </c>
      <c r="N54" s="5">
        <f>(COUNTIF('Random Magic Item'!I:I,$A54)+SUMIF('Random Magic Item'!$M:$M,$A54,'Random Magic Item'!U:U))/100</f>
        <v>0</v>
      </c>
      <c r="O54" s="5">
        <f>(COUNTIF('Random Magic Item'!J:J,$A54)+SUMIF('Random Magic Item'!$M:$M,$A54,'Random Magic Item'!V:V))/100</f>
        <v>0</v>
      </c>
      <c r="P54" s="54">
        <f t="shared" si="0"/>
        <v>0</v>
      </c>
      <c r="Q54" s="13">
        <v>152</v>
      </c>
      <c r="V54" s="13">
        <v>59</v>
      </c>
      <c r="W54" s="56">
        <v>212</v>
      </c>
      <c r="AC54" s="14"/>
      <c r="AD54" s="56"/>
    </row>
    <row r="55" spans="1:30" x14ac:dyDescent="0.25">
      <c r="A55" t="s">
        <v>310</v>
      </c>
      <c r="C55" t="s">
        <v>415</v>
      </c>
      <c r="D55" s="13" t="s">
        <v>4</v>
      </c>
      <c r="E55" s="13">
        <v>0</v>
      </c>
      <c r="F55" s="13">
        <v>0</v>
      </c>
      <c r="G55" s="5">
        <f>(COUNTIF('Random Magic Item'!B:B,$A55)+SUMIF('Random Magic Item'!$M:$M,$A55,'Random Magic Item'!N:N))/100</f>
        <v>0</v>
      </c>
      <c r="H55" s="5">
        <f>(COUNTIF('Random Magic Item'!C:C,$A55)+SUMIF('Random Magic Item'!$M:$M,$A55,'Random Magic Item'!O:O))/100</f>
        <v>0</v>
      </c>
      <c r="I55" s="5">
        <f>(COUNTIF('Random Magic Item'!D:D,$A55)+SUMIF('Random Magic Item'!$M:$M,$A55,'Random Magic Item'!P:P))/100</f>
        <v>0</v>
      </c>
      <c r="J55" s="5">
        <f>(COUNTIF('Random Magic Item'!E:E,$A55)+SUMIF('Random Magic Item'!$M:$M,$A55,'Random Magic Item'!Q:Q))/100</f>
        <v>0</v>
      </c>
      <c r="K55" s="5">
        <f>(COUNTIF('Random Magic Item'!F:F,$A55)+SUMIF('Random Magic Item'!$M:$M,$A55,'Random Magic Item'!R:R))/100</f>
        <v>0</v>
      </c>
      <c r="L55" s="5">
        <f>(COUNTIF('Random Magic Item'!G:G,$A55)+SUMIF('Random Magic Item'!$M:$M,$A55,'Random Magic Item'!S:S))/100</f>
        <v>0</v>
      </c>
      <c r="M55" s="5">
        <f>(COUNTIF('Random Magic Item'!H:H,$A55)+SUMIF('Random Magic Item'!$M:$M,$A55,'Random Magic Item'!T:T))/100</f>
        <v>0</v>
      </c>
      <c r="N55" s="5">
        <f>(COUNTIF('Random Magic Item'!I:I,$A55)+SUMIF('Random Magic Item'!$M:$M,$A55,'Random Magic Item'!U:U))/100</f>
        <v>0.01</v>
      </c>
      <c r="O55" s="5">
        <f>(COUNTIF('Random Magic Item'!J:J,$A55)+SUMIF('Random Magic Item'!$M:$M,$A55,'Random Magic Item'!V:V))/100</f>
        <v>0</v>
      </c>
      <c r="P55" s="54">
        <f t="shared" si="0"/>
        <v>1</v>
      </c>
      <c r="Q55" s="13">
        <v>152</v>
      </c>
      <c r="V55" s="13">
        <v>59</v>
      </c>
      <c r="W55" s="56">
        <v>212</v>
      </c>
      <c r="AC55" s="14"/>
      <c r="AD55" s="56"/>
    </row>
    <row r="56" spans="1:30" x14ac:dyDescent="0.25">
      <c r="A56" t="s">
        <v>342</v>
      </c>
      <c r="C56" t="s">
        <v>462</v>
      </c>
      <c r="D56" s="13" t="s">
        <v>4</v>
      </c>
      <c r="E56" s="13">
        <v>0</v>
      </c>
      <c r="F56" s="13">
        <v>0</v>
      </c>
      <c r="G56" s="5">
        <f>(COUNTIF('Random Magic Item'!B:B,$A56)+SUMIF('Random Magic Item'!$M:$M,$A56,'Random Magic Item'!N:N))/100</f>
        <v>0</v>
      </c>
      <c r="H56" s="5">
        <f>(COUNTIF('Random Magic Item'!C:C,$A56)+SUMIF('Random Magic Item'!$M:$M,$A56,'Random Magic Item'!O:O))/100</f>
        <v>0</v>
      </c>
      <c r="I56" s="5">
        <f>(COUNTIF('Random Magic Item'!D:D,$A56)+SUMIF('Random Magic Item'!$M:$M,$A56,'Random Magic Item'!P:P))/100</f>
        <v>0</v>
      </c>
      <c r="J56" s="5">
        <f>(COUNTIF('Random Magic Item'!E:E,$A56)+SUMIF('Random Magic Item'!$M:$M,$A56,'Random Magic Item'!Q:Q))/100</f>
        <v>0</v>
      </c>
      <c r="K56" s="5">
        <f>(COUNTIF('Random Magic Item'!F:F,$A56)+SUMIF('Random Magic Item'!$M:$M,$A56,'Random Magic Item'!R:R))/100</f>
        <v>0</v>
      </c>
      <c r="L56" s="5">
        <f>(COUNTIF('Random Magic Item'!G:G,$A56)+SUMIF('Random Magic Item'!$M:$M,$A56,'Random Magic Item'!S:S))/100</f>
        <v>0</v>
      </c>
      <c r="M56" s="5">
        <f>(COUNTIF('Random Magic Item'!H:H,$A56)+SUMIF('Random Magic Item'!$M:$M,$A56,'Random Magic Item'!T:T))/100</f>
        <v>0</v>
      </c>
      <c r="N56" s="5">
        <f>(COUNTIF('Random Magic Item'!I:I,$A56)+SUMIF('Random Magic Item'!$M:$M,$A56,'Random Magic Item'!U:U))/100</f>
        <v>0</v>
      </c>
      <c r="O56" s="5">
        <f>(COUNTIF('Random Magic Item'!J:J,$A56)+SUMIF('Random Magic Item'!$M:$M,$A56,'Random Magic Item'!V:V))/100</f>
        <v>0.02</v>
      </c>
      <c r="P56" s="54">
        <f t="shared" si="0"/>
        <v>1</v>
      </c>
      <c r="Q56" s="13">
        <v>152</v>
      </c>
      <c r="V56" s="13">
        <v>59</v>
      </c>
      <c r="W56" s="56">
        <v>212</v>
      </c>
      <c r="AC56" s="14"/>
      <c r="AD56" s="56"/>
    </row>
    <row r="57" spans="1:30" x14ac:dyDescent="0.25">
      <c r="A57" t="s">
        <v>343</v>
      </c>
      <c r="C57" t="s">
        <v>421</v>
      </c>
      <c r="D57" s="13" t="s">
        <v>4</v>
      </c>
      <c r="E57" s="13">
        <v>0</v>
      </c>
      <c r="F57" s="13">
        <v>0</v>
      </c>
      <c r="G57" s="5">
        <f>(COUNTIF('Random Magic Item'!B:B,$A57)+SUMIF('Random Magic Item'!$M:$M,$A57,'Random Magic Item'!N:N))/100</f>
        <v>0</v>
      </c>
      <c r="H57" s="5">
        <f>(COUNTIF('Random Magic Item'!C:C,$A57)+SUMIF('Random Magic Item'!$M:$M,$A57,'Random Magic Item'!O:O))/100</f>
        <v>0</v>
      </c>
      <c r="I57" s="5">
        <f>(COUNTIF('Random Magic Item'!D:D,$A57)+SUMIF('Random Magic Item'!$M:$M,$A57,'Random Magic Item'!P:P))/100</f>
        <v>0</v>
      </c>
      <c r="J57" s="5">
        <f>(COUNTIF('Random Magic Item'!E:E,$A57)+SUMIF('Random Magic Item'!$M:$M,$A57,'Random Magic Item'!Q:Q))/100</f>
        <v>0</v>
      </c>
      <c r="K57" s="5">
        <f>(COUNTIF('Random Magic Item'!F:F,$A57)+SUMIF('Random Magic Item'!$M:$M,$A57,'Random Magic Item'!R:R))/100</f>
        <v>0</v>
      </c>
      <c r="L57" s="5">
        <f>(COUNTIF('Random Magic Item'!G:G,$A57)+SUMIF('Random Magic Item'!$M:$M,$A57,'Random Magic Item'!S:S))/100</f>
        <v>0</v>
      </c>
      <c r="M57" s="5">
        <f>(COUNTIF('Random Magic Item'!H:H,$A57)+SUMIF('Random Magic Item'!$M:$M,$A57,'Random Magic Item'!T:T))/100</f>
        <v>0</v>
      </c>
      <c r="N57" s="5">
        <f>(COUNTIF('Random Magic Item'!I:I,$A57)+SUMIF('Random Magic Item'!$M:$M,$A57,'Random Magic Item'!U:U))/100</f>
        <v>0</v>
      </c>
      <c r="O57" s="5">
        <f>(COUNTIF('Random Magic Item'!J:J,$A57)+SUMIF('Random Magic Item'!$M:$M,$A57,'Random Magic Item'!V:V))/100</f>
        <v>0.02</v>
      </c>
      <c r="P57" s="54">
        <f t="shared" si="0"/>
        <v>1</v>
      </c>
      <c r="Q57" s="13">
        <v>152</v>
      </c>
      <c r="V57" s="13">
        <v>59</v>
      </c>
      <c r="W57" s="56">
        <v>212</v>
      </c>
      <c r="AC57" s="14"/>
      <c r="AD57" s="56"/>
    </row>
    <row r="58" spans="1:30" x14ac:dyDescent="0.25">
      <c r="A58" t="s">
        <v>389</v>
      </c>
      <c r="C58" t="s">
        <v>465</v>
      </c>
      <c r="D58" s="13" t="s">
        <v>5</v>
      </c>
      <c r="E58" s="13">
        <v>0</v>
      </c>
      <c r="F58" s="13">
        <v>0</v>
      </c>
      <c r="G58" s="5">
        <f>(COUNTIF('Random Magic Item'!B:B,$A58)+SUMIF('Random Magic Item'!$M:$M,$A58,'Random Magic Item'!N:N))/100</f>
        <v>0</v>
      </c>
      <c r="H58" s="5">
        <f>(COUNTIF('Random Magic Item'!C:C,$A58)+SUMIF('Random Magic Item'!$M:$M,$A58,'Random Magic Item'!O:O))/100</f>
        <v>0</v>
      </c>
      <c r="I58" s="5">
        <f>(COUNTIF('Random Magic Item'!D:D,$A58)+SUMIF('Random Magic Item'!$M:$M,$A58,'Random Magic Item'!P:P))/100</f>
        <v>0</v>
      </c>
      <c r="J58" s="5">
        <f>(COUNTIF('Random Magic Item'!E:E,$A58)+SUMIF('Random Magic Item'!$M:$M,$A58,'Random Magic Item'!Q:Q))/100</f>
        <v>0</v>
      </c>
      <c r="K58" s="5">
        <f>(COUNTIF('Random Magic Item'!F:F,$A58)+SUMIF('Random Magic Item'!$M:$M,$A58,'Random Magic Item'!R:R))/100</f>
        <v>0</v>
      </c>
      <c r="L58" s="5">
        <f>(COUNTIF('Random Magic Item'!G:G,$A58)+SUMIF('Random Magic Item'!$M:$M,$A58,'Random Magic Item'!S:S))/100</f>
        <v>0</v>
      </c>
      <c r="M58" s="5">
        <f>(COUNTIF('Random Magic Item'!H:H,$A58)+SUMIF('Random Magic Item'!$M:$M,$A58,'Random Magic Item'!T:T))/100</f>
        <v>0</v>
      </c>
      <c r="N58" s="5">
        <f>(COUNTIF('Random Magic Item'!I:I,$A58)+SUMIF('Random Magic Item'!$M:$M,$A58,'Random Magic Item'!U:U))/100</f>
        <v>0</v>
      </c>
      <c r="O58" s="5">
        <f>(COUNTIF('Random Magic Item'!J:J,$A58)+SUMIF('Random Magic Item'!$M:$M,$A58,'Random Magic Item'!V:V))/100</f>
        <v>1.6666666666666666E-3</v>
      </c>
      <c r="P58" s="54">
        <f t="shared" si="0"/>
        <v>1</v>
      </c>
      <c r="Q58" s="13">
        <v>152</v>
      </c>
      <c r="V58" s="13">
        <v>59</v>
      </c>
      <c r="W58" s="56">
        <v>212</v>
      </c>
      <c r="AC58" s="14"/>
      <c r="AD58" s="56"/>
    </row>
    <row r="59" spans="1:30" x14ac:dyDescent="0.25">
      <c r="A59" t="s">
        <v>332</v>
      </c>
      <c r="C59" t="s">
        <v>417</v>
      </c>
      <c r="D59" s="13" t="s">
        <v>5</v>
      </c>
      <c r="E59" s="13">
        <v>0</v>
      </c>
      <c r="F59" s="13">
        <v>0</v>
      </c>
      <c r="G59" s="5">
        <f>(COUNTIF('Random Magic Item'!B:B,$A59)+SUMIF('Random Magic Item'!$M:$M,$A59,'Random Magic Item'!N:N))/100</f>
        <v>0</v>
      </c>
      <c r="H59" s="5">
        <f>(COUNTIF('Random Magic Item'!C:C,$A59)+SUMIF('Random Magic Item'!$M:$M,$A59,'Random Magic Item'!O:O))/100</f>
        <v>0</v>
      </c>
      <c r="I59" s="5">
        <f>(COUNTIF('Random Magic Item'!D:D,$A59)+SUMIF('Random Magic Item'!$M:$M,$A59,'Random Magic Item'!P:P))/100</f>
        <v>0</v>
      </c>
      <c r="J59" s="5">
        <f>(COUNTIF('Random Magic Item'!E:E,$A59)+SUMIF('Random Magic Item'!$M:$M,$A59,'Random Magic Item'!Q:Q))/100</f>
        <v>0</v>
      </c>
      <c r="K59" s="5">
        <f>(COUNTIF('Random Magic Item'!F:F,$A59)+SUMIF('Random Magic Item'!$M:$M,$A59,'Random Magic Item'!R:R))/100</f>
        <v>0</v>
      </c>
      <c r="L59" s="5">
        <f>(COUNTIF('Random Magic Item'!G:G,$A59)+SUMIF('Random Magic Item'!$M:$M,$A59,'Random Magic Item'!S:S))/100</f>
        <v>0</v>
      </c>
      <c r="M59" s="5">
        <f>(COUNTIF('Random Magic Item'!H:H,$A59)+SUMIF('Random Magic Item'!$M:$M,$A59,'Random Magic Item'!T:T))/100</f>
        <v>0</v>
      </c>
      <c r="N59" s="5">
        <f>(COUNTIF('Random Magic Item'!I:I,$A59)+SUMIF('Random Magic Item'!$M:$M,$A59,'Random Magic Item'!U:U))/100</f>
        <v>0</v>
      </c>
      <c r="O59" s="5">
        <f>(COUNTIF('Random Magic Item'!J:J,$A59)+SUMIF('Random Magic Item'!$M:$M,$A59,'Random Magic Item'!V:V))/100</f>
        <v>0.02</v>
      </c>
      <c r="P59" s="54">
        <f t="shared" si="0"/>
        <v>1</v>
      </c>
      <c r="Q59" s="13">
        <v>152</v>
      </c>
      <c r="V59" s="13">
        <v>59</v>
      </c>
      <c r="W59" s="56">
        <v>212</v>
      </c>
      <c r="AC59" s="14"/>
      <c r="AD59" s="56"/>
    </row>
    <row r="60" spans="1:30" x14ac:dyDescent="0.25">
      <c r="A60" t="s">
        <v>333</v>
      </c>
      <c r="C60" t="s">
        <v>419</v>
      </c>
      <c r="D60" s="13" t="s">
        <v>5</v>
      </c>
      <c r="E60" s="13">
        <v>0</v>
      </c>
      <c r="F60" s="13">
        <v>0</v>
      </c>
      <c r="G60" s="5">
        <f>(COUNTIF('Random Magic Item'!B:B,$A60)+SUMIF('Random Magic Item'!$M:$M,$A60,'Random Magic Item'!N:N))/100</f>
        <v>0</v>
      </c>
      <c r="H60" s="5">
        <f>(COUNTIF('Random Magic Item'!C:C,$A60)+SUMIF('Random Magic Item'!$M:$M,$A60,'Random Magic Item'!O:O))/100</f>
        <v>0</v>
      </c>
      <c r="I60" s="5">
        <f>(COUNTIF('Random Magic Item'!D:D,$A60)+SUMIF('Random Magic Item'!$M:$M,$A60,'Random Magic Item'!P:P))/100</f>
        <v>0</v>
      </c>
      <c r="J60" s="5">
        <f>(COUNTIF('Random Magic Item'!E:E,$A60)+SUMIF('Random Magic Item'!$M:$M,$A60,'Random Magic Item'!Q:Q))/100</f>
        <v>0</v>
      </c>
      <c r="K60" s="5">
        <f>(COUNTIF('Random Magic Item'!F:F,$A60)+SUMIF('Random Magic Item'!$M:$M,$A60,'Random Magic Item'!R:R))/100</f>
        <v>0</v>
      </c>
      <c r="L60" s="5">
        <f>(COUNTIF('Random Magic Item'!G:G,$A60)+SUMIF('Random Magic Item'!$M:$M,$A60,'Random Magic Item'!S:S))/100</f>
        <v>0</v>
      </c>
      <c r="M60" s="5">
        <f>(COUNTIF('Random Magic Item'!H:H,$A60)+SUMIF('Random Magic Item'!$M:$M,$A60,'Random Magic Item'!T:T))/100</f>
        <v>0</v>
      </c>
      <c r="N60" s="5">
        <f>(COUNTIF('Random Magic Item'!I:I,$A60)+SUMIF('Random Magic Item'!$M:$M,$A60,'Random Magic Item'!U:U))/100</f>
        <v>0</v>
      </c>
      <c r="O60" s="5">
        <f>(COUNTIF('Random Magic Item'!J:J,$A60)+SUMIF('Random Magic Item'!$M:$M,$A60,'Random Magic Item'!V:V))/100</f>
        <v>0.02</v>
      </c>
      <c r="P60" s="54">
        <f t="shared" si="0"/>
        <v>1</v>
      </c>
      <c r="Q60" s="13">
        <v>152</v>
      </c>
      <c r="V60" s="13">
        <v>59</v>
      </c>
      <c r="W60" s="56">
        <v>212</v>
      </c>
      <c r="AC60" s="14"/>
      <c r="AD60" s="56"/>
    </row>
    <row r="61" spans="1:30" x14ac:dyDescent="0.25">
      <c r="A61" t="s">
        <v>386</v>
      </c>
      <c r="C61" t="s">
        <v>466</v>
      </c>
      <c r="D61" s="13" t="s">
        <v>5</v>
      </c>
      <c r="E61" s="13">
        <v>0</v>
      </c>
      <c r="F61" s="13">
        <v>0</v>
      </c>
      <c r="G61" s="5">
        <f>(COUNTIF('Random Magic Item'!B:B,$A61)+SUMIF('Random Magic Item'!$M:$M,$A61,'Random Magic Item'!N:N))/100</f>
        <v>0</v>
      </c>
      <c r="H61" s="5">
        <f>(COUNTIF('Random Magic Item'!C:C,$A61)+SUMIF('Random Magic Item'!$M:$M,$A61,'Random Magic Item'!O:O))/100</f>
        <v>0</v>
      </c>
      <c r="I61" s="5">
        <f>(COUNTIF('Random Magic Item'!D:D,$A61)+SUMIF('Random Magic Item'!$M:$M,$A61,'Random Magic Item'!P:P))/100</f>
        <v>0</v>
      </c>
      <c r="J61" s="5">
        <f>(COUNTIF('Random Magic Item'!E:E,$A61)+SUMIF('Random Magic Item'!$M:$M,$A61,'Random Magic Item'!Q:Q))/100</f>
        <v>0</v>
      </c>
      <c r="K61" s="5">
        <f>(COUNTIF('Random Magic Item'!F:F,$A61)+SUMIF('Random Magic Item'!$M:$M,$A61,'Random Magic Item'!R:R))/100</f>
        <v>0</v>
      </c>
      <c r="L61" s="5">
        <f>(COUNTIF('Random Magic Item'!G:G,$A61)+SUMIF('Random Magic Item'!$M:$M,$A61,'Random Magic Item'!S:S))/100</f>
        <v>0</v>
      </c>
      <c r="M61" s="5">
        <f>(COUNTIF('Random Magic Item'!H:H,$A61)+SUMIF('Random Magic Item'!$M:$M,$A61,'Random Magic Item'!T:T))/100</f>
        <v>0</v>
      </c>
      <c r="N61" s="5">
        <f>(COUNTIF('Random Magic Item'!I:I,$A61)+SUMIF('Random Magic Item'!$M:$M,$A61,'Random Magic Item'!U:U))/100</f>
        <v>0</v>
      </c>
      <c r="O61" s="5">
        <f>(COUNTIF('Random Magic Item'!J:J,$A61)+SUMIF('Random Magic Item'!$M:$M,$A61,'Random Magic Item'!V:V))/100</f>
        <v>8.3333333333333328E-4</v>
      </c>
      <c r="P61" s="54">
        <f t="shared" si="0"/>
        <v>1</v>
      </c>
      <c r="Q61" s="13">
        <v>152</v>
      </c>
      <c r="V61" s="13">
        <v>59</v>
      </c>
      <c r="W61" s="56">
        <v>212</v>
      </c>
      <c r="AC61" s="14"/>
      <c r="AD61" s="56"/>
    </row>
    <row r="62" spans="1:30" x14ac:dyDescent="0.25">
      <c r="A62" t="s">
        <v>385</v>
      </c>
      <c r="C62" t="s">
        <v>467</v>
      </c>
      <c r="D62" s="13" t="s">
        <v>5</v>
      </c>
      <c r="E62" s="13">
        <v>0</v>
      </c>
      <c r="F62" s="13">
        <v>0</v>
      </c>
      <c r="G62" s="5">
        <f>(COUNTIF('Random Magic Item'!B:B,$A62)+SUMIF('Random Magic Item'!$M:$M,$A62,'Random Magic Item'!N:N))/100</f>
        <v>0</v>
      </c>
      <c r="H62" s="5">
        <f>(COUNTIF('Random Magic Item'!C:C,$A62)+SUMIF('Random Magic Item'!$M:$M,$A62,'Random Magic Item'!O:O))/100</f>
        <v>0</v>
      </c>
      <c r="I62" s="5">
        <f>(COUNTIF('Random Magic Item'!D:D,$A62)+SUMIF('Random Magic Item'!$M:$M,$A62,'Random Magic Item'!P:P))/100</f>
        <v>0</v>
      </c>
      <c r="J62" s="5">
        <f>(COUNTIF('Random Magic Item'!E:E,$A62)+SUMIF('Random Magic Item'!$M:$M,$A62,'Random Magic Item'!Q:Q))/100</f>
        <v>0</v>
      </c>
      <c r="K62" s="5">
        <f>(COUNTIF('Random Magic Item'!F:F,$A62)+SUMIF('Random Magic Item'!$M:$M,$A62,'Random Magic Item'!R:R))/100</f>
        <v>0</v>
      </c>
      <c r="L62" s="5">
        <f>(COUNTIF('Random Magic Item'!G:G,$A62)+SUMIF('Random Magic Item'!$M:$M,$A62,'Random Magic Item'!S:S))/100</f>
        <v>0</v>
      </c>
      <c r="M62" s="5">
        <f>(COUNTIF('Random Magic Item'!H:H,$A62)+SUMIF('Random Magic Item'!$M:$M,$A62,'Random Magic Item'!T:T))/100</f>
        <v>0</v>
      </c>
      <c r="N62" s="5">
        <f>(COUNTIF('Random Magic Item'!I:I,$A62)+SUMIF('Random Magic Item'!$M:$M,$A62,'Random Magic Item'!U:U))/100</f>
        <v>0</v>
      </c>
      <c r="O62" s="5">
        <f>(COUNTIF('Random Magic Item'!J:J,$A62)+SUMIF('Random Magic Item'!$M:$M,$A62,'Random Magic Item'!V:V))/100</f>
        <v>0</v>
      </c>
      <c r="P62" s="54">
        <f t="shared" si="0"/>
        <v>0</v>
      </c>
      <c r="Q62" s="13">
        <v>152</v>
      </c>
      <c r="V62" s="13">
        <v>59</v>
      </c>
      <c r="W62" s="56">
        <v>212</v>
      </c>
      <c r="AC62" s="14"/>
      <c r="AD62" s="56"/>
    </row>
    <row r="63" spans="1:30" x14ac:dyDescent="0.25">
      <c r="A63" t="s">
        <v>337</v>
      </c>
      <c r="C63" t="s">
        <v>463</v>
      </c>
      <c r="D63" s="13" t="s">
        <v>5</v>
      </c>
      <c r="E63" s="13">
        <v>0</v>
      </c>
      <c r="F63" s="13">
        <v>0</v>
      </c>
      <c r="G63" s="5">
        <f>(COUNTIF('Random Magic Item'!B:B,$A63)+SUMIF('Random Magic Item'!$M:$M,$A63,'Random Magic Item'!N:N))/100</f>
        <v>0</v>
      </c>
      <c r="H63" s="5">
        <f>(COUNTIF('Random Magic Item'!C:C,$A63)+SUMIF('Random Magic Item'!$M:$M,$A63,'Random Magic Item'!O:O))/100</f>
        <v>0</v>
      </c>
      <c r="I63" s="5">
        <f>(COUNTIF('Random Magic Item'!D:D,$A63)+SUMIF('Random Magic Item'!$M:$M,$A63,'Random Magic Item'!P:P))/100</f>
        <v>0</v>
      </c>
      <c r="J63" s="5">
        <f>(COUNTIF('Random Magic Item'!E:E,$A63)+SUMIF('Random Magic Item'!$M:$M,$A63,'Random Magic Item'!Q:Q))/100</f>
        <v>0</v>
      </c>
      <c r="K63" s="5">
        <f>(COUNTIF('Random Magic Item'!F:F,$A63)+SUMIF('Random Magic Item'!$M:$M,$A63,'Random Magic Item'!R:R))/100</f>
        <v>0</v>
      </c>
      <c r="L63" s="5">
        <f>(COUNTIF('Random Magic Item'!G:G,$A63)+SUMIF('Random Magic Item'!$M:$M,$A63,'Random Magic Item'!S:S))/100</f>
        <v>0</v>
      </c>
      <c r="M63" s="5">
        <f>(COUNTIF('Random Magic Item'!H:H,$A63)+SUMIF('Random Magic Item'!$M:$M,$A63,'Random Magic Item'!T:T))/100</f>
        <v>0</v>
      </c>
      <c r="N63" s="5">
        <f>(COUNTIF('Random Magic Item'!I:I,$A63)+SUMIF('Random Magic Item'!$M:$M,$A63,'Random Magic Item'!U:U))/100</f>
        <v>0</v>
      </c>
      <c r="O63" s="5">
        <f>(COUNTIF('Random Magic Item'!J:J,$A63)+SUMIF('Random Magic Item'!$M:$M,$A63,'Random Magic Item'!V:V))/100</f>
        <v>0.02</v>
      </c>
      <c r="P63" s="54">
        <f t="shared" si="0"/>
        <v>1</v>
      </c>
      <c r="Q63" s="13">
        <v>152</v>
      </c>
      <c r="V63" s="13">
        <v>59</v>
      </c>
      <c r="W63" s="56">
        <v>212</v>
      </c>
      <c r="AC63" s="14"/>
      <c r="AD63" s="56"/>
    </row>
    <row r="64" spans="1:30" x14ac:dyDescent="0.25">
      <c r="A64" t="s">
        <v>384</v>
      </c>
      <c r="C64" t="s">
        <v>464</v>
      </c>
      <c r="D64" s="13" t="s">
        <v>5</v>
      </c>
      <c r="E64" s="13">
        <v>0</v>
      </c>
      <c r="F64" s="13">
        <v>0</v>
      </c>
      <c r="G64" s="5">
        <f>(COUNTIF('Random Magic Item'!B:B,$A64)+SUMIF('Random Magic Item'!$M:$M,$A64,'Random Magic Item'!N:N))/100</f>
        <v>0</v>
      </c>
      <c r="H64" s="5">
        <f>(COUNTIF('Random Magic Item'!C:C,$A64)+SUMIF('Random Magic Item'!$M:$M,$A64,'Random Magic Item'!O:O))/100</f>
        <v>0</v>
      </c>
      <c r="I64" s="5">
        <f>(COUNTIF('Random Magic Item'!D:D,$A64)+SUMIF('Random Magic Item'!$M:$M,$A64,'Random Magic Item'!P:P))/100</f>
        <v>0</v>
      </c>
      <c r="J64" s="5">
        <f>(COUNTIF('Random Magic Item'!E:E,$A64)+SUMIF('Random Magic Item'!$M:$M,$A64,'Random Magic Item'!Q:Q))/100</f>
        <v>0</v>
      </c>
      <c r="K64" s="5">
        <f>(COUNTIF('Random Magic Item'!F:F,$A64)+SUMIF('Random Magic Item'!$M:$M,$A64,'Random Magic Item'!R:R))/100</f>
        <v>0</v>
      </c>
      <c r="L64" s="5">
        <f>(COUNTIF('Random Magic Item'!G:G,$A64)+SUMIF('Random Magic Item'!$M:$M,$A64,'Random Magic Item'!S:S))/100</f>
        <v>0</v>
      </c>
      <c r="M64" s="5">
        <f>(COUNTIF('Random Magic Item'!H:H,$A64)+SUMIF('Random Magic Item'!$M:$M,$A64,'Random Magic Item'!T:T))/100</f>
        <v>0</v>
      </c>
      <c r="N64" s="5">
        <f>(COUNTIF('Random Magic Item'!I:I,$A64)+SUMIF('Random Magic Item'!$M:$M,$A64,'Random Magic Item'!U:U))/100</f>
        <v>0</v>
      </c>
      <c r="O64" s="5">
        <f>(COUNTIF('Random Magic Item'!J:J,$A64)+SUMIF('Random Magic Item'!$M:$M,$A64,'Random Magic Item'!V:V))/100</f>
        <v>0</v>
      </c>
      <c r="P64" s="54">
        <f t="shared" si="0"/>
        <v>0</v>
      </c>
      <c r="Q64" s="13">
        <v>152</v>
      </c>
      <c r="V64" s="13">
        <v>59</v>
      </c>
      <c r="W64" s="56">
        <v>212</v>
      </c>
      <c r="AC64" s="14"/>
      <c r="AD64" s="56"/>
    </row>
    <row r="65" spans="1:30" x14ac:dyDescent="0.25">
      <c r="A65" t="s">
        <v>388</v>
      </c>
      <c r="C65" t="s">
        <v>414</v>
      </c>
      <c r="D65" s="13" t="s">
        <v>5</v>
      </c>
      <c r="E65" s="13">
        <v>0</v>
      </c>
      <c r="F65" s="13">
        <v>0</v>
      </c>
      <c r="G65" s="5">
        <f>(COUNTIF('Random Magic Item'!B:B,$A65)+SUMIF('Random Magic Item'!$M:$M,$A65,'Random Magic Item'!N:N))/100</f>
        <v>0</v>
      </c>
      <c r="H65" s="5">
        <f>(COUNTIF('Random Magic Item'!C:C,$A65)+SUMIF('Random Magic Item'!$M:$M,$A65,'Random Magic Item'!O:O))/100</f>
        <v>0</v>
      </c>
      <c r="I65" s="5">
        <f>(COUNTIF('Random Magic Item'!D:D,$A65)+SUMIF('Random Magic Item'!$M:$M,$A65,'Random Magic Item'!P:P))/100</f>
        <v>0</v>
      </c>
      <c r="J65" s="5">
        <f>(COUNTIF('Random Magic Item'!E:E,$A65)+SUMIF('Random Magic Item'!$M:$M,$A65,'Random Magic Item'!Q:Q))/100</f>
        <v>0</v>
      </c>
      <c r="K65" s="5">
        <f>(COUNTIF('Random Magic Item'!F:F,$A65)+SUMIF('Random Magic Item'!$M:$M,$A65,'Random Magic Item'!R:R))/100</f>
        <v>0</v>
      </c>
      <c r="L65" s="5">
        <f>(COUNTIF('Random Magic Item'!G:G,$A65)+SUMIF('Random Magic Item'!$M:$M,$A65,'Random Magic Item'!S:S))/100</f>
        <v>0</v>
      </c>
      <c r="M65" s="5">
        <f>(COUNTIF('Random Magic Item'!H:H,$A65)+SUMIF('Random Magic Item'!$M:$M,$A65,'Random Magic Item'!T:T))/100</f>
        <v>0</v>
      </c>
      <c r="N65" s="5">
        <f>(COUNTIF('Random Magic Item'!I:I,$A65)+SUMIF('Random Magic Item'!$M:$M,$A65,'Random Magic Item'!U:U))/100</f>
        <v>0</v>
      </c>
      <c r="O65" s="5">
        <f>(COUNTIF('Random Magic Item'!J:J,$A65)+SUMIF('Random Magic Item'!$M:$M,$A65,'Random Magic Item'!V:V))/100</f>
        <v>8.3333333333333328E-4</v>
      </c>
      <c r="P65" s="54">
        <f t="shared" si="0"/>
        <v>1</v>
      </c>
      <c r="Q65" s="13">
        <v>152</v>
      </c>
      <c r="V65" s="13">
        <v>59</v>
      </c>
      <c r="W65" s="56">
        <v>212</v>
      </c>
      <c r="AC65" s="14"/>
      <c r="AD65" s="56"/>
    </row>
    <row r="66" spans="1:30" x14ac:dyDescent="0.25">
      <c r="A66" t="s">
        <v>387</v>
      </c>
      <c r="C66" t="s">
        <v>461</v>
      </c>
      <c r="D66" s="13" t="s">
        <v>5</v>
      </c>
      <c r="E66" s="13">
        <v>0</v>
      </c>
      <c r="F66" s="13">
        <v>0</v>
      </c>
      <c r="G66" s="5">
        <f>(COUNTIF('Random Magic Item'!B:B,$A66)+SUMIF('Random Magic Item'!$M:$M,$A66,'Random Magic Item'!N:N))/100</f>
        <v>0</v>
      </c>
      <c r="H66" s="5">
        <f>(COUNTIF('Random Magic Item'!C:C,$A66)+SUMIF('Random Magic Item'!$M:$M,$A66,'Random Magic Item'!O:O))/100</f>
        <v>0</v>
      </c>
      <c r="I66" s="5">
        <f>(COUNTIF('Random Magic Item'!D:D,$A66)+SUMIF('Random Magic Item'!$M:$M,$A66,'Random Magic Item'!P:P))/100</f>
        <v>0</v>
      </c>
      <c r="J66" s="5">
        <f>(COUNTIF('Random Magic Item'!E:E,$A66)+SUMIF('Random Magic Item'!$M:$M,$A66,'Random Magic Item'!Q:Q))/100</f>
        <v>0</v>
      </c>
      <c r="K66" s="5">
        <f>(COUNTIF('Random Magic Item'!F:F,$A66)+SUMIF('Random Magic Item'!$M:$M,$A66,'Random Magic Item'!R:R))/100</f>
        <v>0</v>
      </c>
      <c r="L66" s="5">
        <f>(COUNTIF('Random Magic Item'!G:G,$A66)+SUMIF('Random Magic Item'!$M:$M,$A66,'Random Magic Item'!S:S))/100</f>
        <v>0</v>
      </c>
      <c r="M66" s="5">
        <f>(COUNTIF('Random Magic Item'!H:H,$A66)+SUMIF('Random Magic Item'!$M:$M,$A66,'Random Magic Item'!T:T))/100</f>
        <v>0</v>
      </c>
      <c r="N66" s="5">
        <f>(COUNTIF('Random Magic Item'!I:I,$A66)+SUMIF('Random Magic Item'!$M:$M,$A66,'Random Magic Item'!U:U))/100</f>
        <v>0</v>
      </c>
      <c r="O66" s="5">
        <f>(COUNTIF('Random Magic Item'!J:J,$A66)+SUMIF('Random Magic Item'!$M:$M,$A66,'Random Magic Item'!V:V))/100</f>
        <v>0</v>
      </c>
      <c r="P66" s="54">
        <f t="shared" si="0"/>
        <v>0</v>
      </c>
      <c r="Q66" s="13">
        <v>152</v>
      </c>
      <c r="V66" s="13">
        <v>59</v>
      </c>
      <c r="W66" s="56">
        <v>212</v>
      </c>
      <c r="AC66" s="14"/>
      <c r="AD66" s="56"/>
    </row>
    <row r="67" spans="1:30" x14ac:dyDescent="0.25">
      <c r="A67" t="s">
        <v>390</v>
      </c>
      <c r="C67" t="s">
        <v>415</v>
      </c>
      <c r="D67" s="13" t="s">
        <v>5</v>
      </c>
      <c r="E67" s="13">
        <v>0</v>
      </c>
      <c r="F67" s="13">
        <v>0</v>
      </c>
      <c r="G67" s="5">
        <f>(COUNTIF('Random Magic Item'!B:B,$A67)+SUMIF('Random Magic Item'!$M:$M,$A67,'Random Magic Item'!N:N))/100</f>
        <v>0</v>
      </c>
      <c r="H67" s="5">
        <f>(COUNTIF('Random Magic Item'!C:C,$A67)+SUMIF('Random Magic Item'!$M:$M,$A67,'Random Magic Item'!O:O))/100</f>
        <v>0</v>
      </c>
      <c r="I67" s="5">
        <f>(COUNTIF('Random Magic Item'!D:D,$A67)+SUMIF('Random Magic Item'!$M:$M,$A67,'Random Magic Item'!P:P))/100</f>
        <v>0</v>
      </c>
      <c r="J67" s="5">
        <f>(COUNTIF('Random Magic Item'!E:E,$A67)+SUMIF('Random Magic Item'!$M:$M,$A67,'Random Magic Item'!Q:Q))/100</f>
        <v>0</v>
      </c>
      <c r="K67" s="5">
        <f>(COUNTIF('Random Magic Item'!F:F,$A67)+SUMIF('Random Magic Item'!$M:$M,$A67,'Random Magic Item'!R:R))/100</f>
        <v>0</v>
      </c>
      <c r="L67" s="5">
        <f>(COUNTIF('Random Magic Item'!G:G,$A67)+SUMIF('Random Magic Item'!$M:$M,$A67,'Random Magic Item'!S:S))/100</f>
        <v>0</v>
      </c>
      <c r="M67" s="5">
        <f>(COUNTIF('Random Magic Item'!H:H,$A67)+SUMIF('Random Magic Item'!$M:$M,$A67,'Random Magic Item'!T:T))/100</f>
        <v>0</v>
      </c>
      <c r="N67" s="5">
        <f>(COUNTIF('Random Magic Item'!I:I,$A67)+SUMIF('Random Magic Item'!$M:$M,$A67,'Random Magic Item'!U:U))/100</f>
        <v>0</v>
      </c>
      <c r="O67" s="5">
        <f>(COUNTIF('Random Magic Item'!J:J,$A67)+SUMIF('Random Magic Item'!$M:$M,$A67,'Random Magic Item'!V:V))/100</f>
        <v>0</v>
      </c>
      <c r="P67" s="54">
        <f t="shared" ref="P67:P130" si="1">SIGN(SUM(G67:O67))</f>
        <v>0</v>
      </c>
      <c r="Q67" s="13">
        <v>152</v>
      </c>
      <c r="V67" s="13">
        <v>59</v>
      </c>
      <c r="W67" s="56">
        <v>212</v>
      </c>
      <c r="AC67" s="14"/>
      <c r="AD67" s="56"/>
    </row>
    <row r="68" spans="1:30" x14ac:dyDescent="0.25">
      <c r="A68" t="s">
        <v>391</v>
      </c>
      <c r="C68" t="s">
        <v>462</v>
      </c>
      <c r="D68" s="13" t="s">
        <v>5</v>
      </c>
      <c r="E68" s="13">
        <v>0</v>
      </c>
      <c r="F68" s="13">
        <v>0</v>
      </c>
      <c r="G68" s="5">
        <f>(COUNTIF('Random Magic Item'!B:B,$A68)+SUMIF('Random Magic Item'!$M:$M,$A68,'Random Magic Item'!N:N))/100</f>
        <v>0</v>
      </c>
      <c r="H68" s="5">
        <f>(COUNTIF('Random Magic Item'!C:C,$A68)+SUMIF('Random Magic Item'!$M:$M,$A68,'Random Magic Item'!O:O))/100</f>
        <v>0</v>
      </c>
      <c r="I68" s="5">
        <f>(COUNTIF('Random Magic Item'!D:D,$A68)+SUMIF('Random Magic Item'!$M:$M,$A68,'Random Magic Item'!P:P))/100</f>
        <v>0</v>
      </c>
      <c r="J68" s="5">
        <f>(COUNTIF('Random Magic Item'!E:E,$A68)+SUMIF('Random Magic Item'!$M:$M,$A68,'Random Magic Item'!Q:Q))/100</f>
        <v>0</v>
      </c>
      <c r="K68" s="5">
        <f>(COUNTIF('Random Magic Item'!F:F,$A68)+SUMIF('Random Magic Item'!$M:$M,$A68,'Random Magic Item'!R:R))/100</f>
        <v>0</v>
      </c>
      <c r="L68" s="5">
        <f>(COUNTIF('Random Magic Item'!G:G,$A68)+SUMIF('Random Magic Item'!$M:$M,$A68,'Random Magic Item'!S:S))/100</f>
        <v>0</v>
      </c>
      <c r="M68" s="5">
        <f>(COUNTIF('Random Magic Item'!H:H,$A68)+SUMIF('Random Magic Item'!$M:$M,$A68,'Random Magic Item'!T:T))/100</f>
        <v>0</v>
      </c>
      <c r="N68" s="5">
        <f>(COUNTIF('Random Magic Item'!I:I,$A68)+SUMIF('Random Magic Item'!$M:$M,$A68,'Random Magic Item'!U:U))/100</f>
        <v>0</v>
      </c>
      <c r="O68" s="5">
        <f>(COUNTIF('Random Magic Item'!J:J,$A68)+SUMIF('Random Magic Item'!$M:$M,$A68,'Random Magic Item'!V:V))/100</f>
        <v>1.6666666666666666E-3</v>
      </c>
      <c r="P68" s="54">
        <f t="shared" si="1"/>
        <v>1</v>
      </c>
      <c r="Q68" s="13">
        <v>152</v>
      </c>
      <c r="V68" s="13">
        <v>59</v>
      </c>
      <c r="W68" s="56">
        <v>212</v>
      </c>
      <c r="AC68" s="14"/>
      <c r="AD68" s="56"/>
    </row>
    <row r="69" spans="1:30" x14ac:dyDescent="0.25">
      <c r="A69" t="s">
        <v>392</v>
      </c>
      <c r="C69" t="s">
        <v>421</v>
      </c>
      <c r="D69" s="13" t="s">
        <v>5</v>
      </c>
      <c r="E69" s="13">
        <v>0</v>
      </c>
      <c r="F69" s="13">
        <v>0</v>
      </c>
      <c r="G69" s="5">
        <f>(COUNTIF('Random Magic Item'!B:B,$A69)+SUMIF('Random Magic Item'!$M:$M,$A69,'Random Magic Item'!N:N))/100</f>
        <v>0</v>
      </c>
      <c r="H69" s="5">
        <f>(COUNTIF('Random Magic Item'!C:C,$A69)+SUMIF('Random Magic Item'!$M:$M,$A69,'Random Magic Item'!O:O))/100</f>
        <v>0</v>
      </c>
      <c r="I69" s="5">
        <f>(COUNTIF('Random Magic Item'!D:D,$A69)+SUMIF('Random Magic Item'!$M:$M,$A69,'Random Magic Item'!P:P))/100</f>
        <v>0</v>
      </c>
      <c r="J69" s="5">
        <f>(COUNTIF('Random Magic Item'!E:E,$A69)+SUMIF('Random Magic Item'!$M:$M,$A69,'Random Magic Item'!Q:Q))/100</f>
        <v>0</v>
      </c>
      <c r="K69" s="5">
        <f>(COUNTIF('Random Magic Item'!F:F,$A69)+SUMIF('Random Magic Item'!$M:$M,$A69,'Random Magic Item'!R:R))/100</f>
        <v>0</v>
      </c>
      <c r="L69" s="5">
        <f>(COUNTIF('Random Magic Item'!G:G,$A69)+SUMIF('Random Magic Item'!$M:$M,$A69,'Random Magic Item'!S:S))/100</f>
        <v>0</v>
      </c>
      <c r="M69" s="5">
        <f>(COUNTIF('Random Magic Item'!H:H,$A69)+SUMIF('Random Magic Item'!$M:$M,$A69,'Random Magic Item'!T:T))/100</f>
        <v>0</v>
      </c>
      <c r="N69" s="5">
        <f>(COUNTIF('Random Magic Item'!I:I,$A69)+SUMIF('Random Magic Item'!$M:$M,$A69,'Random Magic Item'!U:U))/100</f>
        <v>0</v>
      </c>
      <c r="O69" s="5">
        <f>(COUNTIF('Random Magic Item'!J:J,$A69)+SUMIF('Random Magic Item'!$M:$M,$A69,'Random Magic Item'!V:V))/100</f>
        <v>1.6666666666666666E-3</v>
      </c>
      <c r="P69" s="54">
        <f t="shared" si="1"/>
        <v>1</v>
      </c>
      <c r="Q69" s="13">
        <v>152</v>
      </c>
      <c r="V69" s="13">
        <v>59</v>
      </c>
      <c r="W69" s="56">
        <v>212</v>
      </c>
      <c r="AC69" s="14"/>
      <c r="AD69" s="56"/>
    </row>
    <row r="70" spans="1:30" x14ac:dyDescent="0.25">
      <c r="A70" t="s">
        <v>1180</v>
      </c>
      <c r="C70" t="s">
        <v>395</v>
      </c>
      <c r="D70" s="13" t="s">
        <v>4</v>
      </c>
      <c r="E70" s="13">
        <v>0</v>
      </c>
      <c r="F70" s="13">
        <v>0</v>
      </c>
      <c r="G70" s="5">
        <f>(COUNTIF('Random Magic Item'!B:B,$A70)+SUMIF('Random Magic Item'!$M:$M,$A70,'Random Magic Item'!N:N))/100</f>
        <v>0</v>
      </c>
      <c r="H70" s="5">
        <f>(COUNTIF('Random Magic Item'!C:C,$A70)+SUMIF('Random Magic Item'!$M:$M,$A70,'Random Magic Item'!O:O))/100</f>
        <v>0</v>
      </c>
      <c r="I70" s="5">
        <f>(COUNTIF('Random Magic Item'!D:D,$A70)+SUMIF('Random Magic Item'!$M:$M,$A70,'Random Magic Item'!P:P))/100</f>
        <v>0</v>
      </c>
      <c r="J70" s="5">
        <f>(COUNTIF('Random Magic Item'!E:E,$A70)+SUMIF('Random Magic Item'!$M:$M,$A70,'Random Magic Item'!Q:Q))/100</f>
        <v>0</v>
      </c>
      <c r="K70" s="5">
        <f>(COUNTIF('Random Magic Item'!F:F,$A70)+SUMIF('Random Magic Item'!$M:$M,$A70,'Random Magic Item'!R:R))/100</f>
        <v>0.05</v>
      </c>
      <c r="L70" s="5">
        <f>(COUNTIF('Random Magic Item'!G:G,$A70)+SUMIF('Random Magic Item'!$M:$M,$A70,'Random Magic Item'!S:S))/100</f>
        <v>0</v>
      </c>
      <c r="M70" s="5">
        <f>(COUNTIF('Random Magic Item'!H:H,$A70)+SUMIF('Random Magic Item'!$M:$M,$A70,'Random Magic Item'!T:T))/100</f>
        <v>0</v>
      </c>
      <c r="N70" s="5">
        <f>(COUNTIF('Random Magic Item'!I:I,$A70)+SUMIF('Random Magic Item'!$M:$M,$A70,'Random Magic Item'!U:U))/100</f>
        <v>0</v>
      </c>
      <c r="O70" s="5">
        <f>(COUNTIF('Random Magic Item'!J:J,$A70)+SUMIF('Random Magic Item'!$M:$M,$A70,'Random Magic Item'!V:V))/100</f>
        <v>0</v>
      </c>
      <c r="P70" s="54">
        <f t="shared" si="1"/>
        <v>1</v>
      </c>
      <c r="Q70" s="13">
        <v>152</v>
      </c>
      <c r="W70" s="56">
        <v>212</v>
      </c>
      <c r="Y70" s="13">
        <v>2</v>
      </c>
      <c r="AC70" s="14"/>
      <c r="AD70" s="56"/>
    </row>
    <row r="71" spans="1:30" x14ac:dyDescent="0.25">
      <c r="A71" t="s">
        <v>1181</v>
      </c>
      <c r="C71" t="s">
        <v>375</v>
      </c>
      <c r="D71" s="13" t="s">
        <v>3</v>
      </c>
      <c r="E71" s="13">
        <v>1</v>
      </c>
      <c r="F71" s="13">
        <v>0</v>
      </c>
      <c r="G71" s="5">
        <f>(COUNTIF('Random Magic Item'!B:B,$A71)+SUMIF('Random Magic Item'!$M:$M,$A71,'Random Magic Item'!N:N))/100</f>
        <v>0</v>
      </c>
      <c r="H71" s="5">
        <f>(COUNTIF('Random Magic Item'!C:C,$A71)+SUMIF('Random Magic Item'!$M:$M,$A71,'Random Magic Item'!O:O))/100</f>
        <v>0</v>
      </c>
      <c r="I71" s="5">
        <f>(COUNTIF('Random Magic Item'!D:D,$A71)+SUMIF('Random Magic Item'!$M:$M,$A71,'Random Magic Item'!P:P))/100</f>
        <v>0</v>
      </c>
      <c r="J71" s="5">
        <f>(COUNTIF('Random Magic Item'!E:E,$A71)+SUMIF('Random Magic Item'!$M:$M,$A71,'Random Magic Item'!Q:Q))/100</f>
        <v>0</v>
      </c>
      <c r="K71" s="5">
        <f>(COUNTIF('Random Magic Item'!F:F,$A71)+SUMIF('Random Magic Item'!$M:$M,$A71,'Random Magic Item'!R:R))/100</f>
        <v>0</v>
      </c>
      <c r="L71" s="5">
        <f>(COUNTIF('Random Magic Item'!G:G,$A71)+SUMIF('Random Magic Item'!$M:$M,$A71,'Random Magic Item'!S:S))/100</f>
        <v>0</v>
      </c>
      <c r="M71" s="5">
        <f>(COUNTIF('Random Magic Item'!H:H,$A71)+SUMIF('Random Magic Item'!$M:$M,$A71,'Random Magic Item'!T:T))/100</f>
        <v>0.01</v>
      </c>
      <c r="N71" s="5">
        <f>(COUNTIF('Random Magic Item'!I:I,$A71)+SUMIF('Random Magic Item'!$M:$M,$A71,'Random Magic Item'!U:U))/100</f>
        <v>0</v>
      </c>
      <c r="O71" s="5">
        <f>(COUNTIF('Random Magic Item'!J:J,$A71)+SUMIF('Random Magic Item'!$M:$M,$A71,'Random Magic Item'!V:V))/100</f>
        <v>0</v>
      </c>
      <c r="P71" s="54">
        <f t="shared" si="1"/>
        <v>1</v>
      </c>
      <c r="Q71" s="13">
        <v>152</v>
      </c>
      <c r="W71" s="56">
        <v>212</v>
      </c>
      <c r="X71" s="13">
        <v>2</v>
      </c>
      <c r="AC71" s="14"/>
      <c r="AD71" s="56"/>
    </row>
    <row r="72" spans="1:30" x14ac:dyDescent="0.25">
      <c r="A72" t="s">
        <v>453</v>
      </c>
      <c r="C72" t="s">
        <v>454</v>
      </c>
      <c r="D72" s="13" t="s">
        <v>452</v>
      </c>
      <c r="E72" s="13">
        <v>1</v>
      </c>
      <c r="F72" s="13">
        <v>0</v>
      </c>
      <c r="G72" s="5">
        <f>(COUNTIF('Random Magic Item'!B:B,$A72)+SUMIF('Random Magic Item'!$M:$M,$A72,'Random Magic Item'!N:N))/100</f>
        <v>0</v>
      </c>
      <c r="H72" s="5">
        <f>(COUNTIF('Random Magic Item'!C:C,$A72)+SUMIF('Random Magic Item'!$M:$M,$A72,'Random Magic Item'!O:O))/100</f>
        <v>0</v>
      </c>
      <c r="I72" s="5">
        <f>(COUNTIF('Random Magic Item'!D:D,$A72)+SUMIF('Random Magic Item'!$M:$M,$A72,'Random Magic Item'!P:P))/100</f>
        <v>0</v>
      </c>
      <c r="J72" s="5">
        <f>(COUNTIF('Random Magic Item'!E:E,$A72)+SUMIF('Random Magic Item'!$M:$M,$A72,'Random Magic Item'!Q:Q))/100</f>
        <v>0</v>
      </c>
      <c r="K72" s="5">
        <f>(COUNTIF('Random Magic Item'!F:F,$A72)+SUMIF('Random Magic Item'!$M:$M,$A72,'Random Magic Item'!R:R))/100</f>
        <v>0</v>
      </c>
      <c r="L72" s="5">
        <f>(COUNTIF('Random Magic Item'!G:G,$A72)+SUMIF('Random Magic Item'!$M:$M,$A72,'Random Magic Item'!S:S))/100</f>
        <v>0</v>
      </c>
      <c r="M72" s="5">
        <f>(COUNTIF('Random Magic Item'!H:H,$A72)+SUMIF('Random Magic Item'!$M:$M,$A72,'Random Magic Item'!T:T))/100</f>
        <v>0</v>
      </c>
      <c r="N72" s="5">
        <f>(COUNTIF('Random Magic Item'!I:I,$A72)+SUMIF('Random Magic Item'!$M:$M,$A72,'Random Magic Item'!U:U))/100</f>
        <v>0</v>
      </c>
      <c r="O72" s="5">
        <f>(COUNTIF('Random Magic Item'!J:J,$A72)+SUMIF('Random Magic Item'!$M:$M,$A72,'Random Magic Item'!V:V))/100</f>
        <v>0</v>
      </c>
      <c r="P72" s="54">
        <f t="shared" si="1"/>
        <v>0</v>
      </c>
      <c r="Q72" s="13">
        <v>221</v>
      </c>
      <c r="AC72" s="14"/>
      <c r="AD72" s="56"/>
    </row>
    <row r="73" spans="1:30" x14ac:dyDescent="0.25">
      <c r="A73" t="s">
        <v>1182</v>
      </c>
      <c r="C73" t="s">
        <v>372</v>
      </c>
      <c r="D73" s="13" t="s">
        <v>3</v>
      </c>
      <c r="E73" s="13">
        <v>0</v>
      </c>
      <c r="F73" s="13">
        <v>0</v>
      </c>
      <c r="G73" s="5">
        <f>(COUNTIF('Random Magic Item'!B:B,$A73)+SUMIF('Random Magic Item'!$M:$M,$A73,'Random Magic Item'!N:N))/100</f>
        <v>0</v>
      </c>
      <c r="H73" s="5">
        <f>(COUNTIF('Random Magic Item'!C:C,$A73)+SUMIF('Random Magic Item'!$M:$M,$A73,'Random Magic Item'!O:O))/100</f>
        <v>0</v>
      </c>
      <c r="I73" s="5">
        <f>(COUNTIF('Random Magic Item'!D:D,$A73)+SUMIF('Random Magic Item'!$M:$M,$A73,'Random Magic Item'!P:P))/100</f>
        <v>0.02</v>
      </c>
      <c r="J73" s="5">
        <f>(COUNTIF('Random Magic Item'!E:E,$A73)+SUMIF('Random Magic Item'!$M:$M,$A73,'Random Magic Item'!Q:Q))/100</f>
        <v>0</v>
      </c>
      <c r="K73" s="5">
        <f>(COUNTIF('Random Magic Item'!F:F,$A73)+SUMIF('Random Magic Item'!$M:$M,$A73,'Random Magic Item'!R:R))/100</f>
        <v>0</v>
      </c>
      <c r="L73" s="5">
        <f>(COUNTIF('Random Magic Item'!G:G,$A73)+SUMIF('Random Magic Item'!$M:$M,$A73,'Random Magic Item'!S:S))/100</f>
        <v>0</v>
      </c>
      <c r="M73" s="5">
        <f>(COUNTIF('Random Magic Item'!H:H,$A73)+SUMIF('Random Magic Item'!$M:$M,$A73,'Random Magic Item'!T:T))/100</f>
        <v>0</v>
      </c>
      <c r="N73" s="5">
        <f>(COUNTIF('Random Magic Item'!I:I,$A73)+SUMIF('Random Magic Item'!$M:$M,$A73,'Random Magic Item'!U:U))/100</f>
        <v>0</v>
      </c>
      <c r="O73" s="5">
        <f>(COUNTIF('Random Magic Item'!J:J,$A73)+SUMIF('Random Magic Item'!$M:$M,$A73,'Random Magic Item'!V:V))/100</f>
        <v>0</v>
      </c>
      <c r="P73" s="54">
        <f t="shared" si="1"/>
        <v>1</v>
      </c>
      <c r="Q73" s="13">
        <v>152</v>
      </c>
      <c r="W73" s="56">
        <v>213</v>
      </c>
      <c r="AC73" s="14"/>
      <c r="AD73" s="56"/>
    </row>
    <row r="74" spans="1:30" x14ac:dyDescent="0.25">
      <c r="A74" t="s">
        <v>1183</v>
      </c>
      <c r="C74" t="s">
        <v>372</v>
      </c>
      <c r="D74" s="13" t="s">
        <v>4</v>
      </c>
      <c r="E74" s="13">
        <v>0</v>
      </c>
      <c r="F74" s="13">
        <v>0</v>
      </c>
      <c r="G74" s="5">
        <f>(COUNTIF('Random Magic Item'!B:B,$A74)+SUMIF('Random Magic Item'!$M:$M,$A74,'Random Magic Item'!N:N))/100</f>
        <v>0</v>
      </c>
      <c r="H74" s="5">
        <f>(COUNTIF('Random Magic Item'!C:C,$A74)+SUMIF('Random Magic Item'!$M:$M,$A74,'Random Magic Item'!O:O))/100</f>
        <v>0</v>
      </c>
      <c r="I74" s="5">
        <f>(COUNTIF('Random Magic Item'!D:D,$A74)+SUMIF('Random Magic Item'!$M:$M,$A74,'Random Magic Item'!P:P))/100</f>
        <v>0</v>
      </c>
      <c r="J74" s="5">
        <f>(COUNTIF('Random Magic Item'!E:E,$A74)+SUMIF('Random Magic Item'!$M:$M,$A74,'Random Magic Item'!Q:Q))/100</f>
        <v>0.01</v>
      </c>
      <c r="K74" s="5">
        <f>(COUNTIF('Random Magic Item'!F:F,$A74)+SUMIF('Random Magic Item'!$M:$M,$A74,'Random Magic Item'!R:R))/100</f>
        <v>0</v>
      </c>
      <c r="L74" s="5">
        <f>(COUNTIF('Random Magic Item'!G:G,$A74)+SUMIF('Random Magic Item'!$M:$M,$A74,'Random Magic Item'!S:S))/100</f>
        <v>0</v>
      </c>
      <c r="M74" s="5">
        <f>(COUNTIF('Random Magic Item'!H:H,$A74)+SUMIF('Random Magic Item'!$M:$M,$A74,'Random Magic Item'!T:T))/100</f>
        <v>0</v>
      </c>
      <c r="N74" s="5">
        <f>(COUNTIF('Random Magic Item'!I:I,$A74)+SUMIF('Random Magic Item'!$M:$M,$A74,'Random Magic Item'!U:U))/100</f>
        <v>0</v>
      </c>
      <c r="O74" s="5">
        <f>(COUNTIF('Random Magic Item'!J:J,$A74)+SUMIF('Random Magic Item'!$M:$M,$A74,'Random Magic Item'!V:V))/100</f>
        <v>0</v>
      </c>
      <c r="P74" s="54">
        <f t="shared" si="1"/>
        <v>1</v>
      </c>
      <c r="Q74" s="13">
        <v>153</v>
      </c>
      <c r="W74" s="56">
        <v>213</v>
      </c>
      <c r="AC74" s="14"/>
      <c r="AD74" s="56"/>
    </row>
    <row r="75" spans="1:30" x14ac:dyDescent="0.25">
      <c r="A75" t="s">
        <v>1184</v>
      </c>
      <c r="C75" t="s">
        <v>372</v>
      </c>
      <c r="D75" s="13" t="s">
        <v>2</v>
      </c>
      <c r="E75" s="13">
        <v>0</v>
      </c>
      <c r="F75" s="13">
        <v>0</v>
      </c>
      <c r="G75" s="5">
        <f>(COUNTIF('Random Magic Item'!B:B,$A75)+SUMIF('Random Magic Item'!$M:$M,$A75,'Random Magic Item'!N:N))/100</f>
        <v>0.01</v>
      </c>
      <c r="H75" s="5">
        <f>(COUNTIF('Random Magic Item'!C:C,$A75)+SUMIF('Random Magic Item'!$M:$M,$A75,'Random Magic Item'!O:O))/100</f>
        <v>0.03</v>
      </c>
      <c r="I75" s="5">
        <f>(COUNTIF('Random Magic Item'!D:D,$A75)+SUMIF('Random Magic Item'!$M:$M,$A75,'Random Magic Item'!P:P))/100</f>
        <v>0</v>
      </c>
      <c r="J75" s="5">
        <f>(COUNTIF('Random Magic Item'!E:E,$A75)+SUMIF('Random Magic Item'!$M:$M,$A75,'Random Magic Item'!Q:Q))/100</f>
        <v>0</v>
      </c>
      <c r="K75" s="5">
        <f>(COUNTIF('Random Magic Item'!F:F,$A75)+SUMIF('Random Magic Item'!$M:$M,$A75,'Random Magic Item'!R:R))/100</f>
        <v>0</v>
      </c>
      <c r="L75" s="5">
        <f>(COUNTIF('Random Magic Item'!G:G,$A75)+SUMIF('Random Magic Item'!$M:$M,$A75,'Random Magic Item'!S:S))/100</f>
        <v>0</v>
      </c>
      <c r="M75" s="5">
        <f>(COUNTIF('Random Magic Item'!H:H,$A75)+SUMIF('Random Magic Item'!$M:$M,$A75,'Random Magic Item'!T:T))/100</f>
        <v>0</v>
      </c>
      <c r="N75" s="5">
        <f>(COUNTIF('Random Magic Item'!I:I,$A75)+SUMIF('Random Magic Item'!$M:$M,$A75,'Random Magic Item'!U:U))/100</f>
        <v>0</v>
      </c>
      <c r="O75" s="5">
        <f>(COUNTIF('Random Magic Item'!J:J,$A75)+SUMIF('Random Magic Item'!$M:$M,$A75,'Random Magic Item'!V:V))/100</f>
        <v>0</v>
      </c>
      <c r="P75" s="54">
        <f t="shared" si="1"/>
        <v>1</v>
      </c>
      <c r="Q75" s="13">
        <v>153</v>
      </c>
      <c r="V75" s="13">
        <v>59</v>
      </c>
      <c r="W75" s="56">
        <v>213</v>
      </c>
      <c r="X75" s="13">
        <v>2</v>
      </c>
      <c r="Y75" s="13">
        <v>2</v>
      </c>
      <c r="AC75" s="14"/>
      <c r="AD75" s="56"/>
    </row>
    <row r="76" spans="1:30" x14ac:dyDescent="0.25">
      <c r="A76" t="s">
        <v>1185</v>
      </c>
      <c r="C76" t="s">
        <v>372</v>
      </c>
      <c r="D76" s="13" t="s">
        <v>2</v>
      </c>
      <c r="E76" s="13">
        <v>0</v>
      </c>
      <c r="F76" s="13">
        <v>0</v>
      </c>
      <c r="G76" s="5">
        <f>(COUNTIF('Random Magic Item'!B:B,$A76)+SUMIF('Random Magic Item'!$M:$M,$A76,'Random Magic Item'!N:N))/100</f>
        <v>0</v>
      </c>
      <c r="H76" s="5">
        <f>(COUNTIF('Random Magic Item'!C:C,$A76)+SUMIF('Random Magic Item'!$M:$M,$A76,'Random Magic Item'!O:O))/100</f>
        <v>0</v>
      </c>
      <c r="I76" s="5">
        <f>(COUNTIF('Random Magic Item'!D:D,$A76)+SUMIF('Random Magic Item'!$M:$M,$A76,'Random Magic Item'!P:P))/100</f>
        <v>0</v>
      </c>
      <c r="J76" s="5">
        <f>(COUNTIF('Random Magic Item'!E:E,$A76)+SUMIF('Random Magic Item'!$M:$M,$A76,'Random Magic Item'!Q:Q))/100</f>
        <v>0</v>
      </c>
      <c r="K76" s="5">
        <f>(COUNTIF('Random Magic Item'!F:F,$A76)+SUMIF('Random Magic Item'!$M:$M,$A76,'Random Magic Item'!R:R))/100</f>
        <v>0</v>
      </c>
      <c r="L76" s="5">
        <f>(COUNTIF('Random Magic Item'!G:G,$A76)+SUMIF('Random Magic Item'!$M:$M,$A76,'Random Magic Item'!S:S))/100</f>
        <v>0.01</v>
      </c>
      <c r="M76" s="5">
        <f>(COUNTIF('Random Magic Item'!H:H,$A76)+SUMIF('Random Magic Item'!$M:$M,$A76,'Random Magic Item'!T:T))/100</f>
        <v>0</v>
      </c>
      <c r="N76" s="5">
        <f>(COUNTIF('Random Magic Item'!I:I,$A76)+SUMIF('Random Magic Item'!$M:$M,$A76,'Random Magic Item'!U:U))/100</f>
        <v>0</v>
      </c>
      <c r="O76" s="5">
        <f>(COUNTIF('Random Magic Item'!J:J,$A76)+SUMIF('Random Magic Item'!$M:$M,$A76,'Random Magic Item'!V:V))/100</f>
        <v>0</v>
      </c>
      <c r="P76" s="54">
        <f t="shared" si="1"/>
        <v>1</v>
      </c>
      <c r="Q76" s="23">
        <v>154</v>
      </c>
      <c r="W76" s="56">
        <v>214</v>
      </c>
      <c r="AC76" s="14"/>
      <c r="AD76" s="56"/>
    </row>
    <row r="77" spans="1:30" x14ac:dyDescent="0.25">
      <c r="A77" t="s">
        <v>1186</v>
      </c>
      <c r="C77" t="s">
        <v>372</v>
      </c>
      <c r="D77" s="13" t="s">
        <v>2</v>
      </c>
      <c r="E77" s="13">
        <v>0</v>
      </c>
      <c r="F77" s="13">
        <v>0</v>
      </c>
      <c r="G77" s="5">
        <f>(COUNTIF('Random Magic Item'!B:B,$A77)+SUMIF('Random Magic Item'!$M:$M,$A77,'Random Magic Item'!N:N))/100</f>
        <v>0</v>
      </c>
      <c r="H77" s="5">
        <f>(COUNTIF('Random Magic Item'!C:C,$A77)+SUMIF('Random Magic Item'!$M:$M,$A77,'Random Magic Item'!O:O))/100</f>
        <v>0</v>
      </c>
      <c r="I77" s="5">
        <f>(COUNTIF('Random Magic Item'!D:D,$A77)+SUMIF('Random Magic Item'!$M:$M,$A77,'Random Magic Item'!P:P))/100</f>
        <v>0</v>
      </c>
      <c r="J77" s="5">
        <f>(COUNTIF('Random Magic Item'!E:E,$A77)+SUMIF('Random Magic Item'!$M:$M,$A77,'Random Magic Item'!Q:Q))/100</f>
        <v>0</v>
      </c>
      <c r="K77" s="5">
        <f>(COUNTIF('Random Magic Item'!F:F,$A77)+SUMIF('Random Magic Item'!$M:$M,$A77,'Random Magic Item'!R:R))/100</f>
        <v>0</v>
      </c>
      <c r="L77" s="5">
        <f>(COUNTIF('Random Magic Item'!G:G,$A77)+SUMIF('Random Magic Item'!$M:$M,$A77,'Random Magic Item'!S:S))/100</f>
        <v>0.01</v>
      </c>
      <c r="M77" s="5">
        <f>(COUNTIF('Random Magic Item'!H:H,$A77)+SUMIF('Random Magic Item'!$M:$M,$A77,'Random Magic Item'!T:T))/100</f>
        <v>0</v>
      </c>
      <c r="N77" s="5">
        <f>(COUNTIF('Random Magic Item'!I:I,$A77)+SUMIF('Random Magic Item'!$M:$M,$A77,'Random Magic Item'!U:U))/100</f>
        <v>0</v>
      </c>
      <c r="O77" s="5">
        <f>(COUNTIF('Random Magic Item'!J:J,$A77)+SUMIF('Random Magic Item'!$M:$M,$A77,'Random Magic Item'!V:V))/100</f>
        <v>0</v>
      </c>
      <c r="P77" s="54">
        <f t="shared" si="1"/>
        <v>1</v>
      </c>
      <c r="Q77" s="23">
        <v>154</v>
      </c>
      <c r="W77" s="56">
        <v>214</v>
      </c>
      <c r="AC77" s="14"/>
      <c r="AD77" s="56"/>
    </row>
    <row r="78" spans="1:30" x14ac:dyDescent="0.25">
      <c r="A78" t="s">
        <v>1187</v>
      </c>
      <c r="C78" t="s">
        <v>372</v>
      </c>
      <c r="D78" s="13" t="s">
        <v>2</v>
      </c>
      <c r="E78" s="13">
        <v>0</v>
      </c>
      <c r="F78" s="13">
        <v>0</v>
      </c>
      <c r="G78" s="5">
        <f>(COUNTIF('Random Magic Item'!B:B,$A78)+SUMIF('Random Magic Item'!$M:$M,$A78,'Random Magic Item'!N:N))/100</f>
        <v>0</v>
      </c>
      <c r="H78" s="5">
        <f>(COUNTIF('Random Magic Item'!C:C,$A78)+SUMIF('Random Magic Item'!$M:$M,$A78,'Random Magic Item'!O:O))/100</f>
        <v>0</v>
      </c>
      <c r="I78" s="5">
        <f>(COUNTIF('Random Magic Item'!D:D,$A78)+SUMIF('Random Magic Item'!$M:$M,$A78,'Random Magic Item'!P:P))/100</f>
        <v>0</v>
      </c>
      <c r="J78" s="5">
        <f>(COUNTIF('Random Magic Item'!E:E,$A78)+SUMIF('Random Magic Item'!$M:$M,$A78,'Random Magic Item'!Q:Q))/100</f>
        <v>0</v>
      </c>
      <c r="K78" s="5">
        <f>(COUNTIF('Random Magic Item'!F:F,$A78)+SUMIF('Random Magic Item'!$M:$M,$A78,'Random Magic Item'!R:R))/100</f>
        <v>0</v>
      </c>
      <c r="L78" s="5">
        <f>(COUNTIF('Random Magic Item'!G:G,$A78)+SUMIF('Random Magic Item'!$M:$M,$A78,'Random Magic Item'!S:S))/100</f>
        <v>0.01</v>
      </c>
      <c r="M78" s="5">
        <f>(COUNTIF('Random Magic Item'!H:H,$A78)+SUMIF('Random Magic Item'!$M:$M,$A78,'Random Magic Item'!T:T))/100</f>
        <v>0</v>
      </c>
      <c r="N78" s="5">
        <f>(COUNTIF('Random Magic Item'!I:I,$A78)+SUMIF('Random Magic Item'!$M:$M,$A78,'Random Magic Item'!U:U))/100</f>
        <v>0</v>
      </c>
      <c r="O78" s="5">
        <f>(COUNTIF('Random Magic Item'!J:J,$A78)+SUMIF('Random Magic Item'!$M:$M,$A78,'Random Magic Item'!V:V))/100</f>
        <v>0</v>
      </c>
      <c r="P78" s="54">
        <f t="shared" si="1"/>
        <v>1</v>
      </c>
      <c r="Q78" s="23">
        <v>154</v>
      </c>
      <c r="W78" s="56">
        <v>214</v>
      </c>
      <c r="AC78" s="14"/>
      <c r="AD78" s="56"/>
    </row>
    <row r="79" spans="1:30" x14ac:dyDescent="0.25">
      <c r="A79" t="s">
        <v>1188</v>
      </c>
      <c r="C79" t="s">
        <v>372</v>
      </c>
      <c r="D79" s="13" t="s">
        <v>2</v>
      </c>
      <c r="E79" s="13">
        <v>0</v>
      </c>
      <c r="F79" s="13">
        <v>0</v>
      </c>
      <c r="G79" s="5">
        <f>(COUNTIF('Random Magic Item'!B:B,$A79)+SUMIF('Random Magic Item'!$M:$M,$A79,'Random Magic Item'!N:N))/100</f>
        <v>0</v>
      </c>
      <c r="H79" s="5">
        <f>(COUNTIF('Random Magic Item'!C:C,$A79)+SUMIF('Random Magic Item'!$M:$M,$A79,'Random Magic Item'!O:O))/100</f>
        <v>0</v>
      </c>
      <c r="I79" s="5">
        <f>(COUNTIF('Random Magic Item'!D:D,$A79)+SUMIF('Random Magic Item'!$M:$M,$A79,'Random Magic Item'!P:P))/100</f>
        <v>0</v>
      </c>
      <c r="J79" s="5">
        <f>(COUNTIF('Random Magic Item'!E:E,$A79)+SUMIF('Random Magic Item'!$M:$M,$A79,'Random Magic Item'!Q:Q))/100</f>
        <v>0</v>
      </c>
      <c r="K79" s="5">
        <f>(COUNTIF('Random Magic Item'!F:F,$A79)+SUMIF('Random Magic Item'!$M:$M,$A79,'Random Magic Item'!R:R))/100</f>
        <v>0</v>
      </c>
      <c r="L79" s="5">
        <f>(COUNTIF('Random Magic Item'!G:G,$A79)+SUMIF('Random Magic Item'!$M:$M,$A79,'Random Magic Item'!S:S))/100</f>
        <v>0</v>
      </c>
      <c r="M79" s="5">
        <f>(COUNTIF('Random Magic Item'!H:H,$A79)+SUMIF('Random Magic Item'!$M:$M,$A79,'Random Magic Item'!T:T))/100</f>
        <v>0</v>
      </c>
      <c r="N79" s="5">
        <f>(COUNTIF('Random Magic Item'!I:I,$A79)+SUMIF('Random Magic Item'!$M:$M,$A79,'Random Magic Item'!U:U))/100</f>
        <v>0</v>
      </c>
      <c r="O79" s="5">
        <f>(COUNTIF('Random Magic Item'!J:J,$A79)+SUMIF('Random Magic Item'!$M:$M,$A79,'Random Magic Item'!V:V))/100</f>
        <v>0</v>
      </c>
      <c r="P79" s="54">
        <f t="shared" si="1"/>
        <v>0</v>
      </c>
      <c r="U79" s="13">
        <v>222</v>
      </c>
      <c r="AC79" s="14"/>
      <c r="AD79" s="56"/>
    </row>
    <row r="80" spans="1:30" x14ac:dyDescent="0.25">
      <c r="A80" t="s">
        <v>1189</v>
      </c>
      <c r="C80" t="s">
        <v>372</v>
      </c>
      <c r="D80" s="13" t="s">
        <v>3</v>
      </c>
      <c r="E80" s="13">
        <v>0</v>
      </c>
      <c r="F80" s="13">
        <v>0</v>
      </c>
      <c r="G80" s="5">
        <f>(COUNTIF('Random Magic Item'!B:B,$A80)+SUMIF('Random Magic Item'!$M:$M,$A80,'Random Magic Item'!N:N))/100</f>
        <v>0</v>
      </c>
      <c r="H80" s="5">
        <f>(COUNTIF('Random Magic Item'!C:C,$A80)+SUMIF('Random Magic Item'!$M:$M,$A80,'Random Magic Item'!O:O))/100</f>
        <v>0</v>
      </c>
      <c r="I80" s="5">
        <f>(COUNTIF('Random Magic Item'!D:D,$A80)+SUMIF('Random Magic Item'!$M:$M,$A80,'Random Magic Item'!P:P))/100</f>
        <v>0.02</v>
      </c>
      <c r="J80" s="5">
        <f>(COUNTIF('Random Magic Item'!E:E,$A80)+SUMIF('Random Magic Item'!$M:$M,$A80,'Random Magic Item'!Q:Q))/100</f>
        <v>0</v>
      </c>
      <c r="K80" s="5">
        <f>(COUNTIF('Random Magic Item'!F:F,$A80)+SUMIF('Random Magic Item'!$M:$M,$A80,'Random Magic Item'!R:R))/100</f>
        <v>0</v>
      </c>
      <c r="L80" s="5">
        <f>(COUNTIF('Random Magic Item'!G:G,$A80)+SUMIF('Random Magic Item'!$M:$M,$A80,'Random Magic Item'!S:S))/100</f>
        <v>0</v>
      </c>
      <c r="M80" s="5">
        <f>(COUNTIF('Random Magic Item'!H:H,$A80)+SUMIF('Random Magic Item'!$M:$M,$A80,'Random Magic Item'!T:T))/100</f>
        <v>0</v>
      </c>
      <c r="N80" s="5">
        <f>(COUNTIF('Random Magic Item'!I:I,$A80)+SUMIF('Random Magic Item'!$M:$M,$A80,'Random Magic Item'!U:U))/100</f>
        <v>0</v>
      </c>
      <c r="O80" s="5">
        <f>(COUNTIF('Random Magic Item'!J:J,$A80)+SUMIF('Random Magic Item'!$M:$M,$A80,'Random Magic Item'!V:V))/100</f>
        <v>0</v>
      </c>
      <c r="P80" s="54">
        <f t="shared" si="1"/>
        <v>1</v>
      </c>
      <c r="Q80" s="23">
        <v>154</v>
      </c>
      <c r="W80" s="56">
        <v>214</v>
      </c>
      <c r="AC80" s="14"/>
      <c r="AD80" s="56"/>
    </row>
    <row r="81" spans="1:30" x14ac:dyDescent="0.25">
      <c r="A81" t="s">
        <v>1190</v>
      </c>
      <c r="C81" t="s">
        <v>372</v>
      </c>
      <c r="D81" s="13" t="s">
        <v>5</v>
      </c>
      <c r="E81" s="13">
        <v>1</v>
      </c>
      <c r="F81" s="13">
        <v>0</v>
      </c>
      <c r="G81" s="5">
        <f>(COUNTIF('Random Magic Item'!B:B,$A81)+SUMIF('Random Magic Item'!$M:$M,$A81,'Random Magic Item'!N:N))/100</f>
        <v>0</v>
      </c>
      <c r="H81" s="5">
        <f>(COUNTIF('Random Magic Item'!C:C,$A81)+SUMIF('Random Magic Item'!$M:$M,$A81,'Random Magic Item'!O:O))/100</f>
        <v>0</v>
      </c>
      <c r="I81" s="5">
        <f>(COUNTIF('Random Magic Item'!D:D,$A81)+SUMIF('Random Magic Item'!$M:$M,$A81,'Random Magic Item'!P:P))/100</f>
        <v>0</v>
      </c>
      <c r="J81" s="5">
        <f>(COUNTIF('Random Magic Item'!E:E,$A81)+SUMIF('Random Magic Item'!$M:$M,$A81,'Random Magic Item'!Q:Q))/100</f>
        <v>0</v>
      </c>
      <c r="K81" s="5">
        <f>(COUNTIF('Random Magic Item'!F:F,$A81)+SUMIF('Random Magic Item'!$M:$M,$A81,'Random Magic Item'!R:R))/100</f>
        <v>0</v>
      </c>
      <c r="L81" s="5">
        <f>(COUNTIF('Random Magic Item'!G:G,$A81)+SUMIF('Random Magic Item'!$M:$M,$A81,'Random Magic Item'!S:S))/100</f>
        <v>0</v>
      </c>
      <c r="M81" s="5">
        <f>(COUNTIF('Random Magic Item'!H:H,$A81)+SUMIF('Random Magic Item'!$M:$M,$A81,'Random Magic Item'!T:T))/100</f>
        <v>0</v>
      </c>
      <c r="N81" s="5">
        <f>(COUNTIF('Random Magic Item'!I:I,$A81)+SUMIF('Random Magic Item'!$M:$M,$A81,'Random Magic Item'!U:U))/100</f>
        <v>0</v>
      </c>
      <c r="O81" s="5">
        <f>(COUNTIF('Random Magic Item'!J:J,$A81)+SUMIF('Random Magic Item'!$M:$M,$A81,'Random Magic Item'!V:V))/100</f>
        <v>0.02</v>
      </c>
      <c r="P81" s="54">
        <f t="shared" si="1"/>
        <v>1</v>
      </c>
      <c r="Q81" s="13">
        <v>155</v>
      </c>
      <c r="W81" s="56">
        <v>215</v>
      </c>
      <c r="AC81" s="14"/>
      <c r="AD81" s="56"/>
    </row>
    <row r="82" spans="1:30" x14ac:dyDescent="0.25">
      <c r="A82" t="s">
        <v>1191</v>
      </c>
      <c r="C82" t="s">
        <v>372</v>
      </c>
      <c r="D82" s="13" t="s">
        <v>3</v>
      </c>
      <c r="E82" s="13">
        <v>1</v>
      </c>
      <c r="F82" s="13">
        <v>0</v>
      </c>
      <c r="G82" s="5">
        <f>(COUNTIF('Random Magic Item'!B:B,$A82)+SUMIF('Random Magic Item'!$M:$M,$A82,'Random Magic Item'!N:N))/100</f>
        <v>0</v>
      </c>
      <c r="H82" s="5">
        <f>(COUNTIF('Random Magic Item'!C:C,$A82)+SUMIF('Random Magic Item'!$M:$M,$A82,'Random Magic Item'!O:O))/100</f>
        <v>0</v>
      </c>
      <c r="I82" s="5">
        <f>(COUNTIF('Random Magic Item'!D:D,$A82)+SUMIF('Random Magic Item'!$M:$M,$A82,'Random Magic Item'!P:P))/100</f>
        <v>0</v>
      </c>
      <c r="J82" s="5">
        <f>(COUNTIF('Random Magic Item'!E:E,$A82)+SUMIF('Random Magic Item'!$M:$M,$A82,'Random Magic Item'!Q:Q))/100</f>
        <v>0</v>
      </c>
      <c r="K82" s="5">
        <f>(COUNTIF('Random Magic Item'!F:F,$A82)+SUMIF('Random Magic Item'!$M:$M,$A82,'Random Magic Item'!R:R))/100</f>
        <v>0</v>
      </c>
      <c r="L82" s="5">
        <f>(COUNTIF('Random Magic Item'!G:G,$A82)+SUMIF('Random Magic Item'!$M:$M,$A82,'Random Magic Item'!S:S))/100</f>
        <v>0</v>
      </c>
      <c r="M82" s="5">
        <f>(COUNTIF('Random Magic Item'!H:H,$A82)+SUMIF('Random Magic Item'!$M:$M,$A82,'Random Magic Item'!T:T))/100</f>
        <v>0.01</v>
      </c>
      <c r="N82" s="5">
        <f>(COUNTIF('Random Magic Item'!I:I,$A82)+SUMIF('Random Magic Item'!$M:$M,$A82,'Random Magic Item'!U:U))/100</f>
        <v>0</v>
      </c>
      <c r="O82" s="5">
        <f>(COUNTIF('Random Magic Item'!J:J,$A82)+SUMIF('Random Magic Item'!$M:$M,$A82,'Random Magic Item'!V:V))/100</f>
        <v>0</v>
      </c>
      <c r="P82" s="54">
        <f t="shared" si="1"/>
        <v>1</v>
      </c>
      <c r="Q82" s="13">
        <v>155</v>
      </c>
      <c r="W82" s="56">
        <v>214</v>
      </c>
      <c r="AC82" s="14"/>
      <c r="AD82" s="56"/>
    </row>
    <row r="83" spans="1:30" x14ac:dyDescent="0.25">
      <c r="A83" t="s">
        <v>1192</v>
      </c>
      <c r="C83" t="s">
        <v>372</v>
      </c>
      <c r="D83" s="13" t="s">
        <v>4</v>
      </c>
      <c r="E83" s="13">
        <v>1</v>
      </c>
      <c r="F83" s="13">
        <v>0</v>
      </c>
      <c r="G83" s="5">
        <f>(COUNTIF('Random Magic Item'!B:B,$A83)+SUMIF('Random Magic Item'!$M:$M,$A83,'Random Magic Item'!N:N))/100</f>
        <v>0</v>
      </c>
      <c r="H83" s="5">
        <f>(COUNTIF('Random Magic Item'!C:C,$A83)+SUMIF('Random Magic Item'!$M:$M,$A83,'Random Magic Item'!O:O))/100</f>
        <v>0</v>
      </c>
      <c r="I83" s="5">
        <f>(COUNTIF('Random Magic Item'!D:D,$A83)+SUMIF('Random Magic Item'!$M:$M,$A83,'Random Magic Item'!P:P))/100</f>
        <v>0</v>
      </c>
      <c r="J83" s="5">
        <f>(COUNTIF('Random Magic Item'!E:E,$A83)+SUMIF('Random Magic Item'!$M:$M,$A83,'Random Magic Item'!Q:Q))/100</f>
        <v>0</v>
      </c>
      <c r="K83" s="5">
        <f>(COUNTIF('Random Magic Item'!F:F,$A83)+SUMIF('Random Magic Item'!$M:$M,$A83,'Random Magic Item'!R:R))/100</f>
        <v>0</v>
      </c>
      <c r="L83" s="5">
        <f>(COUNTIF('Random Magic Item'!G:G,$A83)+SUMIF('Random Magic Item'!$M:$M,$A83,'Random Magic Item'!S:S))/100</f>
        <v>0</v>
      </c>
      <c r="M83" s="5">
        <f>(COUNTIF('Random Magic Item'!H:H,$A83)+SUMIF('Random Magic Item'!$M:$M,$A83,'Random Magic Item'!T:T))/100</f>
        <v>0</v>
      </c>
      <c r="N83" s="5">
        <f>(COUNTIF('Random Magic Item'!I:I,$A83)+SUMIF('Random Magic Item'!$M:$M,$A83,'Random Magic Item'!U:U))/100</f>
        <v>0.01</v>
      </c>
      <c r="O83" s="5">
        <f>(COUNTIF('Random Magic Item'!J:J,$A83)+SUMIF('Random Magic Item'!$M:$M,$A83,'Random Magic Item'!V:V))/100</f>
        <v>0</v>
      </c>
      <c r="P83" s="54">
        <f t="shared" si="1"/>
        <v>1</v>
      </c>
      <c r="Q83" s="13">
        <v>155</v>
      </c>
      <c r="W83" s="56">
        <v>215</v>
      </c>
      <c r="AC83" s="14"/>
      <c r="AD83" s="56"/>
    </row>
    <row r="84" spans="1:30" x14ac:dyDescent="0.25">
      <c r="A84" t="s">
        <v>1193</v>
      </c>
      <c r="C84" t="s">
        <v>372</v>
      </c>
      <c r="D84" s="13" t="s">
        <v>4</v>
      </c>
      <c r="E84" s="13">
        <v>1</v>
      </c>
      <c r="F84" s="13">
        <v>0</v>
      </c>
      <c r="G84" s="5">
        <f>(COUNTIF('Random Magic Item'!B:B,$A84)+SUMIF('Random Magic Item'!$M:$M,$A84,'Random Magic Item'!N:N))/100</f>
        <v>0</v>
      </c>
      <c r="H84" s="5">
        <f>(COUNTIF('Random Magic Item'!C:C,$A84)+SUMIF('Random Magic Item'!$M:$M,$A84,'Random Magic Item'!O:O))/100</f>
        <v>0</v>
      </c>
      <c r="I84" s="5">
        <f>(COUNTIF('Random Magic Item'!D:D,$A84)+SUMIF('Random Magic Item'!$M:$M,$A84,'Random Magic Item'!P:P))/100</f>
        <v>0</v>
      </c>
      <c r="J84" s="5">
        <f>(COUNTIF('Random Magic Item'!E:E,$A84)+SUMIF('Random Magic Item'!$M:$M,$A84,'Random Magic Item'!Q:Q))/100</f>
        <v>0</v>
      </c>
      <c r="K84" s="5">
        <f>(COUNTIF('Random Magic Item'!F:F,$A84)+SUMIF('Random Magic Item'!$M:$M,$A84,'Random Magic Item'!R:R))/100</f>
        <v>0</v>
      </c>
      <c r="L84" s="5">
        <f>(COUNTIF('Random Magic Item'!G:G,$A84)+SUMIF('Random Magic Item'!$M:$M,$A84,'Random Magic Item'!S:S))/100</f>
        <v>0</v>
      </c>
      <c r="M84" s="5">
        <f>(COUNTIF('Random Magic Item'!H:H,$A84)+SUMIF('Random Magic Item'!$M:$M,$A84,'Random Magic Item'!T:T))/100</f>
        <v>0</v>
      </c>
      <c r="N84" s="5">
        <f>(COUNTIF('Random Magic Item'!I:I,$A84)+SUMIF('Random Magic Item'!$M:$M,$A84,'Random Magic Item'!U:U))/100</f>
        <v>0.01</v>
      </c>
      <c r="O84" s="5">
        <f>(COUNTIF('Random Magic Item'!J:J,$A84)+SUMIF('Random Magic Item'!$M:$M,$A84,'Random Magic Item'!V:V))/100</f>
        <v>0</v>
      </c>
      <c r="P84" s="54">
        <f t="shared" si="1"/>
        <v>1</v>
      </c>
      <c r="Q84" s="13">
        <v>155</v>
      </c>
      <c r="W84" s="56">
        <v>215</v>
      </c>
      <c r="AC84" s="14"/>
      <c r="AD84" s="56"/>
    </row>
    <row r="85" spans="1:30" x14ac:dyDescent="0.25">
      <c r="A85" t="s">
        <v>1194</v>
      </c>
      <c r="C85" t="s">
        <v>372</v>
      </c>
      <c r="D85" s="13" t="s">
        <v>3</v>
      </c>
      <c r="E85" s="13">
        <v>1</v>
      </c>
      <c r="F85" s="13">
        <v>0</v>
      </c>
      <c r="G85" s="5">
        <f>(COUNTIF('Random Magic Item'!B:B,$A85)+SUMIF('Random Magic Item'!$M:$M,$A85,'Random Magic Item'!N:N))/100</f>
        <v>0</v>
      </c>
      <c r="H85" s="5">
        <f>(COUNTIF('Random Magic Item'!C:C,$A85)+SUMIF('Random Magic Item'!$M:$M,$A85,'Random Magic Item'!O:O))/100</f>
        <v>0</v>
      </c>
      <c r="I85" s="5">
        <f>(COUNTIF('Random Magic Item'!D:D,$A85)+SUMIF('Random Magic Item'!$M:$M,$A85,'Random Magic Item'!P:P))/100</f>
        <v>0</v>
      </c>
      <c r="J85" s="5">
        <f>(COUNTIF('Random Magic Item'!E:E,$A85)+SUMIF('Random Magic Item'!$M:$M,$A85,'Random Magic Item'!Q:Q))/100</f>
        <v>0</v>
      </c>
      <c r="K85" s="5">
        <f>(COUNTIF('Random Magic Item'!F:F,$A85)+SUMIF('Random Magic Item'!$M:$M,$A85,'Random Magic Item'!R:R))/100</f>
        <v>0</v>
      </c>
      <c r="L85" s="5">
        <f>(COUNTIF('Random Magic Item'!G:G,$A85)+SUMIF('Random Magic Item'!$M:$M,$A85,'Random Magic Item'!S:S))/100</f>
        <v>0</v>
      </c>
      <c r="M85" s="5">
        <f>(COUNTIF('Random Magic Item'!H:H,$A85)+SUMIF('Random Magic Item'!$M:$M,$A85,'Random Magic Item'!T:T))/100</f>
        <v>0.01</v>
      </c>
      <c r="N85" s="5">
        <f>(COUNTIF('Random Magic Item'!I:I,$A85)+SUMIF('Random Magic Item'!$M:$M,$A85,'Random Magic Item'!U:U))/100</f>
        <v>0</v>
      </c>
      <c r="O85" s="5">
        <f>(COUNTIF('Random Magic Item'!J:J,$A85)+SUMIF('Random Magic Item'!$M:$M,$A85,'Random Magic Item'!V:V))/100</f>
        <v>0</v>
      </c>
      <c r="P85" s="54">
        <f t="shared" si="1"/>
        <v>1</v>
      </c>
      <c r="Q85" s="13">
        <v>155</v>
      </c>
      <c r="W85" s="56">
        <v>215</v>
      </c>
      <c r="Y85" s="13">
        <v>2</v>
      </c>
      <c r="AC85" s="14"/>
      <c r="AD85" s="56"/>
    </row>
    <row r="86" spans="1:30" x14ac:dyDescent="0.25">
      <c r="A86" t="s">
        <v>1195</v>
      </c>
      <c r="C86" t="s">
        <v>372</v>
      </c>
      <c r="D86" s="13" t="s">
        <v>5</v>
      </c>
      <c r="E86" s="13">
        <v>1</v>
      </c>
      <c r="F86" s="13">
        <v>0</v>
      </c>
      <c r="G86" s="5">
        <f>(COUNTIF('Random Magic Item'!B:B,$A86)+SUMIF('Random Magic Item'!$M:$M,$A86,'Random Magic Item'!N:N))/100</f>
        <v>0</v>
      </c>
      <c r="H86" s="5">
        <f>(COUNTIF('Random Magic Item'!C:C,$A86)+SUMIF('Random Magic Item'!$M:$M,$A86,'Random Magic Item'!O:O))/100</f>
        <v>0</v>
      </c>
      <c r="I86" s="5">
        <f>(COUNTIF('Random Magic Item'!D:D,$A86)+SUMIF('Random Magic Item'!$M:$M,$A86,'Random Magic Item'!P:P))/100</f>
        <v>0</v>
      </c>
      <c r="J86" s="5">
        <f>(COUNTIF('Random Magic Item'!E:E,$A86)+SUMIF('Random Magic Item'!$M:$M,$A86,'Random Magic Item'!Q:Q))/100</f>
        <v>0</v>
      </c>
      <c r="K86" s="5">
        <f>(COUNTIF('Random Magic Item'!F:F,$A86)+SUMIF('Random Magic Item'!$M:$M,$A86,'Random Magic Item'!R:R))/100</f>
        <v>0</v>
      </c>
      <c r="L86" s="5">
        <f>(COUNTIF('Random Magic Item'!G:G,$A86)+SUMIF('Random Magic Item'!$M:$M,$A86,'Random Magic Item'!S:S))/100</f>
        <v>0</v>
      </c>
      <c r="M86" s="5">
        <f>(COUNTIF('Random Magic Item'!H:H,$A86)+SUMIF('Random Magic Item'!$M:$M,$A86,'Random Magic Item'!T:T))/100</f>
        <v>0</v>
      </c>
      <c r="N86" s="5">
        <f>(COUNTIF('Random Magic Item'!I:I,$A86)+SUMIF('Random Magic Item'!$M:$M,$A86,'Random Magic Item'!U:U))/100</f>
        <v>0</v>
      </c>
      <c r="O86" s="5">
        <f>(COUNTIF('Random Magic Item'!J:J,$A86)+SUMIF('Random Magic Item'!$M:$M,$A86,'Random Magic Item'!V:V))/100</f>
        <v>0.01</v>
      </c>
      <c r="P86" s="54">
        <f t="shared" si="1"/>
        <v>1</v>
      </c>
      <c r="Q86" s="13">
        <v>155</v>
      </c>
      <c r="W86" s="56">
        <v>215</v>
      </c>
      <c r="AC86" s="14"/>
      <c r="AD86" s="56"/>
    </row>
    <row r="87" spans="1:30" x14ac:dyDescent="0.25">
      <c r="A87" t="s">
        <v>1196</v>
      </c>
      <c r="C87" t="s">
        <v>396</v>
      </c>
      <c r="D87" s="13" t="s">
        <v>3</v>
      </c>
      <c r="E87" s="13">
        <v>1</v>
      </c>
      <c r="F87" s="13">
        <v>1</v>
      </c>
      <c r="G87" s="5">
        <f>(COUNTIF('Random Magic Item'!B:B,$A87)+SUMIF('Random Magic Item'!$M:$M,$A87,'Random Magic Item'!N:N))/100</f>
        <v>0</v>
      </c>
      <c r="H87" s="5">
        <f>(COUNTIF('Random Magic Item'!C:C,$A87)+SUMIF('Random Magic Item'!$M:$M,$A87,'Random Magic Item'!O:O))/100</f>
        <v>0</v>
      </c>
      <c r="I87" s="5">
        <f>(COUNTIF('Random Magic Item'!D:D,$A87)+SUMIF('Random Magic Item'!$M:$M,$A87,'Random Magic Item'!P:P))/100</f>
        <v>0</v>
      </c>
      <c r="J87" s="5">
        <f>(COUNTIF('Random Magic Item'!E:E,$A87)+SUMIF('Random Magic Item'!$M:$M,$A87,'Random Magic Item'!Q:Q))/100</f>
        <v>0</v>
      </c>
      <c r="K87" s="5">
        <f>(COUNTIF('Random Magic Item'!F:F,$A87)+SUMIF('Random Magic Item'!$M:$M,$A87,'Random Magic Item'!R:R))/100</f>
        <v>0</v>
      </c>
      <c r="L87" s="5">
        <f>(COUNTIF('Random Magic Item'!G:G,$A87)+SUMIF('Random Magic Item'!$M:$M,$A87,'Random Magic Item'!S:S))/100</f>
        <v>0</v>
      </c>
      <c r="M87" s="5">
        <f>(COUNTIF('Random Magic Item'!H:H,$A87)+SUMIF('Random Magic Item'!$M:$M,$A87,'Random Magic Item'!T:T))/100</f>
        <v>0.01</v>
      </c>
      <c r="N87" s="5">
        <f>(COUNTIF('Random Magic Item'!I:I,$A87)+SUMIF('Random Magic Item'!$M:$M,$A87,'Random Magic Item'!U:U))/100</f>
        <v>0</v>
      </c>
      <c r="O87" s="5">
        <f>(COUNTIF('Random Magic Item'!J:J,$A87)+SUMIF('Random Magic Item'!$M:$M,$A87,'Random Magic Item'!V:V))/100</f>
        <v>0</v>
      </c>
      <c r="P87" s="54">
        <f t="shared" si="1"/>
        <v>1</v>
      </c>
      <c r="Q87" s="13">
        <v>155</v>
      </c>
      <c r="W87" s="56">
        <v>215</v>
      </c>
      <c r="AC87" s="14"/>
      <c r="AD87" s="56"/>
    </row>
    <row r="88" spans="1:30" x14ac:dyDescent="0.25">
      <c r="A88" t="s">
        <v>1197</v>
      </c>
      <c r="C88" t="s">
        <v>372</v>
      </c>
      <c r="D88" s="13" t="s">
        <v>5</v>
      </c>
      <c r="E88" s="13">
        <v>1</v>
      </c>
      <c r="F88" s="13">
        <v>0</v>
      </c>
      <c r="G88" s="5">
        <f>(COUNTIF('Random Magic Item'!B:B,$A88)+SUMIF('Random Magic Item'!$M:$M,$A88,'Random Magic Item'!N:N))/100</f>
        <v>0</v>
      </c>
      <c r="H88" s="5">
        <f>(COUNTIF('Random Magic Item'!C:C,$A88)+SUMIF('Random Magic Item'!$M:$M,$A88,'Random Magic Item'!O:O))/100</f>
        <v>0</v>
      </c>
      <c r="I88" s="5">
        <f>(COUNTIF('Random Magic Item'!D:D,$A88)+SUMIF('Random Magic Item'!$M:$M,$A88,'Random Magic Item'!P:P))/100</f>
        <v>0</v>
      </c>
      <c r="J88" s="5">
        <f>(COUNTIF('Random Magic Item'!E:E,$A88)+SUMIF('Random Magic Item'!$M:$M,$A88,'Random Magic Item'!Q:Q))/100</f>
        <v>0</v>
      </c>
      <c r="K88" s="5">
        <f>(COUNTIF('Random Magic Item'!F:F,$A88)+SUMIF('Random Magic Item'!$M:$M,$A88,'Random Magic Item'!R:R))/100</f>
        <v>0</v>
      </c>
      <c r="L88" s="5">
        <f>(COUNTIF('Random Magic Item'!G:G,$A88)+SUMIF('Random Magic Item'!$M:$M,$A88,'Random Magic Item'!S:S))/100</f>
        <v>0</v>
      </c>
      <c r="M88" s="5">
        <f>(COUNTIF('Random Magic Item'!H:H,$A88)+SUMIF('Random Magic Item'!$M:$M,$A88,'Random Magic Item'!T:T))/100</f>
        <v>0</v>
      </c>
      <c r="N88" s="5">
        <f>(COUNTIF('Random Magic Item'!I:I,$A88)+SUMIF('Random Magic Item'!$M:$M,$A88,'Random Magic Item'!U:U))/100</f>
        <v>0</v>
      </c>
      <c r="O88" s="5">
        <f>(COUNTIF('Random Magic Item'!J:J,$A88)+SUMIF('Random Magic Item'!$M:$M,$A88,'Random Magic Item'!V:V))/100</f>
        <v>0</v>
      </c>
      <c r="P88" s="54">
        <f t="shared" si="1"/>
        <v>0</v>
      </c>
      <c r="S88" s="13">
        <v>94</v>
      </c>
      <c r="Y88" s="13">
        <v>4</v>
      </c>
      <c r="AC88" s="14"/>
      <c r="AD88" s="56"/>
    </row>
    <row r="89" spans="1:30" x14ac:dyDescent="0.25">
      <c r="A89" t="s">
        <v>447</v>
      </c>
      <c r="C89" t="s">
        <v>448</v>
      </c>
      <c r="D89" s="13" t="s">
        <v>5</v>
      </c>
      <c r="E89" s="13">
        <v>1</v>
      </c>
      <c r="F89" s="13">
        <v>0</v>
      </c>
      <c r="G89" s="5">
        <f>(COUNTIF('Random Magic Item'!B:B,$A89)+SUMIF('Random Magic Item'!$M:$M,$A89,'Random Magic Item'!N:N))/100</f>
        <v>0</v>
      </c>
      <c r="H89" s="5">
        <f>(COUNTIF('Random Magic Item'!C:C,$A89)+SUMIF('Random Magic Item'!$M:$M,$A89,'Random Magic Item'!O:O))/100</f>
        <v>0</v>
      </c>
      <c r="I89" s="5">
        <f>(COUNTIF('Random Magic Item'!D:D,$A89)+SUMIF('Random Magic Item'!$M:$M,$A89,'Random Magic Item'!P:P))/100</f>
        <v>0</v>
      </c>
      <c r="J89" s="5">
        <f>(COUNTIF('Random Magic Item'!E:E,$A89)+SUMIF('Random Magic Item'!$M:$M,$A89,'Random Magic Item'!Q:Q))/100</f>
        <v>0</v>
      </c>
      <c r="K89" s="5">
        <f>(COUNTIF('Random Magic Item'!F:F,$A89)+SUMIF('Random Magic Item'!$M:$M,$A89,'Random Magic Item'!R:R))/100</f>
        <v>0</v>
      </c>
      <c r="L89" s="5">
        <f>(COUNTIF('Random Magic Item'!G:G,$A89)+SUMIF('Random Magic Item'!$M:$M,$A89,'Random Magic Item'!S:S))/100</f>
        <v>0</v>
      </c>
      <c r="M89" s="5">
        <f>(COUNTIF('Random Magic Item'!H:H,$A89)+SUMIF('Random Magic Item'!$M:$M,$A89,'Random Magic Item'!T:T))/100</f>
        <v>0</v>
      </c>
      <c r="N89" s="5">
        <f>(COUNTIF('Random Magic Item'!I:I,$A89)+SUMIF('Random Magic Item'!$M:$M,$A89,'Random Magic Item'!U:U))/100</f>
        <v>0</v>
      </c>
      <c r="O89" s="5">
        <f>(COUNTIF('Random Magic Item'!J:J,$A89)+SUMIF('Random Magic Item'!$M:$M,$A89,'Random Magic Item'!V:V))/100</f>
        <v>0</v>
      </c>
      <c r="P89" s="54">
        <f t="shared" si="1"/>
        <v>0</v>
      </c>
      <c r="Q89" s="13">
        <v>216</v>
      </c>
      <c r="AC89" s="14"/>
      <c r="AD89" s="56"/>
    </row>
    <row r="90" spans="1:30" x14ac:dyDescent="0.25">
      <c r="A90" t="s">
        <v>1198</v>
      </c>
      <c r="C90" t="s">
        <v>372</v>
      </c>
      <c r="D90" s="13" t="s">
        <v>5</v>
      </c>
      <c r="E90" s="13">
        <v>1</v>
      </c>
      <c r="F90" s="13">
        <v>0</v>
      </c>
      <c r="G90" s="5">
        <f>(COUNTIF('Random Magic Item'!B:B,$A90)+SUMIF('Random Magic Item'!$M:$M,$A90,'Random Magic Item'!N:N))/100</f>
        <v>0</v>
      </c>
      <c r="H90" s="5">
        <f>(COUNTIF('Random Magic Item'!C:C,$A90)+SUMIF('Random Magic Item'!$M:$M,$A90,'Random Magic Item'!O:O))/100</f>
        <v>0</v>
      </c>
      <c r="I90" s="5">
        <f>(COUNTIF('Random Magic Item'!D:D,$A90)+SUMIF('Random Magic Item'!$M:$M,$A90,'Random Magic Item'!P:P))/100</f>
        <v>0</v>
      </c>
      <c r="J90" s="5">
        <f>(COUNTIF('Random Magic Item'!E:E,$A90)+SUMIF('Random Magic Item'!$M:$M,$A90,'Random Magic Item'!Q:Q))/100</f>
        <v>0</v>
      </c>
      <c r="K90" s="5">
        <f>(COUNTIF('Random Magic Item'!F:F,$A90)+SUMIF('Random Magic Item'!$M:$M,$A90,'Random Magic Item'!R:R))/100</f>
        <v>0</v>
      </c>
      <c r="L90" s="5">
        <f>(COUNTIF('Random Magic Item'!G:G,$A90)+SUMIF('Random Magic Item'!$M:$M,$A90,'Random Magic Item'!S:S))/100</f>
        <v>0</v>
      </c>
      <c r="M90" s="5">
        <f>(COUNTIF('Random Magic Item'!H:H,$A90)+SUMIF('Random Magic Item'!$M:$M,$A90,'Random Magic Item'!T:T))/100</f>
        <v>0</v>
      </c>
      <c r="N90" s="5">
        <f>(COUNTIF('Random Magic Item'!I:I,$A90)+SUMIF('Random Magic Item'!$M:$M,$A90,'Random Magic Item'!U:U))/100</f>
        <v>0</v>
      </c>
      <c r="O90" s="5">
        <f>(COUNTIF('Random Magic Item'!J:J,$A90)+SUMIF('Random Magic Item'!$M:$M,$A90,'Random Magic Item'!V:V))/100</f>
        <v>0</v>
      </c>
      <c r="P90" s="54">
        <f t="shared" si="1"/>
        <v>0</v>
      </c>
      <c r="Y90" s="13">
        <v>4</v>
      </c>
      <c r="AC90" s="14"/>
      <c r="AD90" s="56"/>
    </row>
    <row r="91" spans="1:30" x14ac:dyDescent="0.25">
      <c r="A91" t="s">
        <v>455</v>
      </c>
      <c r="C91" t="s">
        <v>372</v>
      </c>
      <c r="D91" s="13" t="s">
        <v>452</v>
      </c>
      <c r="E91" s="13">
        <v>1</v>
      </c>
      <c r="F91" s="13">
        <v>0</v>
      </c>
      <c r="G91" s="5">
        <f>(COUNTIF('Random Magic Item'!B:B,$A91)+SUMIF('Random Magic Item'!$M:$M,$A91,'Random Magic Item'!N:N))/100</f>
        <v>0</v>
      </c>
      <c r="H91" s="5">
        <f>(COUNTIF('Random Magic Item'!C:C,$A91)+SUMIF('Random Magic Item'!$M:$M,$A91,'Random Magic Item'!O:O))/100</f>
        <v>0</v>
      </c>
      <c r="I91" s="5">
        <f>(COUNTIF('Random Magic Item'!D:D,$A91)+SUMIF('Random Magic Item'!$M:$M,$A91,'Random Magic Item'!P:P))/100</f>
        <v>0</v>
      </c>
      <c r="J91" s="5">
        <f>(COUNTIF('Random Magic Item'!E:E,$A91)+SUMIF('Random Magic Item'!$M:$M,$A91,'Random Magic Item'!Q:Q))/100</f>
        <v>0</v>
      </c>
      <c r="K91" s="5">
        <f>(COUNTIF('Random Magic Item'!F:F,$A91)+SUMIF('Random Magic Item'!$M:$M,$A91,'Random Magic Item'!R:R))/100</f>
        <v>0</v>
      </c>
      <c r="L91" s="5">
        <f>(COUNTIF('Random Magic Item'!G:G,$A91)+SUMIF('Random Magic Item'!$M:$M,$A91,'Random Magic Item'!S:S))/100</f>
        <v>0</v>
      </c>
      <c r="M91" s="5">
        <f>(COUNTIF('Random Magic Item'!H:H,$A91)+SUMIF('Random Magic Item'!$M:$M,$A91,'Random Magic Item'!T:T))/100</f>
        <v>0</v>
      </c>
      <c r="N91" s="5">
        <f>(COUNTIF('Random Magic Item'!I:I,$A91)+SUMIF('Random Magic Item'!$M:$M,$A91,'Random Magic Item'!U:U))/100</f>
        <v>0</v>
      </c>
      <c r="O91" s="5">
        <f>(COUNTIF('Random Magic Item'!J:J,$A91)+SUMIF('Random Magic Item'!$M:$M,$A91,'Random Magic Item'!V:V))/100</f>
        <v>0</v>
      </c>
      <c r="P91" s="54">
        <f t="shared" si="1"/>
        <v>0</v>
      </c>
      <c r="Q91" s="13">
        <v>222</v>
      </c>
      <c r="AC91" s="14"/>
      <c r="AD91" s="56"/>
    </row>
    <row r="92" spans="1:30" x14ac:dyDescent="0.25">
      <c r="A92" t="s">
        <v>456</v>
      </c>
      <c r="C92" t="s">
        <v>372</v>
      </c>
      <c r="D92" s="13" t="s">
        <v>452</v>
      </c>
      <c r="E92" s="13">
        <v>1</v>
      </c>
      <c r="F92" s="13">
        <v>0</v>
      </c>
      <c r="G92" s="5">
        <f>(COUNTIF('Random Magic Item'!B:B,$A92)+SUMIF('Random Magic Item'!$M:$M,$A92,'Random Magic Item'!N:N))/100</f>
        <v>0</v>
      </c>
      <c r="H92" s="5">
        <f>(COUNTIF('Random Magic Item'!C:C,$A92)+SUMIF('Random Magic Item'!$M:$M,$A92,'Random Magic Item'!O:O))/100</f>
        <v>0</v>
      </c>
      <c r="I92" s="5">
        <f>(COUNTIF('Random Magic Item'!D:D,$A92)+SUMIF('Random Magic Item'!$M:$M,$A92,'Random Magic Item'!P:P))/100</f>
        <v>0</v>
      </c>
      <c r="J92" s="5">
        <f>(COUNTIF('Random Magic Item'!E:E,$A92)+SUMIF('Random Magic Item'!$M:$M,$A92,'Random Magic Item'!Q:Q))/100</f>
        <v>0</v>
      </c>
      <c r="K92" s="5">
        <f>(COUNTIF('Random Magic Item'!F:F,$A92)+SUMIF('Random Magic Item'!$M:$M,$A92,'Random Magic Item'!R:R))/100</f>
        <v>0</v>
      </c>
      <c r="L92" s="5">
        <f>(COUNTIF('Random Magic Item'!G:G,$A92)+SUMIF('Random Magic Item'!$M:$M,$A92,'Random Magic Item'!S:S))/100</f>
        <v>0</v>
      </c>
      <c r="M92" s="5">
        <f>(COUNTIF('Random Magic Item'!H:H,$A92)+SUMIF('Random Magic Item'!$M:$M,$A92,'Random Magic Item'!T:T))/100</f>
        <v>0</v>
      </c>
      <c r="N92" s="5">
        <f>(COUNTIF('Random Magic Item'!I:I,$A92)+SUMIF('Random Magic Item'!$M:$M,$A92,'Random Magic Item'!U:U))/100</f>
        <v>0</v>
      </c>
      <c r="O92" s="5">
        <f>(COUNTIF('Random Magic Item'!J:J,$A92)+SUMIF('Random Magic Item'!$M:$M,$A92,'Random Magic Item'!V:V))/100</f>
        <v>0</v>
      </c>
      <c r="P92" s="54">
        <f t="shared" si="1"/>
        <v>0</v>
      </c>
      <c r="Q92" s="13">
        <v>222</v>
      </c>
      <c r="AC92" s="14"/>
      <c r="AD92" s="56"/>
    </row>
    <row r="93" spans="1:30" x14ac:dyDescent="0.25">
      <c r="A93" t="s">
        <v>1199</v>
      </c>
      <c r="C93" t="s">
        <v>372</v>
      </c>
      <c r="D93" s="13" t="s">
        <v>2</v>
      </c>
      <c r="E93" s="13">
        <v>0</v>
      </c>
      <c r="F93" s="13">
        <v>0</v>
      </c>
      <c r="G93" s="5">
        <f>(COUNTIF('Random Magic Item'!B:B,$A93)+SUMIF('Random Magic Item'!$M:$M,$A93,'Random Magic Item'!N:N))/100</f>
        <v>0</v>
      </c>
      <c r="H93" s="5">
        <f>(COUNTIF('Random Magic Item'!C:C,$A93)+SUMIF('Random Magic Item'!$M:$M,$A93,'Random Magic Item'!O:O))/100</f>
        <v>0</v>
      </c>
      <c r="I93" s="5">
        <f>(COUNTIF('Random Magic Item'!D:D,$A93)+SUMIF('Random Magic Item'!$M:$M,$A93,'Random Magic Item'!P:P))/100</f>
        <v>0</v>
      </c>
      <c r="J93" s="5">
        <f>(COUNTIF('Random Magic Item'!E:E,$A93)+SUMIF('Random Magic Item'!$M:$M,$A93,'Random Magic Item'!Q:Q))/100</f>
        <v>0</v>
      </c>
      <c r="K93" s="5">
        <f>(COUNTIF('Random Magic Item'!F:F,$A93)+SUMIF('Random Magic Item'!$M:$M,$A93,'Random Magic Item'!R:R))/100</f>
        <v>0</v>
      </c>
      <c r="L93" s="5">
        <f>(COUNTIF('Random Magic Item'!G:G,$A93)+SUMIF('Random Magic Item'!$M:$M,$A93,'Random Magic Item'!S:S))/100</f>
        <v>0.02</v>
      </c>
      <c r="M93" s="5">
        <f>(COUNTIF('Random Magic Item'!H:H,$A93)+SUMIF('Random Magic Item'!$M:$M,$A93,'Random Magic Item'!T:T))/100</f>
        <v>0</v>
      </c>
      <c r="N93" s="5">
        <f>(COUNTIF('Random Magic Item'!I:I,$A93)+SUMIF('Random Magic Item'!$M:$M,$A93,'Random Magic Item'!U:U))/100</f>
        <v>0</v>
      </c>
      <c r="O93" s="5">
        <f>(COUNTIF('Random Magic Item'!J:J,$A93)+SUMIF('Random Magic Item'!$M:$M,$A93,'Random Magic Item'!V:V))/100</f>
        <v>0</v>
      </c>
      <c r="P93" s="54">
        <f t="shared" si="1"/>
        <v>1</v>
      </c>
      <c r="Q93" s="13">
        <v>155</v>
      </c>
      <c r="W93" s="56">
        <v>215</v>
      </c>
      <c r="AC93" s="14"/>
      <c r="AD93" s="56"/>
    </row>
    <row r="94" spans="1:30" x14ac:dyDescent="0.25">
      <c r="A94" t="s">
        <v>1200</v>
      </c>
      <c r="C94" t="s">
        <v>372</v>
      </c>
      <c r="D94" s="13" t="s">
        <v>3</v>
      </c>
      <c r="E94" s="13">
        <v>1</v>
      </c>
      <c r="F94" s="13">
        <v>0</v>
      </c>
      <c r="G94" s="5">
        <f>(COUNTIF('Random Magic Item'!B:B,$A94)+SUMIF('Random Magic Item'!$M:$M,$A94,'Random Magic Item'!N:N))/100</f>
        <v>0</v>
      </c>
      <c r="H94" s="5">
        <f>(COUNTIF('Random Magic Item'!C:C,$A94)+SUMIF('Random Magic Item'!$M:$M,$A94,'Random Magic Item'!O:O))/100</f>
        <v>0</v>
      </c>
      <c r="I94" s="5">
        <f>(COUNTIF('Random Magic Item'!D:D,$A94)+SUMIF('Random Magic Item'!$M:$M,$A94,'Random Magic Item'!P:P))/100</f>
        <v>0</v>
      </c>
      <c r="J94" s="5">
        <f>(COUNTIF('Random Magic Item'!E:E,$A94)+SUMIF('Random Magic Item'!$M:$M,$A94,'Random Magic Item'!Q:Q))/100</f>
        <v>0</v>
      </c>
      <c r="K94" s="5">
        <f>(COUNTIF('Random Magic Item'!F:F,$A94)+SUMIF('Random Magic Item'!$M:$M,$A94,'Random Magic Item'!R:R))/100</f>
        <v>0</v>
      </c>
      <c r="L94" s="5">
        <f>(COUNTIF('Random Magic Item'!G:G,$A94)+SUMIF('Random Magic Item'!$M:$M,$A94,'Random Magic Item'!S:S))/100</f>
        <v>0</v>
      </c>
      <c r="M94" s="5">
        <f>(COUNTIF('Random Magic Item'!H:H,$A94)+SUMIF('Random Magic Item'!$M:$M,$A94,'Random Magic Item'!T:T))/100</f>
        <v>0.01</v>
      </c>
      <c r="N94" s="5">
        <f>(COUNTIF('Random Magic Item'!I:I,$A94)+SUMIF('Random Magic Item'!$M:$M,$A94,'Random Magic Item'!U:U))/100</f>
        <v>0</v>
      </c>
      <c r="O94" s="5">
        <f>(COUNTIF('Random Magic Item'!J:J,$A94)+SUMIF('Random Magic Item'!$M:$M,$A94,'Random Magic Item'!V:V))/100</f>
        <v>0</v>
      </c>
      <c r="P94" s="54">
        <f t="shared" si="1"/>
        <v>1</v>
      </c>
      <c r="Q94" s="13">
        <v>155</v>
      </c>
      <c r="W94" s="56">
        <v>215</v>
      </c>
      <c r="AC94" s="14"/>
      <c r="AD94" s="56"/>
    </row>
    <row r="95" spans="1:30" x14ac:dyDescent="0.25">
      <c r="A95" t="s">
        <v>1201</v>
      </c>
      <c r="C95" t="s">
        <v>372</v>
      </c>
      <c r="D95" s="13" t="s">
        <v>3</v>
      </c>
      <c r="E95" s="13">
        <v>1</v>
      </c>
      <c r="F95" s="13">
        <v>0</v>
      </c>
      <c r="G95" s="5">
        <f>(COUNTIF('Random Magic Item'!B:B,$A95)+SUMIF('Random Magic Item'!$M:$M,$A95,'Random Magic Item'!N:N))/100</f>
        <v>0</v>
      </c>
      <c r="H95" s="5">
        <f>(COUNTIF('Random Magic Item'!C:C,$A95)+SUMIF('Random Magic Item'!$M:$M,$A95,'Random Magic Item'!O:O))/100</f>
        <v>0</v>
      </c>
      <c r="I95" s="5">
        <f>(COUNTIF('Random Magic Item'!D:D,$A95)+SUMIF('Random Magic Item'!$M:$M,$A95,'Random Magic Item'!P:P))/100</f>
        <v>0</v>
      </c>
      <c r="J95" s="5">
        <f>(COUNTIF('Random Magic Item'!E:E,$A95)+SUMIF('Random Magic Item'!$M:$M,$A95,'Random Magic Item'!Q:Q))/100</f>
        <v>0</v>
      </c>
      <c r="K95" s="5">
        <f>(COUNTIF('Random Magic Item'!F:F,$A95)+SUMIF('Random Magic Item'!$M:$M,$A95,'Random Magic Item'!R:R))/100</f>
        <v>0</v>
      </c>
      <c r="L95" s="5">
        <f>(COUNTIF('Random Magic Item'!G:G,$A95)+SUMIF('Random Magic Item'!$M:$M,$A95,'Random Magic Item'!S:S))/100</f>
        <v>0</v>
      </c>
      <c r="M95" s="5">
        <f>(COUNTIF('Random Magic Item'!H:H,$A95)+SUMIF('Random Magic Item'!$M:$M,$A95,'Random Magic Item'!T:T))/100</f>
        <v>0.01</v>
      </c>
      <c r="N95" s="5">
        <f>(COUNTIF('Random Magic Item'!I:I,$A95)+SUMIF('Random Magic Item'!$M:$M,$A95,'Random Magic Item'!U:U))/100</f>
        <v>0</v>
      </c>
      <c r="O95" s="5">
        <f>(COUNTIF('Random Magic Item'!J:J,$A95)+SUMIF('Random Magic Item'!$M:$M,$A95,'Random Magic Item'!V:V))/100</f>
        <v>0</v>
      </c>
      <c r="P95" s="54">
        <f t="shared" si="1"/>
        <v>1</v>
      </c>
      <c r="Q95" s="13">
        <v>155</v>
      </c>
      <c r="W95" s="56">
        <v>215</v>
      </c>
      <c r="AC95" s="14"/>
      <c r="AD95" s="56"/>
    </row>
    <row r="96" spans="1:30" x14ac:dyDescent="0.25">
      <c r="A96" t="s">
        <v>1202</v>
      </c>
      <c r="C96" t="s">
        <v>372</v>
      </c>
      <c r="D96" s="13" t="s">
        <v>2</v>
      </c>
      <c r="E96" s="13">
        <v>1</v>
      </c>
      <c r="F96" s="13">
        <v>0</v>
      </c>
      <c r="G96" s="5">
        <f>(COUNTIF('Random Magic Item'!B:B,$A96)+SUMIF('Random Magic Item'!$M:$M,$A96,'Random Magic Item'!N:N))/100</f>
        <v>0</v>
      </c>
      <c r="H96" s="5">
        <f>(COUNTIF('Random Magic Item'!C:C,$A96)+SUMIF('Random Magic Item'!$M:$M,$A96,'Random Magic Item'!O:O))/100</f>
        <v>0</v>
      </c>
      <c r="I96" s="5">
        <f>(COUNTIF('Random Magic Item'!D:D,$A96)+SUMIF('Random Magic Item'!$M:$M,$A96,'Random Magic Item'!P:P))/100</f>
        <v>0</v>
      </c>
      <c r="J96" s="5">
        <f>(COUNTIF('Random Magic Item'!E:E,$A96)+SUMIF('Random Magic Item'!$M:$M,$A96,'Random Magic Item'!Q:Q))/100</f>
        <v>0</v>
      </c>
      <c r="K96" s="5">
        <f>(COUNTIF('Random Magic Item'!F:F,$A96)+SUMIF('Random Magic Item'!$M:$M,$A96,'Random Magic Item'!R:R))/100</f>
        <v>0</v>
      </c>
      <c r="L96" s="5">
        <f>(COUNTIF('Random Magic Item'!G:G,$A96)+SUMIF('Random Magic Item'!$M:$M,$A96,'Random Magic Item'!S:S))/100</f>
        <v>0.02</v>
      </c>
      <c r="M96" s="5">
        <f>(COUNTIF('Random Magic Item'!H:H,$A96)+SUMIF('Random Magic Item'!$M:$M,$A96,'Random Magic Item'!T:T))/100</f>
        <v>0</v>
      </c>
      <c r="N96" s="5">
        <f>(COUNTIF('Random Magic Item'!I:I,$A96)+SUMIF('Random Magic Item'!$M:$M,$A96,'Random Magic Item'!U:U))/100</f>
        <v>0</v>
      </c>
      <c r="O96" s="5">
        <f>(COUNTIF('Random Magic Item'!J:J,$A96)+SUMIF('Random Magic Item'!$M:$M,$A96,'Random Magic Item'!V:V))/100</f>
        <v>0</v>
      </c>
      <c r="P96" s="54">
        <f t="shared" si="1"/>
        <v>1</v>
      </c>
      <c r="Q96" s="13">
        <v>156</v>
      </c>
      <c r="R96" s="13">
        <v>52</v>
      </c>
      <c r="V96" s="13">
        <v>59</v>
      </c>
      <c r="W96" s="56">
        <v>215</v>
      </c>
      <c r="AC96" s="14"/>
      <c r="AD96" s="56"/>
    </row>
    <row r="97" spans="1:30" x14ac:dyDescent="0.25">
      <c r="A97" t="s">
        <v>1203</v>
      </c>
      <c r="C97" t="s">
        <v>372</v>
      </c>
      <c r="D97" s="13" t="s">
        <v>2</v>
      </c>
      <c r="E97" s="13">
        <v>1</v>
      </c>
      <c r="F97" s="13">
        <v>0</v>
      </c>
      <c r="G97" s="5">
        <f>(COUNTIF('Random Magic Item'!B:B,$A97)+SUMIF('Random Magic Item'!$M:$M,$A97,'Random Magic Item'!N:N))/100</f>
        <v>0</v>
      </c>
      <c r="H97" s="5">
        <f>(COUNTIF('Random Magic Item'!C:C,$A97)+SUMIF('Random Magic Item'!$M:$M,$A97,'Random Magic Item'!O:O))/100</f>
        <v>0</v>
      </c>
      <c r="I97" s="5">
        <f>(COUNTIF('Random Magic Item'!D:D,$A97)+SUMIF('Random Magic Item'!$M:$M,$A97,'Random Magic Item'!P:P))/100</f>
        <v>0</v>
      </c>
      <c r="J97" s="5">
        <f>(COUNTIF('Random Magic Item'!E:E,$A97)+SUMIF('Random Magic Item'!$M:$M,$A97,'Random Magic Item'!Q:Q))/100</f>
        <v>0</v>
      </c>
      <c r="K97" s="5">
        <f>(COUNTIF('Random Magic Item'!F:F,$A97)+SUMIF('Random Magic Item'!$M:$M,$A97,'Random Magic Item'!R:R))/100</f>
        <v>0</v>
      </c>
      <c r="L97" s="5">
        <f>(COUNTIF('Random Magic Item'!G:G,$A97)+SUMIF('Random Magic Item'!$M:$M,$A97,'Random Magic Item'!S:S))/100</f>
        <v>0.01</v>
      </c>
      <c r="M97" s="5">
        <f>(COUNTIF('Random Magic Item'!H:H,$A97)+SUMIF('Random Magic Item'!$M:$M,$A97,'Random Magic Item'!T:T))/100</f>
        <v>0</v>
      </c>
      <c r="N97" s="5">
        <f>(COUNTIF('Random Magic Item'!I:I,$A97)+SUMIF('Random Magic Item'!$M:$M,$A97,'Random Magic Item'!U:U))/100</f>
        <v>0</v>
      </c>
      <c r="O97" s="5">
        <f>(COUNTIF('Random Magic Item'!J:J,$A97)+SUMIF('Random Magic Item'!$M:$M,$A97,'Random Magic Item'!V:V))/100</f>
        <v>0</v>
      </c>
      <c r="P97" s="54">
        <f t="shared" si="1"/>
        <v>1</v>
      </c>
      <c r="Q97" s="13">
        <v>156</v>
      </c>
      <c r="W97" s="56">
        <v>215</v>
      </c>
      <c r="AC97" s="14"/>
      <c r="AD97" s="56"/>
    </row>
    <row r="98" spans="1:30" x14ac:dyDescent="0.25">
      <c r="A98" t="s">
        <v>1204</v>
      </c>
      <c r="C98" t="s">
        <v>372</v>
      </c>
      <c r="D98" s="13" t="s">
        <v>3</v>
      </c>
      <c r="E98" s="13">
        <v>0</v>
      </c>
      <c r="F98" s="13">
        <v>0</v>
      </c>
      <c r="G98" s="5">
        <f>(COUNTIF('Random Magic Item'!B:B,$A98)+SUMIF('Random Magic Item'!$M:$M,$A98,'Random Magic Item'!N:N))/100</f>
        <v>0</v>
      </c>
      <c r="H98" s="5">
        <f>(COUNTIF('Random Magic Item'!C:C,$A98)+SUMIF('Random Magic Item'!$M:$M,$A98,'Random Magic Item'!O:O))/100</f>
        <v>0</v>
      </c>
      <c r="I98" s="5">
        <f>(COUNTIF('Random Magic Item'!D:D,$A98)+SUMIF('Random Magic Item'!$M:$M,$A98,'Random Magic Item'!P:P))/100</f>
        <v>0</v>
      </c>
      <c r="J98" s="5">
        <f>(COUNTIF('Random Magic Item'!E:E,$A98)+SUMIF('Random Magic Item'!$M:$M,$A98,'Random Magic Item'!Q:Q))/100</f>
        <v>0</v>
      </c>
      <c r="K98" s="5">
        <f>(COUNTIF('Random Magic Item'!F:F,$A98)+SUMIF('Random Magic Item'!$M:$M,$A98,'Random Magic Item'!R:R))/100</f>
        <v>0</v>
      </c>
      <c r="L98" s="5">
        <f>(COUNTIF('Random Magic Item'!G:G,$A98)+SUMIF('Random Magic Item'!$M:$M,$A98,'Random Magic Item'!S:S))/100</f>
        <v>0</v>
      </c>
      <c r="M98" s="5">
        <f>(COUNTIF('Random Magic Item'!H:H,$A98)+SUMIF('Random Magic Item'!$M:$M,$A98,'Random Magic Item'!T:T))/100</f>
        <v>0.01</v>
      </c>
      <c r="N98" s="5">
        <f>(COUNTIF('Random Magic Item'!I:I,$A98)+SUMIF('Random Magic Item'!$M:$M,$A98,'Random Magic Item'!U:U))/100</f>
        <v>0</v>
      </c>
      <c r="O98" s="5">
        <f>(COUNTIF('Random Magic Item'!J:J,$A98)+SUMIF('Random Magic Item'!$M:$M,$A98,'Random Magic Item'!V:V))/100</f>
        <v>0</v>
      </c>
      <c r="P98" s="54">
        <f t="shared" si="1"/>
        <v>1</v>
      </c>
      <c r="Q98" s="13">
        <v>156</v>
      </c>
      <c r="W98" s="56">
        <v>216</v>
      </c>
      <c r="AC98" s="14"/>
      <c r="AD98" s="56"/>
    </row>
    <row r="99" spans="1:30" x14ac:dyDescent="0.25">
      <c r="A99" t="s">
        <v>1205</v>
      </c>
      <c r="C99" t="s">
        <v>372</v>
      </c>
      <c r="D99" s="13" t="s">
        <v>2</v>
      </c>
      <c r="E99" s="13">
        <v>1</v>
      </c>
      <c r="F99" s="13">
        <v>0</v>
      </c>
      <c r="G99" s="5">
        <f>(COUNTIF('Random Magic Item'!B:B,$A99)+SUMIF('Random Magic Item'!$M:$M,$A99,'Random Magic Item'!N:N))/100</f>
        <v>0</v>
      </c>
      <c r="H99" s="5">
        <f>(COUNTIF('Random Magic Item'!C:C,$A99)+SUMIF('Random Magic Item'!$M:$M,$A99,'Random Magic Item'!O:O))/100</f>
        <v>0</v>
      </c>
      <c r="I99" s="5">
        <f>(COUNTIF('Random Magic Item'!D:D,$A99)+SUMIF('Random Magic Item'!$M:$M,$A99,'Random Magic Item'!P:P))/100</f>
        <v>0</v>
      </c>
      <c r="J99" s="5">
        <f>(COUNTIF('Random Magic Item'!E:E,$A99)+SUMIF('Random Magic Item'!$M:$M,$A99,'Random Magic Item'!Q:Q))/100</f>
        <v>0</v>
      </c>
      <c r="K99" s="5">
        <f>(COUNTIF('Random Magic Item'!F:F,$A99)+SUMIF('Random Magic Item'!$M:$M,$A99,'Random Magic Item'!R:R))/100</f>
        <v>0</v>
      </c>
      <c r="L99" s="5">
        <f>(COUNTIF('Random Magic Item'!G:G,$A99)+SUMIF('Random Magic Item'!$M:$M,$A99,'Random Magic Item'!S:S))/100</f>
        <v>0.02</v>
      </c>
      <c r="M99" s="5">
        <f>(COUNTIF('Random Magic Item'!H:H,$A99)+SUMIF('Random Magic Item'!$M:$M,$A99,'Random Magic Item'!T:T))/100</f>
        <v>0</v>
      </c>
      <c r="N99" s="5">
        <f>(COUNTIF('Random Magic Item'!I:I,$A99)+SUMIF('Random Magic Item'!$M:$M,$A99,'Random Magic Item'!U:U))/100</f>
        <v>0</v>
      </c>
      <c r="O99" s="5">
        <f>(COUNTIF('Random Magic Item'!J:J,$A99)+SUMIF('Random Magic Item'!$M:$M,$A99,'Random Magic Item'!V:V))/100</f>
        <v>0</v>
      </c>
      <c r="P99" s="54">
        <f t="shared" si="1"/>
        <v>1</v>
      </c>
      <c r="Q99" s="13">
        <v>156</v>
      </c>
      <c r="W99" s="56">
        <v>216</v>
      </c>
      <c r="AC99" s="14"/>
      <c r="AD99" s="56"/>
    </row>
    <row r="100" spans="1:30" x14ac:dyDescent="0.25">
      <c r="A100" t="s">
        <v>1206</v>
      </c>
      <c r="C100" t="s">
        <v>372</v>
      </c>
      <c r="D100" s="13" t="s">
        <v>3</v>
      </c>
      <c r="E100" s="13">
        <v>1</v>
      </c>
      <c r="F100" s="13">
        <v>0</v>
      </c>
      <c r="G100" s="5">
        <f>(COUNTIF('Random Magic Item'!B:B,$A100)+SUMIF('Random Magic Item'!$M:$M,$A100,'Random Magic Item'!N:N))/100</f>
        <v>0</v>
      </c>
      <c r="H100" s="5">
        <f>(COUNTIF('Random Magic Item'!C:C,$A100)+SUMIF('Random Magic Item'!$M:$M,$A100,'Random Magic Item'!O:O))/100</f>
        <v>0</v>
      </c>
      <c r="I100" s="5">
        <f>(COUNTIF('Random Magic Item'!D:D,$A100)+SUMIF('Random Magic Item'!$M:$M,$A100,'Random Magic Item'!P:P))/100</f>
        <v>0</v>
      </c>
      <c r="J100" s="5">
        <f>(COUNTIF('Random Magic Item'!E:E,$A100)+SUMIF('Random Magic Item'!$M:$M,$A100,'Random Magic Item'!Q:Q))/100</f>
        <v>0</v>
      </c>
      <c r="K100" s="5">
        <f>(COUNTIF('Random Magic Item'!F:F,$A100)+SUMIF('Random Magic Item'!$M:$M,$A100,'Random Magic Item'!R:R))/100</f>
        <v>0</v>
      </c>
      <c r="L100" s="5">
        <f>(COUNTIF('Random Magic Item'!G:G,$A100)+SUMIF('Random Magic Item'!$M:$M,$A100,'Random Magic Item'!S:S))/100</f>
        <v>0</v>
      </c>
      <c r="M100" s="5">
        <f>(COUNTIF('Random Magic Item'!H:H,$A100)+SUMIF('Random Magic Item'!$M:$M,$A100,'Random Magic Item'!T:T))/100</f>
        <v>0.01</v>
      </c>
      <c r="N100" s="5">
        <f>(COUNTIF('Random Magic Item'!I:I,$A100)+SUMIF('Random Magic Item'!$M:$M,$A100,'Random Magic Item'!U:U))/100</f>
        <v>0</v>
      </c>
      <c r="O100" s="5">
        <f>(COUNTIF('Random Magic Item'!J:J,$A100)+SUMIF('Random Magic Item'!$M:$M,$A100,'Random Magic Item'!V:V))/100</f>
        <v>0</v>
      </c>
      <c r="P100" s="54">
        <f t="shared" si="1"/>
        <v>1</v>
      </c>
      <c r="Q100" s="13">
        <v>156</v>
      </c>
      <c r="W100" s="56">
        <v>216</v>
      </c>
      <c r="X100" s="13">
        <v>2</v>
      </c>
      <c r="AC100" s="14"/>
      <c r="AD100" s="56"/>
    </row>
    <row r="101" spans="1:30" x14ac:dyDescent="0.25">
      <c r="A101" t="s">
        <v>1207</v>
      </c>
      <c r="C101" t="s">
        <v>372</v>
      </c>
      <c r="D101" s="13" t="s">
        <v>3</v>
      </c>
      <c r="E101" s="13">
        <v>0</v>
      </c>
      <c r="F101" s="13">
        <v>0</v>
      </c>
      <c r="G101" s="5">
        <f>(COUNTIF('Random Magic Item'!B:B,$A101)+SUMIF('Random Magic Item'!$M:$M,$A101,'Random Magic Item'!N:N))/100</f>
        <v>0</v>
      </c>
      <c r="H101" s="5">
        <f>(COUNTIF('Random Magic Item'!C:C,$A101)+SUMIF('Random Magic Item'!$M:$M,$A101,'Random Magic Item'!O:O))/100</f>
        <v>0</v>
      </c>
      <c r="I101" s="5">
        <f>(COUNTIF('Random Magic Item'!D:D,$A101)+SUMIF('Random Magic Item'!$M:$M,$A101,'Random Magic Item'!P:P))/100</f>
        <v>0</v>
      </c>
      <c r="J101" s="5">
        <f>(COUNTIF('Random Magic Item'!E:E,$A101)+SUMIF('Random Magic Item'!$M:$M,$A101,'Random Magic Item'!Q:Q))/100</f>
        <v>0</v>
      </c>
      <c r="K101" s="5">
        <f>(COUNTIF('Random Magic Item'!F:F,$A101)+SUMIF('Random Magic Item'!$M:$M,$A101,'Random Magic Item'!R:R))/100</f>
        <v>0</v>
      </c>
      <c r="L101" s="5">
        <f>(COUNTIF('Random Magic Item'!G:G,$A101)+SUMIF('Random Magic Item'!$M:$M,$A101,'Random Magic Item'!S:S))/100</f>
        <v>0</v>
      </c>
      <c r="M101" s="5">
        <f>(COUNTIF('Random Magic Item'!H:H,$A101)+SUMIF('Random Magic Item'!$M:$M,$A101,'Random Magic Item'!T:T))/100</f>
        <v>0.01</v>
      </c>
      <c r="N101" s="5">
        <f>(COUNTIF('Random Magic Item'!I:I,$A101)+SUMIF('Random Magic Item'!$M:$M,$A101,'Random Magic Item'!U:U))/100</f>
        <v>0</v>
      </c>
      <c r="O101" s="5">
        <f>(COUNTIF('Random Magic Item'!J:J,$A101)+SUMIF('Random Magic Item'!$M:$M,$A101,'Random Magic Item'!V:V))/100</f>
        <v>0</v>
      </c>
      <c r="P101" s="54">
        <f t="shared" si="1"/>
        <v>1</v>
      </c>
      <c r="Q101" s="13">
        <v>156</v>
      </c>
      <c r="W101" s="56">
        <v>216</v>
      </c>
      <c r="AC101" s="14"/>
      <c r="AD101" s="56"/>
    </row>
    <row r="102" spans="1:30" x14ac:dyDescent="0.25">
      <c r="A102" t="s">
        <v>1208</v>
      </c>
      <c r="C102" t="s">
        <v>372</v>
      </c>
      <c r="D102" s="13" t="s">
        <v>2</v>
      </c>
      <c r="E102" s="13">
        <v>1</v>
      </c>
      <c r="F102" s="13">
        <v>0</v>
      </c>
      <c r="G102" s="5">
        <f>(COUNTIF('Random Magic Item'!B:B,$A102)+SUMIF('Random Magic Item'!$M:$M,$A102,'Random Magic Item'!N:N))/100</f>
        <v>0</v>
      </c>
      <c r="H102" s="5">
        <f>(COUNTIF('Random Magic Item'!C:C,$A102)+SUMIF('Random Magic Item'!$M:$M,$A102,'Random Magic Item'!O:O))/100</f>
        <v>0</v>
      </c>
      <c r="I102" s="5">
        <f>(COUNTIF('Random Magic Item'!D:D,$A102)+SUMIF('Random Magic Item'!$M:$M,$A102,'Random Magic Item'!P:P))/100</f>
        <v>0</v>
      </c>
      <c r="J102" s="5">
        <f>(COUNTIF('Random Magic Item'!E:E,$A102)+SUMIF('Random Magic Item'!$M:$M,$A102,'Random Magic Item'!Q:Q))/100</f>
        <v>0</v>
      </c>
      <c r="K102" s="5">
        <f>(COUNTIF('Random Magic Item'!F:F,$A102)+SUMIF('Random Magic Item'!$M:$M,$A102,'Random Magic Item'!R:R))/100</f>
        <v>0</v>
      </c>
      <c r="L102" s="5">
        <f>(COUNTIF('Random Magic Item'!G:G,$A102)+SUMIF('Random Magic Item'!$M:$M,$A102,'Random Magic Item'!S:S))/100</f>
        <v>0.02</v>
      </c>
      <c r="M102" s="5">
        <f>(COUNTIF('Random Magic Item'!H:H,$A102)+SUMIF('Random Magic Item'!$M:$M,$A102,'Random Magic Item'!T:T))/100</f>
        <v>0</v>
      </c>
      <c r="N102" s="5">
        <f>(COUNTIF('Random Magic Item'!I:I,$A102)+SUMIF('Random Magic Item'!$M:$M,$A102,'Random Magic Item'!U:U))/100</f>
        <v>0</v>
      </c>
      <c r="O102" s="5">
        <f>(COUNTIF('Random Magic Item'!J:J,$A102)+SUMIF('Random Magic Item'!$M:$M,$A102,'Random Magic Item'!V:V))/100</f>
        <v>0</v>
      </c>
      <c r="P102" s="54">
        <f t="shared" si="1"/>
        <v>1</v>
      </c>
      <c r="Q102" s="13">
        <v>156</v>
      </c>
      <c r="W102" s="56">
        <v>216</v>
      </c>
      <c r="AC102" s="14"/>
      <c r="AD102" s="56"/>
    </row>
    <row r="103" spans="1:30" x14ac:dyDescent="0.25">
      <c r="A103" t="s">
        <v>1209</v>
      </c>
      <c r="C103" t="s">
        <v>372</v>
      </c>
      <c r="D103" s="13" t="s">
        <v>2</v>
      </c>
      <c r="E103" s="13">
        <v>0</v>
      </c>
      <c r="F103" s="13">
        <v>0</v>
      </c>
      <c r="G103" s="5">
        <f>(COUNTIF('Random Magic Item'!B:B,$A103)+SUMIF('Random Magic Item'!$M:$M,$A103,'Random Magic Item'!N:N))/100</f>
        <v>0</v>
      </c>
      <c r="H103" s="5">
        <f>(COUNTIF('Random Magic Item'!C:C,$A103)+SUMIF('Random Magic Item'!$M:$M,$A103,'Random Magic Item'!O:O))/100</f>
        <v>0</v>
      </c>
      <c r="I103" s="5">
        <f>(COUNTIF('Random Magic Item'!D:D,$A103)+SUMIF('Random Magic Item'!$M:$M,$A103,'Random Magic Item'!P:P))/100</f>
        <v>0</v>
      </c>
      <c r="J103" s="5">
        <f>(COUNTIF('Random Magic Item'!E:E,$A103)+SUMIF('Random Magic Item'!$M:$M,$A103,'Random Magic Item'!Q:Q))/100</f>
        <v>0</v>
      </c>
      <c r="K103" s="5">
        <f>(COUNTIF('Random Magic Item'!F:F,$A103)+SUMIF('Random Magic Item'!$M:$M,$A103,'Random Magic Item'!R:R))/100</f>
        <v>0</v>
      </c>
      <c r="L103" s="5">
        <f>(COUNTIF('Random Magic Item'!G:G,$A103)+SUMIF('Random Magic Item'!$M:$M,$A103,'Random Magic Item'!S:S))/100</f>
        <v>0.02</v>
      </c>
      <c r="M103" s="5">
        <f>(COUNTIF('Random Magic Item'!H:H,$A103)+SUMIF('Random Magic Item'!$M:$M,$A103,'Random Magic Item'!T:T))/100</f>
        <v>0</v>
      </c>
      <c r="N103" s="5">
        <f>(COUNTIF('Random Magic Item'!I:I,$A103)+SUMIF('Random Magic Item'!$M:$M,$A103,'Random Magic Item'!U:U))/100</f>
        <v>0</v>
      </c>
      <c r="O103" s="5">
        <f>(COUNTIF('Random Magic Item'!J:J,$A103)+SUMIF('Random Magic Item'!$M:$M,$A103,'Random Magic Item'!V:V))/100</f>
        <v>0</v>
      </c>
      <c r="P103" s="54">
        <f t="shared" si="1"/>
        <v>1</v>
      </c>
      <c r="Q103" s="13">
        <v>156</v>
      </c>
      <c r="W103" s="56">
        <v>216</v>
      </c>
      <c r="AC103" s="14"/>
      <c r="AD103" s="56"/>
    </row>
    <row r="104" spans="1:30" x14ac:dyDescent="0.25">
      <c r="A104" t="s">
        <v>1210</v>
      </c>
      <c r="C104" t="s">
        <v>372</v>
      </c>
      <c r="D104" s="13" t="s">
        <v>4</v>
      </c>
      <c r="E104" s="13">
        <v>1</v>
      </c>
      <c r="F104" s="13">
        <v>0</v>
      </c>
      <c r="G104" s="5">
        <f>(COUNTIF('Random Magic Item'!B:B,$A104)+SUMIF('Random Magic Item'!$M:$M,$A104,'Random Magic Item'!N:N))/100</f>
        <v>0</v>
      </c>
      <c r="H104" s="5">
        <f>(COUNTIF('Random Magic Item'!C:C,$A104)+SUMIF('Random Magic Item'!$M:$M,$A104,'Random Magic Item'!O:O))/100</f>
        <v>0</v>
      </c>
      <c r="I104" s="5">
        <f>(COUNTIF('Random Magic Item'!D:D,$A104)+SUMIF('Random Magic Item'!$M:$M,$A104,'Random Magic Item'!P:P))/100</f>
        <v>0</v>
      </c>
      <c r="J104" s="5">
        <f>(COUNTIF('Random Magic Item'!E:E,$A104)+SUMIF('Random Magic Item'!$M:$M,$A104,'Random Magic Item'!Q:Q))/100</f>
        <v>0</v>
      </c>
      <c r="K104" s="5">
        <f>(COUNTIF('Random Magic Item'!F:F,$A104)+SUMIF('Random Magic Item'!$M:$M,$A104,'Random Magic Item'!R:R))/100</f>
        <v>0</v>
      </c>
      <c r="L104" s="5">
        <f>(COUNTIF('Random Magic Item'!G:G,$A104)+SUMIF('Random Magic Item'!$M:$M,$A104,'Random Magic Item'!S:S))/100</f>
        <v>0</v>
      </c>
      <c r="M104" s="5">
        <f>(COUNTIF('Random Magic Item'!H:H,$A104)+SUMIF('Random Magic Item'!$M:$M,$A104,'Random Magic Item'!T:T))/100</f>
        <v>0</v>
      </c>
      <c r="N104" s="5">
        <f>(COUNTIF('Random Magic Item'!I:I,$A104)+SUMIF('Random Magic Item'!$M:$M,$A104,'Random Magic Item'!U:U))/100</f>
        <v>0.01</v>
      </c>
      <c r="O104" s="5">
        <f>(COUNTIF('Random Magic Item'!J:J,$A104)+SUMIF('Random Magic Item'!$M:$M,$A104,'Random Magic Item'!V:V))/100</f>
        <v>0</v>
      </c>
      <c r="P104" s="54">
        <f t="shared" si="1"/>
        <v>1</v>
      </c>
      <c r="Q104" s="13">
        <v>157</v>
      </c>
      <c r="W104" s="56">
        <v>216</v>
      </c>
      <c r="AC104" s="14"/>
      <c r="AD104" s="56"/>
    </row>
    <row r="105" spans="1:30" x14ac:dyDescent="0.25">
      <c r="A105" t="s">
        <v>1211</v>
      </c>
      <c r="C105" t="s">
        <v>372</v>
      </c>
      <c r="D105" s="13" t="s">
        <v>2</v>
      </c>
      <c r="E105" s="13">
        <v>0</v>
      </c>
      <c r="F105" s="13">
        <v>0</v>
      </c>
      <c r="G105" s="5">
        <f>(COUNTIF('Random Magic Item'!B:B,$A105)+SUMIF('Random Magic Item'!$M:$M,$A105,'Random Magic Item'!N:N))/100</f>
        <v>0</v>
      </c>
      <c r="H105" s="5">
        <f>(COUNTIF('Random Magic Item'!C:C,$A105)+SUMIF('Random Magic Item'!$M:$M,$A105,'Random Magic Item'!O:O))/100</f>
        <v>0.01</v>
      </c>
      <c r="I105" s="5">
        <f>(COUNTIF('Random Magic Item'!D:D,$A105)+SUMIF('Random Magic Item'!$M:$M,$A105,'Random Magic Item'!P:P))/100</f>
        <v>0</v>
      </c>
      <c r="J105" s="5">
        <f>(COUNTIF('Random Magic Item'!E:E,$A105)+SUMIF('Random Magic Item'!$M:$M,$A105,'Random Magic Item'!Q:Q))/100</f>
        <v>0</v>
      </c>
      <c r="K105" s="5">
        <f>(COUNTIF('Random Magic Item'!F:F,$A105)+SUMIF('Random Magic Item'!$M:$M,$A105,'Random Magic Item'!R:R))/100</f>
        <v>0</v>
      </c>
      <c r="L105" s="5">
        <f>(COUNTIF('Random Magic Item'!G:G,$A105)+SUMIF('Random Magic Item'!$M:$M,$A105,'Random Magic Item'!S:S))/100</f>
        <v>0</v>
      </c>
      <c r="M105" s="5">
        <f>(COUNTIF('Random Magic Item'!H:H,$A105)+SUMIF('Random Magic Item'!$M:$M,$A105,'Random Magic Item'!T:T))/100</f>
        <v>0</v>
      </c>
      <c r="N105" s="5">
        <f>(COUNTIF('Random Magic Item'!I:I,$A105)+SUMIF('Random Magic Item'!$M:$M,$A105,'Random Magic Item'!U:U))/100</f>
        <v>0</v>
      </c>
      <c r="O105" s="5">
        <f>(COUNTIF('Random Magic Item'!J:J,$A105)+SUMIF('Random Magic Item'!$M:$M,$A105,'Random Magic Item'!V:V))/100</f>
        <v>0</v>
      </c>
      <c r="P105" s="54">
        <f t="shared" si="1"/>
        <v>1</v>
      </c>
      <c r="Q105" s="13">
        <v>157</v>
      </c>
      <c r="AC105" s="14"/>
      <c r="AD105" s="56"/>
    </row>
    <row r="106" spans="1:30" x14ac:dyDescent="0.25">
      <c r="A106" t="s">
        <v>1212</v>
      </c>
      <c r="C106" t="s">
        <v>372</v>
      </c>
      <c r="D106" s="13" t="s">
        <v>3</v>
      </c>
      <c r="E106" s="13">
        <v>0</v>
      </c>
      <c r="F106" s="13">
        <v>0</v>
      </c>
      <c r="G106" s="5">
        <f>(COUNTIF('Random Magic Item'!B:B,$A106)+SUMIF('Random Magic Item'!$M:$M,$A106,'Random Magic Item'!N:N))/100</f>
        <v>0</v>
      </c>
      <c r="H106" s="5">
        <f>(COUNTIF('Random Magic Item'!C:C,$A106)+SUMIF('Random Magic Item'!$M:$M,$A106,'Random Magic Item'!O:O))/100</f>
        <v>0</v>
      </c>
      <c r="I106" s="5">
        <f>(COUNTIF('Random Magic Item'!D:D,$A106)+SUMIF('Random Magic Item'!$M:$M,$A106,'Random Magic Item'!P:P))/100</f>
        <v>0</v>
      </c>
      <c r="J106" s="5">
        <f>(COUNTIF('Random Magic Item'!E:E,$A106)+SUMIF('Random Magic Item'!$M:$M,$A106,'Random Magic Item'!Q:Q))/100</f>
        <v>0</v>
      </c>
      <c r="K106" s="5">
        <f>(COUNTIF('Random Magic Item'!F:F,$A106)+SUMIF('Random Magic Item'!$M:$M,$A106,'Random Magic Item'!R:R))/100</f>
        <v>0</v>
      </c>
      <c r="L106" s="5">
        <f>(COUNTIF('Random Magic Item'!G:G,$A106)+SUMIF('Random Magic Item'!$M:$M,$A106,'Random Magic Item'!S:S))/100</f>
        <v>0</v>
      </c>
      <c r="M106" s="5">
        <f>(COUNTIF('Random Magic Item'!H:H,$A106)+SUMIF('Random Magic Item'!$M:$M,$A106,'Random Magic Item'!T:T))/100</f>
        <v>0.01</v>
      </c>
      <c r="N106" s="5">
        <f>(COUNTIF('Random Magic Item'!I:I,$A106)+SUMIF('Random Magic Item'!$M:$M,$A106,'Random Magic Item'!U:U))/100</f>
        <v>0</v>
      </c>
      <c r="O106" s="5">
        <f>(COUNTIF('Random Magic Item'!J:J,$A106)+SUMIF('Random Magic Item'!$M:$M,$A106,'Random Magic Item'!V:V))/100</f>
        <v>0</v>
      </c>
      <c r="P106" s="54">
        <f t="shared" si="1"/>
        <v>1</v>
      </c>
      <c r="Q106" s="13">
        <v>157</v>
      </c>
      <c r="W106" s="56">
        <v>216</v>
      </c>
      <c r="AC106" s="14"/>
      <c r="AD106" s="56"/>
    </row>
    <row r="107" spans="1:30" x14ac:dyDescent="0.25">
      <c r="A107" t="s">
        <v>1213</v>
      </c>
      <c r="C107" t="s">
        <v>372</v>
      </c>
      <c r="D107" s="13" t="s">
        <v>4</v>
      </c>
      <c r="E107" s="13">
        <v>0</v>
      </c>
      <c r="F107" s="13">
        <v>0</v>
      </c>
      <c r="G107" s="5">
        <f>(COUNTIF('Random Magic Item'!B:B,$A107)+SUMIF('Random Magic Item'!$M:$M,$A107,'Random Magic Item'!N:N))/100</f>
        <v>0</v>
      </c>
      <c r="H107" s="5">
        <f>(COUNTIF('Random Magic Item'!C:C,$A107)+SUMIF('Random Magic Item'!$M:$M,$A107,'Random Magic Item'!O:O))/100</f>
        <v>0</v>
      </c>
      <c r="I107" s="5">
        <f>(COUNTIF('Random Magic Item'!D:D,$A107)+SUMIF('Random Magic Item'!$M:$M,$A107,'Random Magic Item'!P:P))/100</f>
        <v>0</v>
      </c>
      <c r="J107" s="5">
        <f>(COUNTIF('Random Magic Item'!E:E,$A107)+SUMIF('Random Magic Item'!$M:$M,$A107,'Random Magic Item'!Q:Q))/100</f>
        <v>0</v>
      </c>
      <c r="K107" s="5">
        <f>(COUNTIF('Random Magic Item'!F:F,$A107)+SUMIF('Random Magic Item'!$M:$M,$A107,'Random Magic Item'!R:R))/100</f>
        <v>0</v>
      </c>
      <c r="L107" s="5">
        <f>(COUNTIF('Random Magic Item'!G:G,$A107)+SUMIF('Random Magic Item'!$M:$M,$A107,'Random Magic Item'!S:S))/100</f>
        <v>0</v>
      </c>
      <c r="M107" s="5">
        <f>(COUNTIF('Random Magic Item'!H:H,$A107)+SUMIF('Random Magic Item'!$M:$M,$A107,'Random Magic Item'!T:T))/100</f>
        <v>0</v>
      </c>
      <c r="N107" s="5">
        <f>(COUNTIF('Random Magic Item'!I:I,$A107)+SUMIF('Random Magic Item'!$M:$M,$A107,'Random Magic Item'!U:U))/100</f>
        <v>0.02</v>
      </c>
      <c r="O107" s="5">
        <f>(COUNTIF('Random Magic Item'!J:J,$A107)+SUMIF('Random Magic Item'!$M:$M,$A107,'Random Magic Item'!V:V))/100</f>
        <v>0</v>
      </c>
      <c r="P107" s="54">
        <f t="shared" si="1"/>
        <v>1</v>
      </c>
      <c r="Q107" s="13">
        <v>157</v>
      </c>
      <c r="W107" s="56">
        <v>217</v>
      </c>
      <c r="AC107" s="14"/>
      <c r="AD107" s="56"/>
    </row>
    <row r="108" spans="1:30" x14ac:dyDescent="0.25">
      <c r="A108" t="s">
        <v>1214</v>
      </c>
      <c r="C108" t="s">
        <v>372</v>
      </c>
      <c r="D108" s="13" t="s">
        <v>3</v>
      </c>
      <c r="E108" s="13">
        <v>0</v>
      </c>
      <c r="F108" s="13">
        <v>0</v>
      </c>
      <c r="G108" s="5">
        <f>(COUNTIF('Random Magic Item'!B:B,$A108)+SUMIF('Random Magic Item'!$M:$M,$A108,'Random Magic Item'!N:N))/100</f>
        <v>0</v>
      </c>
      <c r="H108" s="5">
        <f>(COUNTIF('Random Magic Item'!C:C,$A108)+SUMIF('Random Magic Item'!$M:$M,$A108,'Random Magic Item'!O:O))/100</f>
        <v>0</v>
      </c>
      <c r="I108" s="5">
        <f>(COUNTIF('Random Magic Item'!D:D,$A108)+SUMIF('Random Magic Item'!$M:$M,$A108,'Random Magic Item'!P:P))/100</f>
        <v>0</v>
      </c>
      <c r="J108" s="5">
        <f>(COUNTIF('Random Magic Item'!E:E,$A108)+SUMIF('Random Magic Item'!$M:$M,$A108,'Random Magic Item'!Q:Q))/100</f>
        <v>0</v>
      </c>
      <c r="K108" s="5">
        <f>(COUNTIF('Random Magic Item'!F:F,$A108)+SUMIF('Random Magic Item'!$M:$M,$A108,'Random Magic Item'!R:R))/100</f>
        <v>0</v>
      </c>
      <c r="L108" s="5">
        <f>(COUNTIF('Random Magic Item'!G:G,$A108)+SUMIF('Random Magic Item'!$M:$M,$A108,'Random Magic Item'!S:S))/100</f>
        <v>0</v>
      </c>
      <c r="M108" s="5">
        <f>(COUNTIF('Random Magic Item'!H:H,$A108)+SUMIF('Random Magic Item'!$M:$M,$A108,'Random Magic Item'!T:T))/100</f>
        <v>0</v>
      </c>
      <c r="N108" s="5">
        <f>(COUNTIF('Random Magic Item'!I:I,$A108)+SUMIF('Random Magic Item'!$M:$M,$A108,'Random Magic Item'!U:U))/100</f>
        <v>0</v>
      </c>
      <c r="O108" s="5">
        <f>(COUNTIF('Random Magic Item'!J:J,$A108)+SUMIF('Random Magic Item'!$M:$M,$A108,'Random Magic Item'!V:V))/100</f>
        <v>0</v>
      </c>
      <c r="P108" s="54">
        <f t="shared" si="1"/>
        <v>0</v>
      </c>
      <c r="Q108" s="13">
        <v>158</v>
      </c>
      <c r="W108" s="56">
        <v>217</v>
      </c>
      <c r="AC108" s="14"/>
      <c r="AD108" s="56"/>
    </row>
    <row r="109" spans="1:30" x14ac:dyDescent="0.25">
      <c r="A109" t="s">
        <v>1215</v>
      </c>
      <c r="C109" t="s">
        <v>372</v>
      </c>
      <c r="D109" s="13" t="s">
        <v>3</v>
      </c>
      <c r="E109" s="13">
        <v>0</v>
      </c>
      <c r="F109" s="13">
        <v>0</v>
      </c>
      <c r="G109" s="5">
        <f>(COUNTIF('Random Magic Item'!B:B,$A109)+SUMIF('Random Magic Item'!$M:$M,$A109,'Random Magic Item'!N:N))/100</f>
        <v>0</v>
      </c>
      <c r="H109" s="5">
        <f>(COUNTIF('Random Magic Item'!C:C,$A109)+SUMIF('Random Magic Item'!$M:$M,$A109,'Random Magic Item'!O:O))/100</f>
        <v>0</v>
      </c>
      <c r="I109" s="5">
        <f>(COUNTIF('Random Magic Item'!D:D,$A109)+SUMIF('Random Magic Item'!$M:$M,$A109,'Random Magic Item'!P:P))/100</f>
        <v>0.01</v>
      </c>
      <c r="J109" s="5">
        <f>(COUNTIF('Random Magic Item'!E:E,$A109)+SUMIF('Random Magic Item'!$M:$M,$A109,'Random Magic Item'!Q:Q))/100</f>
        <v>0</v>
      </c>
      <c r="K109" s="5">
        <f>(COUNTIF('Random Magic Item'!F:F,$A109)+SUMIF('Random Magic Item'!$M:$M,$A109,'Random Magic Item'!R:R))/100</f>
        <v>0</v>
      </c>
      <c r="L109" s="5">
        <f>(COUNTIF('Random Magic Item'!G:G,$A109)+SUMIF('Random Magic Item'!$M:$M,$A109,'Random Magic Item'!S:S))/100</f>
        <v>0</v>
      </c>
      <c r="M109" s="5">
        <f>(COUNTIF('Random Magic Item'!H:H,$A109)+SUMIF('Random Magic Item'!$M:$M,$A109,'Random Magic Item'!T:T))/100</f>
        <v>0</v>
      </c>
      <c r="N109" s="5">
        <f>(COUNTIF('Random Magic Item'!I:I,$A109)+SUMIF('Random Magic Item'!$M:$M,$A109,'Random Magic Item'!U:U))/100</f>
        <v>0</v>
      </c>
      <c r="O109" s="5">
        <f>(COUNTIF('Random Magic Item'!J:J,$A109)+SUMIF('Random Magic Item'!$M:$M,$A109,'Random Magic Item'!V:V))/100</f>
        <v>0</v>
      </c>
      <c r="P109" s="54">
        <f t="shared" si="1"/>
        <v>1</v>
      </c>
      <c r="Q109" s="13">
        <v>158</v>
      </c>
      <c r="W109" s="56">
        <v>217</v>
      </c>
      <c r="AC109" s="14"/>
      <c r="AD109" s="56"/>
    </row>
    <row r="110" spans="1:30" x14ac:dyDescent="0.25">
      <c r="A110" t="s">
        <v>1216</v>
      </c>
      <c r="C110" t="s">
        <v>372</v>
      </c>
      <c r="D110" s="13" t="s">
        <v>2</v>
      </c>
      <c r="E110" s="13">
        <v>0</v>
      </c>
      <c r="F110" s="13">
        <v>0</v>
      </c>
      <c r="G110" s="5">
        <f>(COUNTIF('Random Magic Item'!B:B,$A110)+SUMIF('Random Magic Item'!$M:$M,$A110,'Random Magic Item'!N:N))/100</f>
        <v>0</v>
      </c>
      <c r="H110" s="5">
        <f>(COUNTIF('Random Magic Item'!C:C,$A110)+SUMIF('Random Magic Item'!$M:$M,$A110,'Random Magic Item'!O:O))/100</f>
        <v>0</v>
      </c>
      <c r="I110" s="5">
        <f>(COUNTIF('Random Magic Item'!D:D,$A110)+SUMIF('Random Magic Item'!$M:$M,$A110,'Random Magic Item'!P:P))/100</f>
        <v>0</v>
      </c>
      <c r="J110" s="5">
        <f>(COUNTIF('Random Magic Item'!E:E,$A110)+SUMIF('Random Magic Item'!$M:$M,$A110,'Random Magic Item'!Q:Q))/100</f>
        <v>0</v>
      </c>
      <c r="K110" s="5">
        <f>(COUNTIF('Random Magic Item'!F:F,$A110)+SUMIF('Random Magic Item'!$M:$M,$A110,'Random Magic Item'!R:R))/100</f>
        <v>0</v>
      </c>
      <c r="L110" s="5">
        <f>(COUNTIF('Random Magic Item'!G:G,$A110)+SUMIF('Random Magic Item'!$M:$M,$A110,'Random Magic Item'!S:S))/100</f>
        <v>0.01</v>
      </c>
      <c r="M110" s="5">
        <f>(COUNTIF('Random Magic Item'!H:H,$A110)+SUMIF('Random Magic Item'!$M:$M,$A110,'Random Magic Item'!T:T))/100</f>
        <v>0</v>
      </c>
      <c r="N110" s="5">
        <f>(COUNTIF('Random Magic Item'!I:I,$A110)+SUMIF('Random Magic Item'!$M:$M,$A110,'Random Magic Item'!U:U))/100</f>
        <v>0</v>
      </c>
      <c r="O110" s="5">
        <f>(COUNTIF('Random Magic Item'!J:J,$A110)+SUMIF('Random Magic Item'!$M:$M,$A110,'Random Magic Item'!V:V))/100</f>
        <v>0</v>
      </c>
      <c r="P110" s="54">
        <f t="shared" si="1"/>
        <v>1</v>
      </c>
      <c r="Q110" s="13">
        <v>158</v>
      </c>
      <c r="W110" s="56">
        <v>217</v>
      </c>
      <c r="AC110" s="14"/>
      <c r="AD110" s="56"/>
    </row>
    <row r="111" spans="1:30" x14ac:dyDescent="0.25">
      <c r="A111" t="s">
        <v>1217</v>
      </c>
      <c r="C111" t="s">
        <v>372</v>
      </c>
      <c r="D111" s="13" t="s">
        <v>3</v>
      </c>
      <c r="E111" s="13">
        <v>1</v>
      </c>
      <c r="F111" s="13">
        <v>0</v>
      </c>
      <c r="G111" s="5">
        <f>(COUNTIF('Random Magic Item'!B:B,$A111)+SUMIF('Random Magic Item'!$M:$M,$A111,'Random Magic Item'!N:N))/100</f>
        <v>0</v>
      </c>
      <c r="H111" s="5">
        <f>(COUNTIF('Random Magic Item'!C:C,$A111)+SUMIF('Random Magic Item'!$M:$M,$A111,'Random Magic Item'!O:O))/100</f>
        <v>0</v>
      </c>
      <c r="I111" s="5">
        <f>(COUNTIF('Random Magic Item'!D:D,$A111)+SUMIF('Random Magic Item'!$M:$M,$A111,'Random Magic Item'!P:P))/100</f>
        <v>0</v>
      </c>
      <c r="J111" s="5">
        <f>(COUNTIF('Random Magic Item'!E:E,$A111)+SUMIF('Random Magic Item'!$M:$M,$A111,'Random Magic Item'!Q:Q))/100</f>
        <v>0</v>
      </c>
      <c r="K111" s="5">
        <f>(COUNTIF('Random Magic Item'!F:F,$A111)+SUMIF('Random Magic Item'!$M:$M,$A111,'Random Magic Item'!R:R))/100</f>
        <v>0</v>
      </c>
      <c r="L111" s="5">
        <f>(COUNTIF('Random Magic Item'!G:G,$A111)+SUMIF('Random Magic Item'!$M:$M,$A111,'Random Magic Item'!S:S))/100</f>
        <v>0</v>
      </c>
      <c r="M111" s="5">
        <f>(COUNTIF('Random Magic Item'!H:H,$A111)+SUMIF('Random Magic Item'!$M:$M,$A111,'Random Magic Item'!T:T))/100</f>
        <v>0</v>
      </c>
      <c r="N111" s="5">
        <f>(COUNTIF('Random Magic Item'!I:I,$A111)+SUMIF('Random Magic Item'!$M:$M,$A111,'Random Magic Item'!U:U))/100</f>
        <v>0</v>
      </c>
      <c r="O111" s="5">
        <f>(COUNTIF('Random Magic Item'!J:J,$A111)+SUMIF('Random Magic Item'!$M:$M,$A111,'Random Magic Item'!V:V))/100</f>
        <v>0</v>
      </c>
      <c r="P111" s="54">
        <f t="shared" si="1"/>
        <v>0</v>
      </c>
      <c r="U111" s="13">
        <v>222</v>
      </c>
      <c r="AC111" s="14"/>
      <c r="AD111" s="56"/>
    </row>
    <row r="112" spans="1:30" x14ac:dyDescent="0.25">
      <c r="A112" t="s">
        <v>1218</v>
      </c>
      <c r="C112" t="s">
        <v>372</v>
      </c>
      <c r="D112" s="13" t="s">
        <v>4</v>
      </c>
      <c r="E112" s="13">
        <v>1</v>
      </c>
      <c r="F112" s="13">
        <v>0</v>
      </c>
      <c r="G112" s="5">
        <f>(COUNTIF('Random Magic Item'!B:B,$A112)+SUMIF('Random Magic Item'!$M:$M,$A112,'Random Magic Item'!N:N))/100</f>
        <v>0</v>
      </c>
      <c r="H112" s="5">
        <f>(COUNTIF('Random Magic Item'!C:C,$A112)+SUMIF('Random Magic Item'!$M:$M,$A112,'Random Magic Item'!O:O))/100</f>
        <v>0</v>
      </c>
      <c r="I112" s="5">
        <f>(COUNTIF('Random Magic Item'!D:D,$A112)+SUMIF('Random Magic Item'!$M:$M,$A112,'Random Magic Item'!P:P))/100</f>
        <v>0</v>
      </c>
      <c r="J112" s="5">
        <f>(COUNTIF('Random Magic Item'!E:E,$A112)+SUMIF('Random Magic Item'!$M:$M,$A112,'Random Magic Item'!Q:Q))/100</f>
        <v>0</v>
      </c>
      <c r="K112" s="5">
        <f>(COUNTIF('Random Magic Item'!F:F,$A112)+SUMIF('Random Magic Item'!$M:$M,$A112,'Random Magic Item'!R:R))/100</f>
        <v>0</v>
      </c>
      <c r="L112" s="5">
        <f>(COUNTIF('Random Magic Item'!G:G,$A112)+SUMIF('Random Magic Item'!$M:$M,$A112,'Random Magic Item'!S:S))/100</f>
        <v>0</v>
      </c>
      <c r="M112" s="5">
        <f>(COUNTIF('Random Magic Item'!H:H,$A112)+SUMIF('Random Magic Item'!$M:$M,$A112,'Random Magic Item'!T:T))/100</f>
        <v>0</v>
      </c>
      <c r="N112" s="5">
        <f>(COUNTIF('Random Magic Item'!I:I,$A112)+SUMIF('Random Magic Item'!$M:$M,$A112,'Random Magic Item'!U:U))/100</f>
        <v>0.01</v>
      </c>
      <c r="O112" s="5">
        <f>(COUNTIF('Random Magic Item'!J:J,$A112)+SUMIF('Random Magic Item'!$M:$M,$A112,'Random Magic Item'!V:V))/100</f>
        <v>0</v>
      </c>
      <c r="P112" s="54">
        <f t="shared" si="1"/>
        <v>1</v>
      </c>
      <c r="Q112" s="13">
        <v>158</v>
      </c>
      <c r="W112" s="56">
        <v>217</v>
      </c>
      <c r="AC112" s="14"/>
      <c r="AD112" s="56"/>
    </row>
    <row r="113" spans="1:30" x14ac:dyDescent="0.25">
      <c r="A113" t="s">
        <v>1219</v>
      </c>
      <c r="C113" t="s">
        <v>372</v>
      </c>
      <c r="D113" s="13" t="s">
        <v>3</v>
      </c>
      <c r="E113" s="13">
        <v>1</v>
      </c>
      <c r="F113" s="13">
        <v>0</v>
      </c>
      <c r="G113" s="5">
        <f>(COUNTIF('Random Magic Item'!B:B,$A113)+SUMIF('Random Magic Item'!$M:$M,$A113,'Random Magic Item'!N:N))/100</f>
        <v>0</v>
      </c>
      <c r="H113" s="5">
        <f>(COUNTIF('Random Magic Item'!C:C,$A113)+SUMIF('Random Magic Item'!$M:$M,$A113,'Random Magic Item'!O:O))/100</f>
        <v>0</v>
      </c>
      <c r="I113" s="5">
        <f>(COUNTIF('Random Magic Item'!D:D,$A113)+SUMIF('Random Magic Item'!$M:$M,$A113,'Random Magic Item'!P:P))/100</f>
        <v>0</v>
      </c>
      <c r="J113" s="5">
        <f>(COUNTIF('Random Magic Item'!E:E,$A113)+SUMIF('Random Magic Item'!$M:$M,$A113,'Random Magic Item'!Q:Q))/100</f>
        <v>0</v>
      </c>
      <c r="K113" s="5">
        <f>(COUNTIF('Random Magic Item'!F:F,$A113)+SUMIF('Random Magic Item'!$M:$M,$A113,'Random Magic Item'!R:R))/100</f>
        <v>0</v>
      </c>
      <c r="L113" s="5">
        <f>(COUNTIF('Random Magic Item'!G:G,$A113)+SUMIF('Random Magic Item'!$M:$M,$A113,'Random Magic Item'!S:S))/100</f>
        <v>0</v>
      </c>
      <c r="M113" s="5">
        <f>(COUNTIF('Random Magic Item'!H:H,$A113)+SUMIF('Random Magic Item'!$M:$M,$A113,'Random Magic Item'!T:T))/100</f>
        <v>0.01</v>
      </c>
      <c r="N113" s="5">
        <f>(COUNTIF('Random Magic Item'!I:I,$A113)+SUMIF('Random Magic Item'!$M:$M,$A113,'Random Magic Item'!U:U))/100</f>
        <v>0</v>
      </c>
      <c r="O113" s="5">
        <f>(COUNTIF('Random Magic Item'!J:J,$A113)+SUMIF('Random Magic Item'!$M:$M,$A113,'Random Magic Item'!V:V))/100</f>
        <v>0</v>
      </c>
      <c r="P113" s="54">
        <f t="shared" si="1"/>
        <v>1</v>
      </c>
      <c r="Q113" s="13">
        <v>158</v>
      </c>
      <c r="W113" s="56">
        <v>217</v>
      </c>
      <c r="AC113" s="14"/>
      <c r="AD113" s="56"/>
    </row>
    <row r="114" spans="1:30" x14ac:dyDescent="0.25">
      <c r="A114" t="s">
        <v>1220</v>
      </c>
      <c r="C114" t="s">
        <v>372</v>
      </c>
      <c r="D114" s="13" t="s">
        <v>2</v>
      </c>
      <c r="E114" s="13">
        <v>1</v>
      </c>
      <c r="F114" s="13">
        <v>0</v>
      </c>
      <c r="G114" s="5">
        <f>(COUNTIF('Random Magic Item'!B:B,$A114)+SUMIF('Random Magic Item'!$M:$M,$A114,'Random Magic Item'!N:N))/100</f>
        <v>0</v>
      </c>
      <c r="H114" s="5">
        <f>(COUNTIF('Random Magic Item'!C:C,$A114)+SUMIF('Random Magic Item'!$M:$M,$A114,'Random Magic Item'!O:O))/100</f>
        <v>0</v>
      </c>
      <c r="I114" s="5">
        <f>(COUNTIF('Random Magic Item'!D:D,$A114)+SUMIF('Random Magic Item'!$M:$M,$A114,'Random Magic Item'!P:P))/100</f>
        <v>0</v>
      </c>
      <c r="J114" s="5">
        <f>(COUNTIF('Random Magic Item'!E:E,$A114)+SUMIF('Random Magic Item'!$M:$M,$A114,'Random Magic Item'!Q:Q))/100</f>
        <v>0</v>
      </c>
      <c r="K114" s="5">
        <f>(COUNTIF('Random Magic Item'!F:F,$A114)+SUMIF('Random Magic Item'!$M:$M,$A114,'Random Magic Item'!R:R))/100</f>
        <v>0</v>
      </c>
      <c r="L114" s="5">
        <f>(COUNTIF('Random Magic Item'!G:G,$A114)+SUMIF('Random Magic Item'!$M:$M,$A114,'Random Magic Item'!S:S))/100</f>
        <v>0.02</v>
      </c>
      <c r="M114" s="5">
        <f>(COUNTIF('Random Magic Item'!H:H,$A114)+SUMIF('Random Magic Item'!$M:$M,$A114,'Random Magic Item'!T:T))/100</f>
        <v>0</v>
      </c>
      <c r="N114" s="5">
        <f>(COUNTIF('Random Magic Item'!I:I,$A114)+SUMIF('Random Magic Item'!$M:$M,$A114,'Random Magic Item'!U:U))/100</f>
        <v>0</v>
      </c>
      <c r="O114" s="5">
        <f>(COUNTIF('Random Magic Item'!J:J,$A114)+SUMIF('Random Magic Item'!$M:$M,$A114,'Random Magic Item'!V:V))/100</f>
        <v>0</v>
      </c>
      <c r="P114" s="54">
        <f t="shared" si="1"/>
        <v>1</v>
      </c>
      <c r="Q114" s="13">
        <v>158</v>
      </c>
      <c r="V114" s="13">
        <v>59</v>
      </c>
      <c r="W114" s="56">
        <v>217</v>
      </c>
      <c r="AC114" s="14"/>
      <c r="AD114" s="56"/>
    </row>
    <row r="115" spans="1:30" x14ac:dyDescent="0.25">
      <c r="A115" t="s">
        <v>1221</v>
      </c>
      <c r="C115" t="s">
        <v>372</v>
      </c>
      <c r="D115" s="13" t="s">
        <v>5</v>
      </c>
      <c r="E115" s="13">
        <v>1</v>
      </c>
      <c r="F115" s="13">
        <v>0</v>
      </c>
      <c r="G115" s="5">
        <f>(COUNTIF('Random Magic Item'!B:B,$A115)+SUMIF('Random Magic Item'!$M:$M,$A115,'Random Magic Item'!N:N))/100</f>
        <v>0</v>
      </c>
      <c r="H115" s="5">
        <f>(COUNTIF('Random Magic Item'!C:C,$A115)+SUMIF('Random Magic Item'!$M:$M,$A115,'Random Magic Item'!O:O))/100</f>
        <v>0</v>
      </c>
      <c r="I115" s="5">
        <f>(COUNTIF('Random Magic Item'!D:D,$A115)+SUMIF('Random Magic Item'!$M:$M,$A115,'Random Magic Item'!P:P))/100</f>
        <v>0</v>
      </c>
      <c r="J115" s="5">
        <f>(COUNTIF('Random Magic Item'!E:E,$A115)+SUMIF('Random Magic Item'!$M:$M,$A115,'Random Magic Item'!Q:Q))/100</f>
        <v>0</v>
      </c>
      <c r="K115" s="5">
        <f>(COUNTIF('Random Magic Item'!F:F,$A115)+SUMIF('Random Magic Item'!$M:$M,$A115,'Random Magic Item'!R:R))/100</f>
        <v>0</v>
      </c>
      <c r="L115" s="5">
        <f>(COUNTIF('Random Magic Item'!G:G,$A115)+SUMIF('Random Magic Item'!$M:$M,$A115,'Random Magic Item'!S:S))/100</f>
        <v>0</v>
      </c>
      <c r="M115" s="5">
        <f>(COUNTIF('Random Magic Item'!H:H,$A115)+SUMIF('Random Magic Item'!$M:$M,$A115,'Random Magic Item'!T:T))/100</f>
        <v>0</v>
      </c>
      <c r="N115" s="5">
        <f>(COUNTIF('Random Magic Item'!I:I,$A115)+SUMIF('Random Magic Item'!$M:$M,$A115,'Random Magic Item'!U:U))/100</f>
        <v>0</v>
      </c>
      <c r="O115" s="5">
        <f>(COUNTIF('Random Magic Item'!J:J,$A115)+SUMIF('Random Magic Item'!$M:$M,$A115,'Random Magic Item'!V:V))/100</f>
        <v>0.02</v>
      </c>
      <c r="P115" s="54">
        <f t="shared" si="1"/>
        <v>1</v>
      </c>
      <c r="Q115" s="13">
        <v>158</v>
      </c>
      <c r="AC115" s="14"/>
      <c r="AD115" s="56"/>
    </row>
    <row r="116" spans="1:30" x14ac:dyDescent="0.25">
      <c r="A116" t="s">
        <v>1222</v>
      </c>
      <c r="C116" t="s">
        <v>372</v>
      </c>
      <c r="D116" s="13" t="s">
        <v>2</v>
      </c>
      <c r="E116" s="13">
        <v>1</v>
      </c>
      <c r="F116" s="13">
        <v>0</v>
      </c>
      <c r="G116" s="5">
        <f>(COUNTIF('Random Magic Item'!B:B,$A116)+SUMIF('Random Magic Item'!$M:$M,$A116,'Random Magic Item'!N:N))/100</f>
        <v>0</v>
      </c>
      <c r="H116" s="5">
        <f>(COUNTIF('Random Magic Item'!C:C,$A116)+SUMIF('Random Magic Item'!$M:$M,$A116,'Random Magic Item'!O:O))/100</f>
        <v>0</v>
      </c>
      <c r="I116" s="5">
        <f>(COUNTIF('Random Magic Item'!D:D,$A116)+SUMIF('Random Magic Item'!$M:$M,$A116,'Random Magic Item'!P:P))/100</f>
        <v>0</v>
      </c>
      <c r="J116" s="5">
        <f>(COUNTIF('Random Magic Item'!E:E,$A116)+SUMIF('Random Magic Item'!$M:$M,$A116,'Random Magic Item'!Q:Q))/100</f>
        <v>0</v>
      </c>
      <c r="K116" s="5">
        <f>(COUNTIF('Random Magic Item'!F:F,$A116)+SUMIF('Random Magic Item'!$M:$M,$A116,'Random Magic Item'!R:R))/100</f>
        <v>0</v>
      </c>
      <c r="L116" s="5">
        <f>(COUNTIF('Random Magic Item'!G:G,$A116)+SUMIF('Random Magic Item'!$M:$M,$A116,'Random Magic Item'!S:S))/100</f>
        <v>0.02</v>
      </c>
      <c r="M116" s="5">
        <f>(COUNTIF('Random Magic Item'!H:H,$A116)+SUMIF('Random Magic Item'!$M:$M,$A116,'Random Magic Item'!T:T))/100</f>
        <v>0</v>
      </c>
      <c r="N116" s="5">
        <f>(COUNTIF('Random Magic Item'!I:I,$A116)+SUMIF('Random Magic Item'!$M:$M,$A116,'Random Magic Item'!U:U))/100</f>
        <v>0</v>
      </c>
      <c r="O116" s="5">
        <f>(COUNTIF('Random Magic Item'!J:J,$A116)+SUMIF('Random Magic Item'!$M:$M,$A116,'Random Magic Item'!V:V))/100</f>
        <v>0</v>
      </c>
      <c r="P116" s="54">
        <f t="shared" si="1"/>
        <v>1</v>
      </c>
      <c r="Q116" s="13">
        <v>159</v>
      </c>
      <c r="W116" s="56">
        <v>217</v>
      </c>
      <c r="AC116" s="14"/>
      <c r="AD116" s="56"/>
    </row>
    <row r="117" spans="1:30" x14ac:dyDescent="0.25">
      <c r="A117" t="s">
        <v>1223</v>
      </c>
      <c r="C117" t="s">
        <v>372</v>
      </c>
      <c r="D117" s="13" t="s">
        <v>3</v>
      </c>
      <c r="E117" s="13">
        <v>1</v>
      </c>
      <c r="F117" s="13">
        <v>0</v>
      </c>
      <c r="G117" s="5">
        <f>(COUNTIF('Random Magic Item'!B:B,$A117)+SUMIF('Random Magic Item'!$M:$M,$A117,'Random Magic Item'!N:N))/100</f>
        <v>0</v>
      </c>
      <c r="H117" s="5">
        <f>(COUNTIF('Random Magic Item'!C:C,$A117)+SUMIF('Random Magic Item'!$M:$M,$A117,'Random Magic Item'!O:O))/100</f>
        <v>0</v>
      </c>
      <c r="I117" s="5">
        <f>(COUNTIF('Random Magic Item'!D:D,$A117)+SUMIF('Random Magic Item'!$M:$M,$A117,'Random Magic Item'!P:P))/100</f>
        <v>0</v>
      </c>
      <c r="J117" s="5">
        <f>(COUNTIF('Random Magic Item'!E:E,$A117)+SUMIF('Random Magic Item'!$M:$M,$A117,'Random Magic Item'!Q:Q))/100</f>
        <v>0</v>
      </c>
      <c r="K117" s="5">
        <f>(COUNTIF('Random Magic Item'!F:F,$A117)+SUMIF('Random Magic Item'!$M:$M,$A117,'Random Magic Item'!R:R))/100</f>
        <v>0</v>
      </c>
      <c r="L117" s="5">
        <f>(COUNTIF('Random Magic Item'!G:G,$A117)+SUMIF('Random Magic Item'!$M:$M,$A117,'Random Magic Item'!S:S))/100</f>
        <v>0</v>
      </c>
      <c r="M117" s="5">
        <f>(COUNTIF('Random Magic Item'!H:H,$A117)+SUMIF('Random Magic Item'!$M:$M,$A117,'Random Magic Item'!T:T))/100</f>
        <v>0.01</v>
      </c>
      <c r="N117" s="5">
        <f>(COUNTIF('Random Magic Item'!I:I,$A117)+SUMIF('Random Magic Item'!$M:$M,$A117,'Random Magic Item'!U:U))/100</f>
        <v>0</v>
      </c>
      <c r="O117" s="5">
        <f>(COUNTIF('Random Magic Item'!J:J,$A117)+SUMIF('Random Magic Item'!$M:$M,$A117,'Random Magic Item'!V:V))/100</f>
        <v>0</v>
      </c>
      <c r="P117" s="54">
        <f t="shared" si="1"/>
        <v>1</v>
      </c>
      <c r="Q117" s="13">
        <v>159</v>
      </c>
      <c r="W117" s="56">
        <v>218</v>
      </c>
      <c r="AC117" s="14"/>
      <c r="AD117" s="56"/>
    </row>
    <row r="118" spans="1:30" x14ac:dyDescent="0.25">
      <c r="A118" t="s">
        <v>1224</v>
      </c>
      <c r="C118" t="s">
        <v>372</v>
      </c>
      <c r="D118" s="13" t="s">
        <v>2</v>
      </c>
      <c r="E118" s="13">
        <v>0</v>
      </c>
      <c r="F118" s="13">
        <v>0</v>
      </c>
      <c r="G118" s="5">
        <f>(COUNTIF('Random Magic Item'!B:B,$A118)+SUMIF('Random Magic Item'!$M:$M,$A118,'Random Magic Item'!N:N))/100</f>
        <v>0</v>
      </c>
      <c r="H118" s="5">
        <f>(COUNTIF('Random Magic Item'!C:C,$A118)+SUMIF('Random Magic Item'!$M:$M,$A118,'Random Magic Item'!O:O))/100</f>
        <v>0.01</v>
      </c>
      <c r="I118" s="5">
        <f>(COUNTIF('Random Magic Item'!D:D,$A118)+SUMIF('Random Magic Item'!$M:$M,$A118,'Random Magic Item'!P:P))/100</f>
        <v>0</v>
      </c>
      <c r="J118" s="5">
        <f>(COUNTIF('Random Magic Item'!E:E,$A118)+SUMIF('Random Magic Item'!$M:$M,$A118,'Random Magic Item'!Q:Q))/100</f>
        <v>0</v>
      </c>
      <c r="K118" s="5">
        <f>(COUNTIF('Random Magic Item'!F:F,$A118)+SUMIF('Random Magic Item'!$M:$M,$A118,'Random Magic Item'!R:R))/100</f>
        <v>0</v>
      </c>
      <c r="L118" s="5">
        <f>(COUNTIF('Random Magic Item'!G:G,$A118)+SUMIF('Random Magic Item'!$M:$M,$A118,'Random Magic Item'!S:S))/100</f>
        <v>0</v>
      </c>
      <c r="M118" s="5">
        <f>(COUNTIF('Random Magic Item'!H:H,$A118)+SUMIF('Random Magic Item'!$M:$M,$A118,'Random Magic Item'!T:T))/100</f>
        <v>0</v>
      </c>
      <c r="N118" s="5">
        <f>(COUNTIF('Random Magic Item'!I:I,$A118)+SUMIF('Random Magic Item'!$M:$M,$A118,'Random Magic Item'!U:U))/100</f>
        <v>0</v>
      </c>
      <c r="O118" s="5">
        <f>(COUNTIF('Random Magic Item'!J:J,$A118)+SUMIF('Random Magic Item'!$M:$M,$A118,'Random Magic Item'!V:V))/100</f>
        <v>0</v>
      </c>
      <c r="P118" s="54">
        <f t="shared" si="1"/>
        <v>1</v>
      </c>
      <c r="Q118" s="13">
        <v>159</v>
      </c>
      <c r="W118" s="56">
        <v>218</v>
      </c>
      <c r="AC118" s="14"/>
      <c r="AD118" s="56"/>
    </row>
    <row r="119" spans="1:30" x14ac:dyDescent="0.25">
      <c r="A119" t="s">
        <v>1225</v>
      </c>
      <c r="C119" t="s">
        <v>372</v>
      </c>
      <c r="D119" s="13" t="s">
        <v>4</v>
      </c>
      <c r="E119" s="13">
        <v>0</v>
      </c>
      <c r="F119" s="13">
        <v>0</v>
      </c>
      <c r="G119" s="5">
        <f>(COUNTIF('Random Magic Item'!B:B,$A119)+SUMIF('Random Magic Item'!$M:$M,$A119,'Random Magic Item'!N:N))/100</f>
        <v>0</v>
      </c>
      <c r="H119" s="5">
        <f>(COUNTIF('Random Magic Item'!C:C,$A119)+SUMIF('Random Magic Item'!$M:$M,$A119,'Random Magic Item'!O:O))/100</f>
        <v>0</v>
      </c>
      <c r="I119" s="5">
        <f>(COUNTIF('Random Magic Item'!D:D,$A119)+SUMIF('Random Magic Item'!$M:$M,$A119,'Random Magic Item'!P:P))/100</f>
        <v>0</v>
      </c>
      <c r="J119" s="5">
        <f>(COUNTIF('Random Magic Item'!E:E,$A119)+SUMIF('Random Magic Item'!$M:$M,$A119,'Random Magic Item'!Q:Q))/100</f>
        <v>0</v>
      </c>
      <c r="K119" s="5">
        <f>(COUNTIF('Random Magic Item'!F:F,$A119)+SUMIF('Random Magic Item'!$M:$M,$A119,'Random Magic Item'!R:R))/100</f>
        <v>0</v>
      </c>
      <c r="L119" s="5">
        <f>(COUNTIF('Random Magic Item'!G:G,$A119)+SUMIF('Random Magic Item'!$M:$M,$A119,'Random Magic Item'!S:S))/100</f>
        <v>0</v>
      </c>
      <c r="M119" s="5">
        <f>(COUNTIF('Random Magic Item'!H:H,$A119)+SUMIF('Random Magic Item'!$M:$M,$A119,'Random Magic Item'!T:T))/100</f>
        <v>0</v>
      </c>
      <c r="N119" s="5">
        <f>(COUNTIF('Random Magic Item'!I:I,$A119)+SUMIF('Random Magic Item'!$M:$M,$A119,'Random Magic Item'!U:U))/100</f>
        <v>0.02</v>
      </c>
      <c r="O119" s="5">
        <f>(COUNTIF('Random Magic Item'!J:J,$A119)+SUMIF('Random Magic Item'!$M:$M,$A119,'Random Magic Item'!V:V))/100</f>
        <v>0</v>
      </c>
      <c r="P119" s="54">
        <f t="shared" si="1"/>
        <v>1</v>
      </c>
      <c r="Q119" s="13">
        <v>159</v>
      </c>
      <c r="W119" s="56">
        <v>218</v>
      </c>
      <c r="AC119" s="14"/>
      <c r="AD119" s="56"/>
    </row>
    <row r="120" spans="1:30" x14ac:dyDescent="0.25">
      <c r="A120" t="s">
        <v>1226</v>
      </c>
      <c r="C120" t="s">
        <v>372</v>
      </c>
      <c r="D120" s="13" t="s">
        <v>5</v>
      </c>
      <c r="E120" s="13">
        <v>0</v>
      </c>
      <c r="F120" s="13">
        <v>0</v>
      </c>
      <c r="G120" s="5">
        <f>(COUNTIF('Random Magic Item'!B:B,$A120)+SUMIF('Random Magic Item'!$M:$M,$A120,'Random Magic Item'!N:N))/100</f>
        <v>0</v>
      </c>
      <c r="H120" s="5">
        <f>(COUNTIF('Random Magic Item'!C:C,$A120)+SUMIF('Random Magic Item'!$M:$M,$A120,'Random Magic Item'!O:O))/100</f>
        <v>0</v>
      </c>
      <c r="I120" s="5">
        <f>(COUNTIF('Random Magic Item'!D:D,$A120)+SUMIF('Random Magic Item'!$M:$M,$A120,'Random Magic Item'!P:P))/100</f>
        <v>0</v>
      </c>
      <c r="J120" s="5">
        <f>(COUNTIF('Random Magic Item'!E:E,$A120)+SUMIF('Random Magic Item'!$M:$M,$A120,'Random Magic Item'!Q:Q))/100</f>
        <v>0</v>
      </c>
      <c r="K120" s="5">
        <f>(COUNTIF('Random Magic Item'!F:F,$A120)+SUMIF('Random Magic Item'!$M:$M,$A120,'Random Magic Item'!R:R))/100</f>
        <v>0</v>
      </c>
      <c r="L120" s="5">
        <f>(COUNTIF('Random Magic Item'!G:G,$A120)+SUMIF('Random Magic Item'!$M:$M,$A120,'Random Magic Item'!S:S))/100</f>
        <v>0</v>
      </c>
      <c r="M120" s="5">
        <f>(COUNTIF('Random Magic Item'!H:H,$A120)+SUMIF('Random Magic Item'!$M:$M,$A120,'Random Magic Item'!T:T))/100</f>
        <v>0</v>
      </c>
      <c r="N120" s="5">
        <f>(COUNTIF('Random Magic Item'!I:I,$A120)+SUMIF('Random Magic Item'!$M:$M,$A120,'Random Magic Item'!U:U))/100</f>
        <v>0</v>
      </c>
      <c r="O120" s="5">
        <f>(COUNTIF('Random Magic Item'!J:J,$A120)+SUMIF('Random Magic Item'!$M:$M,$A120,'Random Magic Item'!V:V))/100</f>
        <v>6.6666666666666662E-3</v>
      </c>
      <c r="P120" s="54">
        <f t="shared" si="1"/>
        <v>1</v>
      </c>
      <c r="Q120" s="13">
        <v>159</v>
      </c>
      <c r="W120" s="56">
        <v>218</v>
      </c>
      <c r="AC120" s="14"/>
      <c r="AD120" s="56"/>
    </row>
    <row r="121" spans="1:30" x14ac:dyDescent="0.25">
      <c r="A121" t="s">
        <v>1227</v>
      </c>
      <c r="C121" t="s">
        <v>372</v>
      </c>
      <c r="D121" s="13" t="s">
        <v>5</v>
      </c>
      <c r="E121" s="13">
        <v>0</v>
      </c>
      <c r="F121" s="13">
        <v>0</v>
      </c>
      <c r="G121" s="5">
        <f>(COUNTIF('Random Magic Item'!B:B,$A121)+SUMIF('Random Magic Item'!$M:$M,$A121,'Random Magic Item'!N:N))/100</f>
        <v>0</v>
      </c>
      <c r="H121" s="5">
        <f>(COUNTIF('Random Magic Item'!C:C,$A121)+SUMIF('Random Magic Item'!$M:$M,$A121,'Random Magic Item'!O:O))/100</f>
        <v>0</v>
      </c>
      <c r="I121" s="5">
        <f>(COUNTIF('Random Magic Item'!D:D,$A121)+SUMIF('Random Magic Item'!$M:$M,$A121,'Random Magic Item'!P:P))/100</f>
        <v>0</v>
      </c>
      <c r="J121" s="5">
        <f>(COUNTIF('Random Magic Item'!E:E,$A121)+SUMIF('Random Magic Item'!$M:$M,$A121,'Random Magic Item'!Q:Q))/100</f>
        <v>0</v>
      </c>
      <c r="K121" s="5">
        <f>(COUNTIF('Random Magic Item'!F:F,$A121)+SUMIF('Random Magic Item'!$M:$M,$A121,'Random Magic Item'!R:R))/100</f>
        <v>0</v>
      </c>
      <c r="L121" s="5">
        <f>(COUNTIF('Random Magic Item'!G:G,$A121)+SUMIF('Random Magic Item'!$M:$M,$A121,'Random Magic Item'!S:S))/100</f>
        <v>0</v>
      </c>
      <c r="M121" s="5">
        <f>(COUNTIF('Random Magic Item'!H:H,$A121)+SUMIF('Random Magic Item'!$M:$M,$A121,'Random Magic Item'!T:T))/100</f>
        <v>0</v>
      </c>
      <c r="N121" s="5">
        <f>(COUNTIF('Random Magic Item'!I:I,$A121)+SUMIF('Random Magic Item'!$M:$M,$A121,'Random Magic Item'!U:U))/100</f>
        <v>0</v>
      </c>
      <c r="O121" s="5">
        <f>(COUNTIF('Random Magic Item'!J:J,$A121)+SUMIF('Random Magic Item'!$M:$M,$A121,'Random Magic Item'!V:V))/100</f>
        <v>6.6666666666666662E-3</v>
      </c>
      <c r="P121" s="54">
        <f t="shared" si="1"/>
        <v>1</v>
      </c>
      <c r="Q121" s="13">
        <v>159</v>
      </c>
      <c r="W121" s="56">
        <v>218</v>
      </c>
      <c r="AC121" s="14"/>
      <c r="AD121" s="56"/>
    </row>
    <row r="122" spans="1:30" x14ac:dyDescent="0.25">
      <c r="A122" t="s">
        <v>1228</v>
      </c>
      <c r="C122" t="s">
        <v>372</v>
      </c>
      <c r="D122" s="13" t="s">
        <v>5</v>
      </c>
      <c r="E122" s="13">
        <v>0</v>
      </c>
      <c r="F122" s="13">
        <v>0</v>
      </c>
      <c r="G122" s="5">
        <f>(COUNTIF('Random Magic Item'!B:B,$A122)+SUMIF('Random Magic Item'!$M:$M,$A122,'Random Magic Item'!N:N))/100</f>
        <v>0</v>
      </c>
      <c r="H122" s="5">
        <f>(COUNTIF('Random Magic Item'!C:C,$A122)+SUMIF('Random Magic Item'!$M:$M,$A122,'Random Magic Item'!O:O))/100</f>
        <v>0</v>
      </c>
      <c r="I122" s="5">
        <f>(COUNTIF('Random Magic Item'!D:D,$A122)+SUMIF('Random Magic Item'!$M:$M,$A122,'Random Magic Item'!P:P))/100</f>
        <v>0</v>
      </c>
      <c r="J122" s="5">
        <f>(COUNTIF('Random Magic Item'!E:E,$A122)+SUMIF('Random Magic Item'!$M:$M,$A122,'Random Magic Item'!Q:Q))/100</f>
        <v>0</v>
      </c>
      <c r="K122" s="5">
        <f>(COUNTIF('Random Magic Item'!F:F,$A122)+SUMIF('Random Magic Item'!$M:$M,$A122,'Random Magic Item'!R:R))/100</f>
        <v>0</v>
      </c>
      <c r="L122" s="5">
        <f>(COUNTIF('Random Magic Item'!G:G,$A122)+SUMIF('Random Magic Item'!$M:$M,$A122,'Random Magic Item'!S:S))/100</f>
        <v>0</v>
      </c>
      <c r="M122" s="5">
        <f>(COUNTIF('Random Magic Item'!H:H,$A122)+SUMIF('Random Magic Item'!$M:$M,$A122,'Random Magic Item'!T:T))/100</f>
        <v>0</v>
      </c>
      <c r="N122" s="5">
        <f>(COUNTIF('Random Magic Item'!I:I,$A122)+SUMIF('Random Magic Item'!$M:$M,$A122,'Random Magic Item'!U:U))/100</f>
        <v>0</v>
      </c>
      <c r="O122" s="5">
        <f>(COUNTIF('Random Magic Item'!J:J,$A122)+SUMIF('Random Magic Item'!$M:$M,$A122,'Random Magic Item'!V:V))/100</f>
        <v>6.6666666666666662E-3</v>
      </c>
      <c r="P122" s="54">
        <f t="shared" si="1"/>
        <v>1</v>
      </c>
      <c r="Q122" s="13">
        <v>159</v>
      </c>
      <c r="W122" s="56">
        <v>218</v>
      </c>
      <c r="AC122" s="14"/>
      <c r="AD122" s="56"/>
    </row>
    <row r="123" spans="1:30" x14ac:dyDescent="0.25">
      <c r="A123" t="s">
        <v>1229</v>
      </c>
      <c r="C123" t="s">
        <v>372</v>
      </c>
      <c r="D123" s="13" t="s">
        <v>3</v>
      </c>
      <c r="E123" s="13">
        <v>1</v>
      </c>
      <c r="F123" s="13">
        <v>0</v>
      </c>
      <c r="G123" s="5">
        <f>(COUNTIF('Random Magic Item'!B:B,$A123)+SUMIF('Random Magic Item'!$M:$M,$A123,'Random Magic Item'!N:N))/100</f>
        <v>0</v>
      </c>
      <c r="H123" s="5">
        <f>(COUNTIF('Random Magic Item'!C:C,$A123)+SUMIF('Random Magic Item'!$M:$M,$A123,'Random Magic Item'!O:O))/100</f>
        <v>0</v>
      </c>
      <c r="I123" s="5">
        <f>(COUNTIF('Random Magic Item'!D:D,$A123)+SUMIF('Random Magic Item'!$M:$M,$A123,'Random Magic Item'!P:P))/100</f>
        <v>0</v>
      </c>
      <c r="J123" s="5">
        <f>(COUNTIF('Random Magic Item'!E:E,$A123)+SUMIF('Random Magic Item'!$M:$M,$A123,'Random Magic Item'!Q:Q))/100</f>
        <v>0</v>
      </c>
      <c r="K123" s="5">
        <f>(COUNTIF('Random Magic Item'!F:F,$A123)+SUMIF('Random Magic Item'!$M:$M,$A123,'Random Magic Item'!R:R))/100</f>
        <v>0</v>
      </c>
      <c r="L123" s="5">
        <f>(COUNTIF('Random Magic Item'!G:G,$A123)+SUMIF('Random Magic Item'!$M:$M,$A123,'Random Magic Item'!S:S))/100</f>
        <v>0</v>
      </c>
      <c r="M123" s="5">
        <f>(COUNTIF('Random Magic Item'!H:H,$A123)+SUMIF('Random Magic Item'!$M:$M,$A123,'Random Magic Item'!T:T))/100</f>
        <v>0.01</v>
      </c>
      <c r="N123" s="5">
        <f>(COUNTIF('Random Magic Item'!I:I,$A123)+SUMIF('Random Magic Item'!$M:$M,$A123,'Random Magic Item'!U:U))/100</f>
        <v>0</v>
      </c>
      <c r="O123" s="5">
        <f>(COUNTIF('Random Magic Item'!J:J,$A123)+SUMIF('Random Magic Item'!$M:$M,$A123,'Random Magic Item'!V:V))/100</f>
        <v>0</v>
      </c>
      <c r="P123" s="54">
        <f t="shared" si="1"/>
        <v>1</v>
      </c>
      <c r="Q123" s="13">
        <v>159</v>
      </c>
      <c r="W123" s="56">
        <v>218</v>
      </c>
      <c r="AC123" s="14"/>
      <c r="AD123" s="56"/>
    </row>
    <row r="124" spans="1:30" x14ac:dyDescent="0.25">
      <c r="A124" t="s">
        <v>1230</v>
      </c>
      <c r="C124" t="s">
        <v>372</v>
      </c>
      <c r="D124" s="13" t="s">
        <v>5</v>
      </c>
      <c r="E124" s="13">
        <v>0</v>
      </c>
      <c r="F124" s="13">
        <v>0</v>
      </c>
      <c r="G124" s="5">
        <f>(COUNTIF('Random Magic Item'!B:B,$A124)+SUMIF('Random Magic Item'!$M:$M,$A124,'Random Magic Item'!N:N))/100</f>
        <v>0</v>
      </c>
      <c r="H124" s="5">
        <f>(COUNTIF('Random Magic Item'!C:C,$A124)+SUMIF('Random Magic Item'!$M:$M,$A124,'Random Magic Item'!O:O))/100</f>
        <v>0</v>
      </c>
      <c r="I124" s="5">
        <f>(COUNTIF('Random Magic Item'!D:D,$A124)+SUMIF('Random Magic Item'!$M:$M,$A124,'Random Magic Item'!P:P))/100</f>
        <v>0</v>
      </c>
      <c r="J124" s="5">
        <f>(COUNTIF('Random Magic Item'!E:E,$A124)+SUMIF('Random Magic Item'!$M:$M,$A124,'Random Magic Item'!Q:Q))/100</f>
        <v>0</v>
      </c>
      <c r="K124" s="5">
        <f>(COUNTIF('Random Magic Item'!F:F,$A124)+SUMIF('Random Magic Item'!$M:$M,$A124,'Random Magic Item'!R:R))/100</f>
        <v>0</v>
      </c>
      <c r="L124" s="5">
        <f>(COUNTIF('Random Magic Item'!G:G,$A124)+SUMIF('Random Magic Item'!$M:$M,$A124,'Random Magic Item'!S:S))/100</f>
        <v>0</v>
      </c>
      <c r="M124" s="5">
        <f>(COUNTIF('Random Magic Item'!H:H,$A124)+SUMIF('Random Magic Item'!$M:$M,$A124,'Random Magic Item'!T:T))/100</f>
        <v>0</v>
      </c>
      <c r="N124" s="5">
        <f>(COUNTIF('Random Magic Item'!I:I,$A124)+SUMIF('Random Magic Item'!$M:$M,$A124,'Random Magic Item'!U:U))/100</f>
        <v>0</v>
      </c>
      <c r="O124" s="5">
        <f>(COUNTIF('Random Magic Item'!J:J,$A124)+SUMIF('Random Magic Item'!$M:$M,$A124,'Random Magic Item'!V:V))/100</f>
        <v>0.01</v>
      </c>
      <c r="P124" s="54">
        <f t="shared" si="1"/>
        <v>1</v>
      </c>
      <c r="Q124" s="13">
        <v>160</v>
      </c>
      <c r="W124" s="56">
        <v>219</v>
      </c>
      <c r="AC124" s="14"/>
      <c r="AD124" s="56"/>
    </row>
    <row r="125" spans="1:30" x14ac:dyDescent="0.25">
      <c r="A125" t="s">
        <v>1231</v>
      </c>
      <c r="B125" t="s">
        <v>1232</v>
      </c>
      <c r="C125" t="s">
        <v>372</v>
      </c>
      <c r="D125" s="13" t="s">
        <v>3</v>
      </c>
      <c r="E125" s="13">
        <v>0</v>
      </c>
      <c r="F125" s="13">
        <v>0</v>
      </c>
      <c r="G125" s="5">
        <f>(COUNTIF('Random Magic Item'!B:B,$A125)+SUMIF('Random Magic Item'!$M:$M,$A125,'Random Magic Item'!N:N))/100</f>
        <v>0</v>
      </c>
      <c r="H125" s="5">
        <f>(COUNTIF('Random Magic Item'!C:C,$A125)+SUMIF('Random Magic Item'!$M:$M,$A125,'Random Magic Item'!O:O))/100</f>
        <v>0</v>
      </c>
      <c r="I125" s="5">
        <f>(COUNTIF('Random Magic Item'!D:D,$A125)+SUMIF('Random Magic Item'!$M:$M,$A125,'Random Magic Item'!P:P))/100</f>
        <v>0</v>
      </c>
      <c r="J125" s="5">
        <f>(COUNTIF('Random Magic Item'!E:E,$A125)+SUMIF('Random Magic Item'!$M:$M,$A125,'Random Magic Item'!Q:Q))/100</f>
        <v>0</v>
      </c>
      <c r="K125" s="5">
        <f>(COUNTIF('Random Magic Item'!F:F,$A125)+SUMIF('Random Magic Item'!$M:$M,$A125,'Random Magic Item'!R:R))/100</f>
        <v>0</v>
      </c>
      <c r="L125" s="5">
        <f>(COUNTIF('Random Magic Item'!G:G,$A125)+SUMIF('Random Magic Item'!$M:$M,$A125,'Random Magic Item'!S:S))/100</f>
        <v>0</v>
      </c>
      <c r="M125" s="5">
        <f>(COUNTIF('Random Magic Item'!H:H,$A125)+SUMIF('Random Magic Item'!$M:$M,$A125,'Random Magic Item'!T:T))/100</f>
        <v>0.01</v>
      </c>
      <c r="N125" s="5">
        <f>(COUNTIF('Random Magic Item'!I:I,$A125)+SUMIF('Random Magic Item'!$M:$M,$A125,'Random Magic Item'!U:U))/100</f>
        <v>0</v>
      </c>
      <c r="O125" s="5">
        <f>(COUNTIF('Random Magic Item'!J:J,$A125)+SUMIF('Random Magic Item'!$M:$M,$A125,'Random Magic Item'!V:V))/100</f>
        <v>0</v>
      </c>
      <c r="P125" s="54">
        <f t="shared" si="1"/>
        <v>1</v>
      </c>
      <c r="Q125" s="13">
        <v>160</v>
      </c>
      <c r="W125" s="56">
        <v>230</v>
      </c>
      <c r="AC125" s="14"/>
      <c r="AD125" s="56"/>
    </row>
    <row r="126" spans="1:30" x14ac:dyDescent="0.25">
      <c r="A126" t="s">
        <v>1246</v>
      </c>
      <c r="C126" t="s">
        <v>412</v>
      </c>
      <c r="D126" s="13" t="s">
        <v>3</v>
      </c>
      <c r="E126" s="13">
        <v>0</v>
      </c>
      <c r="F126" s="13">
        <v>0</v>
      </c>
      <c r="G126" s="5">
        <f>(COUNTIF('Random Magic Item'!B:B,$A126)+SUMIF('Random Magic Item'!$M:$M,$A126,'Random Magic Item'!N:N))/100</f>
        <v>0</v>
      </c>
      <c r="H126" s="5">
        <f>(COUNTIF('Random Magic Item'!C:C,$A126)+SUMIF('Random Magic Item'!$M:$M,$A126,'Random Magic Item'!O:O))/100</f>
        <v>0</v>
      </c>
      <c r="I126" s="5">
        <f>(COUNTIF('Random Magic Item'!D:D,$A126)+SUMIF('Random Magic Item'!$M:$M,$A126,'Random Magic Item'!P:P))/100</f>
        <v>0</v>
      </c>
      <c r="J126" s="5">
        <f>(COUNTIF('Random Magic Item'!E:E,$A126)+SUMIF('Random Magic Item'!$M:$M,$A126,'Random Magic Item'!Q:Q))/100</f>
        <v>0</v>
      </c>
      <c r="K126" s="5">
        <f>(COUNTIF('Random Magic Item'!F:F,$A126)+SUMIF('Random Magic Item'!$M:$M,$A126,'Random Magic Item'!R:R))/100</f>
        <v>0</v>
      </c>
      <c r="L126" s="5">
        <f>(COUNTIF('Random Magic Item'!G:G,$A126)+SUMIF('Random Magic Item'!$M:$M,$A126,'Random Magic Item'!S:S))/100</f>
        <v>0</v>
      </c>
      <c r="M126" s="5">
        <f>(COUNTIF('Random Magic Item'!H:H,$A126)+SUMIF('Random Magic Item'!$M:$M,$A126,'Random Magic Item'!T:T))/100</f>
        <v>0.01</v>
      </c>
      <c r="N126" s="5">
        <f>(COUNTIF('Random Magic Item'!I:I,$A126)+SUMIF('Random Magic Item'!$M:$M,$A126,'Random Magic Item'!U:U))/100</f>
        <v>0</v>
      </c>
      <c r="O126" s="5">
        <f>(COUNTIF('Random Magic Item'!J:J,$A126)+SUMIF('Random Magic Item'!$M:$M,$A126,'Random Magic Item'!V:V))/100</f>
        <v>0</v>
      </c>
      <c r="P126" s="54">
        <f t="shared" si="1"/>
        <v>1</v>
      </c>
      <c r="Q126" s="13">
        <v>161</v>
      </c>
      <c r="W126" s="56">
        <v>219</v>
      </c>
      <c r="X126" s="13">
        <v>2</v>
      </c>
      <c r="AC126" s="14"/>
      <c r="AD126" s="56"/>
    </row>
    <row r="127" spans="1:30" x14ac:dyDescent="0.25">
      <c r="A127" t="s">
        <v>1247</v>
      </c>
      <c r="C127" t="s">
        <v>413</v>
      </c>
      <c r="D127" s="13" t="s">
        <v>4</v>
      </c>
      <c r="E127" s="13">
        <v>1</v>
      </c>
      <c r="F127" s="13">
        <v>0</v>
      </c>
      <c r="G127" s="5">
        <f>(COUNTIF('Random Magic Item'!B:B,$A127)+SUMIF('Random Magic Item'!$M:$M,$A127,'Random Magic Item'!N:N))/100</f>
        <v>0</v>
      </c>
      <c r="H127" s="5">
        <f>(COUNTIF('Random Magic Item'!C:C,$A127)+SUMIF('Random Magic Item'!$M:$M,$A127,'Random Magic Item'!O:O))/100</f>
        <v>0</v>
      </c>
      <c r="I127" s="5">
        <f>(COUNTIF('Random Magic Item'!D:D,$A127)+SUMIF('Random Magic Item'!$M:$M,$A127,'Random Magic Item'!P:P))/100</f>
        <v>0</v>
      </c>
      <c r="J127" s="5">
        <f>(COUNTIF('Random Magic Item'!E:E,$A127)+SUMIF('Random Magic Item'!$M:$M,$A127,'Random Magic Item'!Q:Q))/100</f>
        <v>0</v>
      </c>
      <c r="K127" s="5">
        <f>(COUNTIF('Random Magic Item'!F:F,$A127)+SUMIF('Random Magic Item'!$M:$M,$A127,'Random Magic Item'!R:R))/100</f>
        <v>0</v>
      </c>
      <c r="L127" s="5">
        <f>(COUNTIF('Random Magic Item'!G:G,$A127)+SUMIF('Random Magic Item'!$M:$M,$A127,'Random Magic Item'!S:S))/100</f>
        <v>0</v>
      </c>
      <c r="M127" s="5">
        <f>(COUNTIF('Random Magic Item'!H:H,$A127)+SUMIF('Random Magic Item'!$M:$M,$A127,'Random Magic Item'!T:T))/100</f>
        <v>0</v>
      </c>
      <c r="N127" s="5">
        <f>(COUNTIF('Random Magic Item'!I:I,$A127)+SUMIF('Random Magic Item'!$M:$M,$A127,'Random Magic Item'!U:U))/100</f>
        <v>0.01</v>
      </c>
      <c r="O127" s="5">
        <f>(COUNTIF('Random Magic Item'!J:J,$A127)+SUMIF('Random Magic Item'!$M:$M,$A127,'Random Magic Item'!V:V))/100</f>
        <v>0</v>
      </c>
      <c r="P127" s="54">
        <f t="shared" si="1"/>
        <v>1</v>
      </c>
      <c r="Q127" s="13">
        <v>161</v>
      </c>
      <c r="W127" s="56">
        <v>219</v>
      </c>
      <c r="AC127" s="14"/>
      <c r="AD127" s="56"/>
    </row>
    <row r="128" spans="1:30" x14ac:dyDescent="0.25">
      <c r="A128" t="s">
        <v>881</v>
      </c>
      <c r="C128" t="s">
        <v>442</v>
      </c>
      <c r="D128" s="13" t="s">
        <v>5</v>
      </c>
      <c r="E128" s="13">
        <v>1</v>
      </c>
      <c r="F128" s="13">
        <v>0</v>
      </c>
      <c r="G128" s="5">
        <f>(COUNTIF('Random Magic Item'!B:B,$A128)+SUMIF('Random Magic Item'!$M:$M,$A128,'Random Magic Item'!N:N))/100</f>
        <v>0</v>
      </c>
      <c r="H128" s="5">
        <f>(COUNTIF('Random Magic Item'!C:C,$A128)+SUMIF('Random Magic Item'!$M:$M,$A128,'Random Magic Item'!O:O))/100</f>
        <v>0</v>
      </c>
      <c r="I128" s="5">
        <f>(COUNTIF('Random Magic Item'!D:D,$A128)+SUMIF('Random Magic Item'!$M:$M,$A128,'Random Magic Item'!P:P))/100</f>
        <v>0</v>
      </c>
      <c r="J128" s="5">
        <f>(COUNTIF('Random Magic Item'!E:E,$A128)+SUMIF('Random Magic Item'!$M:$M,$A128,'Random Magic Item'!Q:Q))/100</f>
        <v>0</v>
      </c>
      <c r="K128" s="5">
        <f>(COUNTIF('Random Magic Item'!F:F,$A128)+SUMIF('Random Magic Item'!$M:$M,$A128,'Random Magic Item'!R:R))/100</f>
        <v>0</v>
      </c>
      <c r="L128" s="5">
        <f>(COUNTIF('Random Magic Item'!G:G,$A128)+SUMIF('Random Magic Item'!$M:$M,$A128,'Random Magic Item'!S:S))/100</f>
        <v>0</v>
      </c>
      <c r="M128" s="5">
        <f>(COUNTIF('Random Magic Item'!H:H,$A128)+SUMIF('Random Magic Item'!$M:$M,$A128,'Random Magic Item'!T:T))/100</f>
        <v>0</v>
      </c>
      <c r="N128" s="5">
        <f>(COUNTIF('Random Magic Item'!I:I,$A128)+SUMIF('Random Magic Item'!$M:$M,$A128,'Random Magic Item'!U:U))/100</f>
        <v>0</v>
      </c>
      <c r="O128" s="5">
        <f>(COUNTIF('Random Magic Item'!J:J,$A128)+SUMIF('Random Magic Item'!$M:$M,$A128,'Random Magic Item'!V:V))/100</f>
        <v>0</v>
      </c>
      <c r="P128" s="54">
        <f t="shared" si="1"/>
        <v>0</v>
      </c>
      <c r="AC128" s="14"/>
      <c r="AD128" s="56">
        <v>58</v>
      </c>
    </row>
    <row r="129" spans="1:30" x14ac:dyDescent="0.25">
      <c r="A129" t="s">
        <v>1248</v>
      </c>
      <c r="C129" t="s">
        <v>372</v>
      </c>
      <c r="D129" s="13" t="s">
        <v>2</v>
      </c>
      <c r="E129" s="13">
        <v>0</v>
      </c>
      <c r="F129" s="13">
        <v>0</v>
      </c>
      <c r="G129" s="5">
        <f>(COUNTIF('Random Magic Item'!B:B,$A129)+SUMIF('Random Magic Item'!$M:$M,$A129,'Random Magic Item'!N:N))/100</f>
        <v>0</v>
      </c>
      <c r="H129" s="5">
        <f>(COUNTIF('Random Magic Item'!C:C,$A129)+SUMIF('Random Magic Item'!$M:$M,$A129,'Random Magic Item'!O:O))/100</f>
        <v>0</v>
      </c>
      <c r="I129" s="5">
        <f>(COUNTIF('Random Magic Item'!D:D,$A129)+SUMIF('Random Magic Item'!$M:$M,$A129,'Random Magic Item'!P:P))/100</f>
        <v>0.01</v>
      </c>
      <c r="J129" s="5">
        <f>(COUNTIF('Random Magic Item'!E:E,$A129)+SUMIF('Random Magic Item'!$M:$M,$A129,'Random Magic Item'!Q:Q))/100</f>
        <v>0</v>
      </c>
      <c r="K129" s="5">
        <f>(COUNTIF('Random Magic Item'!F:F,$A129)+SUMIF('Random Magic Item'!$M:$M,$A129,'Random Magic Item'!R:R))/100</f>
        <v>0</v>
      </c>
      <c r="L129" s="5">
        <f>(COUNTIF('Random Magic Item'!G:G,$A129)+SUMIF('Random Magic Item'!$M:$M,$A129,'Random Magic Item'!S:S))/100</f>
        <v>0</v>
      </c>
      <c r="M129" s="5">
        <f>(COUNTIF('Random Magic Item'!H:H,$A129)+SUMIF('Random Magic Item'!$M:$M,$A129,'Random Magic Item'!T:T))/100</f>
        <v>0</v>
      </c>
      <c r="N129" s="5">
        <f>(COUNTIF('Random Magic Item'!I:I,$A129)+SUMIF('Random Magic Item'!$M:$M,$A129,'Random Magic Item'!U:U))/100</f>
        <v>0</v>
      </c>
      <c r="O129" s="5">
        <f>(COUNTIF('Random Magic Item'!J:J,$A129)+SUMIF('Random Magic Item'!$M:$M,$A129,'Random Magic Item'!V:V))/100</f>
        <v>0</v>
      </c>
      <c r="P129" s="54">
        <f t="shared" si="1"/>
        <v>1</v>
      </c>
      <c r="Q129" s="13">
        <v>161</v>
      </c>
      <c r="W129" s="56">
        <v>219</v>
      </c>
      <c r="AC129" s="14"/>
      <c r="AD129" s="56"/>
    </row>
    <row r="130" spans="1:30" x14ac:dyDescent="0.25">
      <c r="A130" t="s">
        <v>1249</v>
      </c>
      <c r="C130" t="s">
        <v>372</v>
      </c>
      <c r="D130" s="13" t="s">
        <v>2</v>
      </c>
      <c r="E130" s="13">
        <v>0</v>
      </c>
      <c r="F130" s="13">
        <v>0</v>
      </c>
      <c r="G130" s="5">
        <f>(COUNTIF('Random Magic Item'!B:B,$A130)+SUMIF('Random Magic Item'!$M:$M,$A130,'Random Magic Item'!N:N))/100</f>
        <v>0</v>
      </c>
      <c r="H130" s="5">
        <f>(COUNTIF('Random Magic Item'!C:C,$A130)+SUMIF('Random Magic Item'!$M:$M,$A130,'Random Magic Item'!O:O))/100</f>
        <v>0</v>
      </c>
      <c r="I130" s="5">
        <f>(COUNTIF('Random Magic Item'!D:D,$A130)+SUMIF('Random Magic Item'!$M:$M,$A130,'Random Magic Item'!P:P))/100</f>
        <v>0</v>
      </c>
      <c r="J130" s="5">
        <f>(COUNTIF('Random Magic Item'!E:E,$A130)+SUMIF('Random Magic Item'!$M:$M,$A130,'Random Magic Item'!Q:Q))/100</f>
        <v>0</v>
      </c>
      <c r="K130" s="5">
        <f>(COUNTIF('Random Magic Item'!F:F,$A130)+SUMIF('Random Magic Item'!$M:$M,$A130,'Random Magic Item'!R:R))/100</f>
        <v>0</v>
      </c>
      <c r="L130" s="5">
        <f>(COUNTIF('Random Magic Item'!G:G,$A130)+SUMIF('Random Magic Item'!$M:$M,$A130,'Random Magic Item'!S:S))/100</f>
        <v>0.01</v>
      </c>
      <c r="M130" s="5">
        <f>(COUNTIF('Random Magic Item'!H:H,$A130)+SUMIF('Random Magic Item'!$M:$M,$A130,'Random Magic Item'!T:T))/100</f>
        <v>0</v>
      </c>
      <c r="N130" s="5">
        <f>(COUNTIF('Random Magic Item'!I:I,$A130)+SUMIF('Random Magic Item'!$M:$M,$A130,'Random Magic Item'!U:U))/100</f>
        <v>0</v>
      </c>
      <c r="O130" s="5">
        <f>(COUNTIF('Random Magic Item'!J:J,$A130)+SUMIF('Random Magic Item'!$M:$M,$A130,'Random Magic Item'!V:V))/100</f>
        <v>0</v>
      </c>
      <c r="P130" s="54">
        <f t="shared" si="1"/>
        <v>1</v>
      </c>
      <c r="Q130" s="13">
        <v>161</v>
      </c>
      <c r="W130" s="56">
        <v>219</v>
      </c>
      <c r="AC130" s="14"/>
      <c r="AD130" s="56"/>
    </row>
    <row r="131" spans="1:30" x14ac:dyDescent="0.25">
      <c r="A131" t="s">
        <v>1250</v>
      </c>
      <c r="C131" t="s">
        <v>372</v>
      </c>
      <c r="D131" s="13" t="s">
        <v>5</v>
      </c>
      <c r="E131" s="13">
        <v>0</v>
      </c>
      <c r="F131" s="13">
        <v>0</v>
      </c>
      <c r="G131" s="5">
        <f>(COUNTIF('Random Magic Item'!B:B,$A131)+SUMIF('Random Magic Item'!$M:$M,$A131,'Random Magic Item'!N:N))/100</f>
        <v>0</v>
      </c>
      <c r="H131" s="5">
        <f>(COUNTIF('Random Magic Item'!C:C,$A131)+SUMIF('Random Magic Item'!$M:$M,$A131,'Random Magic Item'!O:O))/100</f>
        <v>0</v>
      </c>
      <c r="I131" s="5">
        <f>(COUNTIF('Random Magic Item'!D:D,$A131)+SUMIF('Random Magic Item'!$M:$M,$A131,'Random Magic Item'!P:P))/100</f>
        <v>0</v>
      </c>
      <c r="J131" s="5">
        <f>(COUNTIF('Random Magic Item'!E:E,$A131)+SUMIF('Random Magic Item'!$M:$M,$A131,'Random Magic Item'!Q:Q))/100</f>
        <v>0</v>
      </c>
      <c r="K131" s="5">
        <f>(COUNTIF('Random Magic Item'!F:F,$A131)+SUMIF('Random Magic Item'!$M:$M,$A131,'Random Magic Item'!R:R))/100</f>
        <v>0</v>
      </c>
      <c r="L131" s="5">
        <f>(COUNTIF('Random Magic Item'!G:G,$A131)+SUMIF('Random Magic Item'!$M:$M,$A131,'Random Magic Item'!S:S))/100</f>
        <v>0</v>
      </c>
      <c r="M131" s="5">
        <f>(COUNTIF('Random Magic Item'!H:H,$A131)+SUMIF('Random Magic Item'!$M:$M,$A131,'Random Magic Item'!T:T))/100</f>
        <v>0</v>
      </c>
      <c r="N131" s="5">
        <f>(COUNTIF('Random Magic Item'!I:I,$A131)+SUMIF('Random Magic Item'!$M:$M,$A131,'Random Magic Item'!U:U))/100</f>
        <v>0</v>
      </c>
      <c r="O131" s="5">
        <f>(COUNTIF('Random Magic Item'!J:J,$A131)+SUMIF('Random Magic Item'!$M:$M,$A131,'Random Magic Item'!V:V))/100</f>
        <v>0.01</v>
      </c>
      <c r="P131" s="54">
        <f t="shared" ref="P131:P194" si="2">SIGN(SUM(G131:O131))</f>
        <v>1</v>
      </c>
      <c r="Q131" s="13">
        <v>162</v>
      </c>
      <c r="W131" s="56">
        <v>220</v>
      </c>
      <c r="AC131" s="14"/>
      <c r="AD131" s="56"/>
    </row>
    <row r="132" spans="1:30" x14ac:dyDescent="0.25">
      <c r="A132" t="s">
        <v>319</v>
      </c>
      <c r="C132" t="s">
        <v>413</v>
      </c>
      <c r="D132" s="13" t="s">
        <v>5</v>
      </c>
      <c r="E132" s="13">
        <v>1</v>
      </c>
      <c r="F132" s="13">
        <v>0</v>
      </c>
      <c r="G132" s="5">
        <f>(COUNTIF('Random Magic Item'!B:B,$A132)+SUMIF('Random Magic Item'!$M:$M,$A132,'Random Magic Item'!N:N))/100</f>
        <v>0</v>
      </c>
      <c r="H132" s="5">
        <f>(COUNTIF('Random Magic Item'!C:C,$A132)+SUMIF('Random Magic Item'!$M:$M,$A132,'Random Magic Item'!O:O))/100</f>
        <v>0</v>
      </c>
      <c r="I132" s="5">
        <f>(COUNTIF('Random Magic Item'!D:D,$A132)+SUMIF('Random Magic Item'!$M:$M,$A132,'Random Magic Item'!P:P))/100</f>
        <v>0</v>
      </c>
      <c r="J132" s="5">
        <f>(COUNTIF('Random Magic Item'!E:E,$A132)+SUMIF('Random Magic Item'!$M:$M,$A132,'Random Magic Item'!Q:Q))/100</f>
        <v>0</v>
      </c>
      <c r="K132" s="5">
        <f>(COUNTIF('Random Magic Item'!F:F,$A132)+SUMIF('Random Magic Item'!$M:$M,$A132,'Random Magic Item'!R:R))/100</f>
        <v>0</v>
      </c>
      <c r="L132" s="5">
        <f>(COUNTIF('Random Magic Item'!G:G,$A132)+SUMIF('Random Magic Item'!$M:$M,$A132,'Random Magic Item'!S:S))/100</f>
        <v>0</v>
      </c>
      <c r="M132" s="5">
        <f>(COUNTIF('Random Magic Item'!H:H,$A132)+SUMIF('Random Magic Item'!$M:$M,$A132,'Random Magic Item'!T:T))/100</f>
        <v>0</v>
      </c>
      <c r="N132" s="5">
        <f>(COUNTIF('Random Magic Item'!I:I,$A132)+SUMIF('Random Magic Item'!$M:$M,$A132,'Random Magic Item'!U:U))/100</f>
        <v>0</v>
      </c>
      <c r="O132" s="5">
        <f>(COUNTIF('Random Magic Item'!J:J,$A132)+SUMIF('Random Magic Item'!$M:$M,$A132,'Random Magic Item'!V:V))/100</f>
        <v>0.05</v>
      </c>
      <c r="P132" s="54">
        <f t="shared" si="2"/>
        <v>1</v>
      </c>
      <c r="Q132" s="13">
        <v>164</v>
      </c>
      <c r="W132" s="56">
        <v>222</v>
      </c>
      <c r="AC132" s="14"/>
      <c r="AD132" s="56"/>
    </row>
    <row r="133" spans="1:30" x14ac:dyDescent="0.25">
      <c r="A133" t="s">
        <v>1251</v>
      </c>
      <c r="C133" t="s">
        <v>414</v>
      </c>
      <c r="D133" s="13" t="s">
        <v>4</v>
      </c>
      <c r="E133" s="13">
        <v>1</v>
      </c>
      <c r="F133" s="13">
        <v>1</v>
      </c>
      <c r="G133" s="5">
        <f>(COUNTIF('Random Magic Item'!B:B,$A133)+SUMIF('Random Magic Item'!$M:$M,$A133,'Random Magic Item'!N:N))/100</f>
        <v>0</v>
      </c>
      <c r="H133" s="5">
        <f>(COUNTIF('Random Magic Item'!C:C,$A133)+SUMIF('Random Magic Item'!$M:$M,$A133,'Random Magic Item'!O:O))/100</f>
        <v>0</v>
      </c>
      <c r="I133" s="5">
        <f>(COUNTIF('Random Magic Item'!D:D,$A133)+SUMIF('Random Magic Item'!$M:$M,$A133,'Random Magic Item'!P:P))/100</f>
        <v>0</v>
      </c>
      <c r="J133" s="5">
        <f>(COUNTIF('Random Magic Item'!E:E,$A133)+SUMIF('Random Magic Item'!$M:$M,$A133,'Random Magic Item'!Q:Q))/100</f>
        <v>0</v>
      </c>
      <c r="K133" s="5">
        <f>(COUNTIF('Random Magic Item'!F:F,$A133)+SUMIF('Random Magic Item'!$M:$M,$A133,'Random Magic Item'!R:R))/100</f>
        <v>0</v>
      </c>
      <c r="L133" s="5">
        <f>(COUNTIF('Random Magic Item'!G:G,$A133)+SUMIF('Random Magic Item'!$M:$M,$A133,'Random Magic Item'!S:S))/100</f>
        <v>0</v>
      </c>
      <c r="M133" s="5">
        <f>(COUNTIF('Random Magic Item'!H:H,$A133)+SUMIF('Random Magic Item'!$M:$M,$A133,'Random Magic Item'!T:T))/100</f>
        <v>0</v>
      </c>
      <c r="N133" s="5">
        <f>(COUNTIF('Random Magic Item'!I:I,$A133)+SUMIF('Random Magic Item'!$M:$M,$A133,'Random Magic Item'!U:U))/100</f>
        <v>0.01</v>
      </c>
      <c r="O133" s="5">
        <f>(COUNTIF('Random Magic Item'!J:J,$A133)+SUMIF('Random Magic Item'!$M:$M,$A133,'Random Magic Item'!V:V))/100</f>
        <v>0</v>
      </c>
      <c r="P133" s="54">
        <f t="shared" si="2"/>
        <v>1</v>
      </c>
      <c r="Q133" s="13">
        <v>165</v>
      </c>
      <c r="W133" s="56">
        <v>222</v>
      </c>
      <c r="AC133" s="14"/>
      <c r="AD133" s="56"/>
    </row>
    <row r="134" spans="1:30" x14ac:dyDescent="0.25">
      <c r="A134" t="s">
        <v>1252</v>
      </c>
      <c r="C134" t="s">
        <v>372</v>
      </c>
      <c r="D134" s="13" t="s">
        <v>4</v>
      </c>
      <c r="E134" s="13">
        <v>0</v>
      </c>
      <c r="F134" s="13">
        <v>0</v>
      </c>
      <c r="G134" s="5">
        <f>(COUNTIF('Random Magic Item'!B:B,$A134)+SUMIF('Random Magic Item'!$M:$M,$A134,'Random Magic Item'!N:N))/100</f>
        <v>0</v>
      </c>
      <c r="H134" s="5">
        <f>(COUNTIF('Random Magic Item'!C:C,$A134)+SUMIF('Random Magic Item'!$M:$M,$A134,'Random Magic Item'!O:O))/100</f>
        <v>0</v>
      </c>
      <c r="I134" s="5">
        <f>(COUNTIF('Random Magic Item'!D:D,$A134)+SUMIF('Random Magic Item'!$M:$M,$A134,'Random Magic Item'!P:P))/100</f>
        <v>0</v>
      </c>
      <c r="J134" s="5">
        <f>(COUNTIF('Random Magic Item'!E:E,$A134)+SUMIF('Random Magic Item'!$M:$M,$A134,'Random Magic Item'!Q:Q))/100</f>
        <v>0</v>
      </c>
      <c r="K134" s="5">
        <f>(COUNTIF('Random Magic Item'!F:F,$A134)+SUMIF('Random Magic Item'!$M:$M,$A134,'Random Magic Item'!R:R))/100</f>
        <v>0</v>
      </c>
      <c r="L134" s="5">
        <f>(COUNTIF('Random Magic Item'!G:G,$A134)+SUMIF('Random Magic Item'!$M:$M,$A134,'Random Magic Item'!S:S))/100</f>
        <v>0</v>
      </c>
      <c r="M134" s="5">
        <f>(COUNTIF('Random Magic Item'!H:H,$A134)+SUMIF('Random Magic Item'!$M:$M,$A134,'Random Magic Item'!T:T))/100</f>
        <v>0</v>
      </c>
      <c r="N134" s="5">
        <f>(COUNTIF('Random Magic Item'!I:I,$A134)+SUMIF('Random Magic Item'!$M:$M,$A134,'Random Magic Item'!U:U))/100</f>
        <v>0</v>
      </c>
      <c r="O134" s="5">
        <f>(COUNTIF('Random Magic Item'!J:J,$A134)+SUMIF('Random Magic Item'!$M:$M,$A134,'Random Magic Item'!V:V))/100</f>
        <v>0</v>
      </c>
      <c r="P134" s="54">
        <f t="shared" si="2"/>
        <v>0</v>
      </c>
      <c r="U134" s="13">
        <v>222</v>
      </c>
      <c r="AC134" s="14"/>
      <c r="AD134" s="56"/>
    </row>
    <row r="135" spans="1:30" x14ac:dyDescent="0.25">
      <c r="A135" t="s">
        <v>1253</v>
      </c>
      <c r="C135" t="s">
        <v>372</v>
      </c>
      <c r="D135" s="13" t="s">
        <v>3</v>
      </c>
      <c r="E135" s="13">
        <v>0</v>
      </c>
      <c r="F135" s="13">
        <v>0</v>
      </c>
      <c r="G135" s="5">
        <f>(COUNTIF('Random Magic Item'!B:B,$A135)+SUMIF('Random Magic Item'!$M:$M,$A135,'Random Magic Item'!N:N))/100</f>
        <v>0</v>
      </c>
      <c r="H135" s="5">
        <f>(COUNTIF('Random Magic Item'!C:C,$A135)+SUMIF('Random Magic Item'!$M:$M,$A135,'Random Magic Item'!O:O))/100</f>
        <v>0</v>
      </c>
      <c r="I135" s="5">
        <f>(COUNTIF('Random Magic Item'!D:D,$A135)+SUMIF('Random Magic Item'!$M:$M,$A135,'Random Magic Item'!P:P))/100</f>
        <v>0</v>
      </c>
      <c r="J135" s="5">
        <f>(COUNTIF('Random Magic Item'!E:E,$A135)+SUMIF('Random Magic Item'!$M:$M,$A135,'Random Magic Item'!Q:Q))/100</f>
        <v>0</v>
      </c>
      <c r="K135" s="5">
        <f>(COUNTIF('Random Magic Item'!F:F,$A135)+SUMIF('Random Magic Item'!$M:$M,$A135,'Random Magic Item'!R:R))/100</f>
        <v>0</v>
      </c>
      <c r="L135" s="5">
        <f>(COUNTIF('Random Magic Item'!G:G,$A135)+SUMIF('Random Magic Item'!$M:$M,$A135,'Random Magic Item'!S:S))/100</f>
        <v>0</v>
      </c>
      <c r="M135" s="5">
        <f>(COUNTIF('Random Magic Item'!H:H,$A135)+SUMIF('Random Magic Item'!$M:$M,$A135,'Random Magic Item'!T:T))/100</f>
        <v>0.01</v>
      </c>
      <c r="N135" s="5">
        <f>(COUNTIF('Random Magic Item'!I:I,$A135)+SUMIF('Random Magic Item'!$M:$M,$A135,'Random Magic Item'!U:U))/100</f>
        <v>0</v>
      </c>
      <c r="O135" s="5">
        <f>(COUNTIF('Random Magic Item'!J:J,$A135)+SUMIF('Random Magic Item'!$M:$M,$A135,'Random Magic Item'!V:V))/100</f>
        <v>0</v>
      </c>
      <c r="P135" s="54">
        <f t="shared" si="2"/>
        <v>1</v>
      </c>
      <c r="Q135" s="13">
        <v>165</v>
      </c>
      <c r="W135" s="56">
        <v>222</v>
      </c>
      <c r="AC135" s="14"/>
      <c r="AD135" s="56"/>
    </row>
    <row r="136" spans="1:30" x14ac:dyDescent="0.25">
      <c r="A136" t="s">
        <v>829</v>
      </c>
      <c r="C136" t="s">
        <v>372</v>
      </c>
      <c r="D136" s="13" t="s">
        <v>5</v>
      </c>
      <c r="E136" s="13">
        <v>0</v>
      </c>
      <c r="F136" s="13">
        <v>0</v>
      </c>
      <c r="G136" s="5">
        <f>(COUNTIF('Random Magic Item'!B:B,$A136)+SUMIF('Random Magic Item'!$M:$M,$A136,'Random Magic Item'!N:N))/100</f>
        <v>0</v>
      </c>
      <c r="H136" s="5">
        <f>(COUNTIF('Random Magic Item'!C:C,$A136)+SUMIF('Random Magic Item'!$M:$M,$A136,'Random Magic Item'!O:O))/100</f>
        <v>0</v>
      </c>
      <c r="I136" s="5">
        <f>(COUNTIF('Random Magic Item'!D:D,$A136)+SUMIF('Random Magic Item'!$M:$M,$A136,'Random Magic Item'!P:P))/100</f>
        <v>0</v>
      </c>
      <c r="J136" s="5">
        <f>(COUNTIF('Random Magic Item'!E:E,$A136)+SUMIF('Random Magic Item'!$M:$M,$A136,'Random Magic Item'!Q:Q))/100</f>
        <v>0</v>
      </c>
      <c r="K136" s="5">
        <f>(COUNTIF('Random Magic Item'!F:F,$A136)+SUMIF('Random Magic Item'!$M:$M,$A136,'Random Magic Item'!R:R))/100</f>
        <v>0</v>
      </c>
      <c r="L136" s="5">
        <f>(COUNTIF('Random Magic Item'!G:G,$A136)+SUMIF('Random Magic Item'!$M:$M,$A136,'Random Magic Item'!S:S))/100</f>
        <v>0</v>
      </c>
      <c r="M136" s="5">
        <f>(COUNTIF('Random Magic Item'!H:H,$A136)+SUMIF('Random Magic Item'!$M:$M,$A136,'Random Magic Item'!T:T))/100</f>
        <v>0</v>
      </c>
      <c r="N136" s="5">
        <f>(COUNTIF('Random Magic Item'!I:I,$A136)+SUMIF('Random Magic Item'!$M:$M,$A136,'Random Magic Item'!U:U))/100</f>
        <v>0</v>
      </c>
      <c r="O136" s="5">
        <f>(COUNTIF('Random Magic Item'!J:J,$A136)+SUMIF('Random Magic Item'!$M:$M,$A136,'Random Magic Item'!V:V))/100</f>
        <v>0</v>
      </c>
      <c r="P136" s="54">
        <f t="shared" si="2"/>
        <v>0</v>
      </c>
      <c r="T136" s="13">
        <v>93</v>
      </c>
      <c r="AC136" s="14"/>
      <c r="AD136" s="56"/>
    </row>
    <row r="137" spans="1:30" x14ac:dyDescent="0.25">
      <c r="A137" t="s">
        <v>1254</v>
      </c>
      <c r="C137" t="s">
        <v>415</v>
      </c>
      <c r="D137" s="13" t="s">
        <v>4</v>
      </c>
      <c r="E137" s="13">
        <v>1</v>
      </c>
      <c r="F137" s="13">
        <v>0</v>
      </c>
      <c r="G137" s="5">
        <f>(COUNTIF('Random Magic Item'!B:B,$A137)+SUMIF('Random Magic Item'!$M:$M,$A137,'Random Magic Item'!N:N))/100</f>
        <v>0</v>
      </c>
      <c r="H137" s="5">
        <f>(COUNTIF('Random Magic Item'!C:C,$A137)+SUMIF('Random Magic Item'!$M:$M,$A137,'Random Magic Item'!O:O))/100</f>
        <v>0</v>
      </c>
      <c r="I137" s="5">
        <f>(COUNTIF('Random Magic Item'!D:D,$A137)+SUMIF('Random Magic Item'!$M:$M,$A137,'Random Magic Item'!P:P))/100</f>
        <v>0</v>
      </c>
      <c r="J137" s="5">
        <f>(COUNTIF('Random Magic Item'!E:E,$A137)+SUMIF('Random Magic Item'!$M:$M,$A137,'Random Magic Item'!Q:Q))/100</f>
        <v>0</v>
      </c>
      <c r="K137" s="5">
        <f>(COUNTIF('Random Magic Item'!F:F,$A137)+SUMIF('Random Magic Item'!$M:$M,$A137,'Random Magic Item'!R:R))/100</f>
        <v>0</v>
      </c>
      <c r="L137" s="5">
        <f>(COUNTIF('Random Magic Item'!G:G,$A137)+SUMIF('Random Magic Item'!$M:$M,$A137,'Random Magic Item'!S:S))/100</f>
        <v>0</v>
      </c>
      <c r="M137" s="5">
        <f>(COUNTIF('Random Magic Item'!H:H,$A137)+SUMIF('Random Magic Item'!$M:$M,$A137,'Random Magic Item'!T:T))/100</f>
        <v>0</v>
      </c>
      <c r="N137" s="5">
        <f>(COUNTIF('Random Magic Item'!I:I,$A137)+SUMIF('Random Magic Item'!$M:$M,$A137,'Random Magic Item'!U:U))/100</f>
        <v>0.01</v>
      </c>
      <c r="O137" s="5">
        <f>(COUNTIF('Random Magic Item'!J:J,$A137)+SUMIF('Random Magic Item'!$M:$M,$A137,'Random Magic Item'!V:V))/100</f>
        <v>0</v>
      </c>
      <c r="P137" s="54">
        <f t="shared" si="2"/>
        <v>1</v>
      </c>
      <c r="Q137" s="13">
        <v>165</v>
      </c>
      <c r="W137" s="56">
        <v>222</v>
      </c>
      <c r="AC137" s="14"/>
      <c r="AD137" s="56"/>
    </row>
    <row r="138" spans="1:30" x14ac:dyDescent="0.25">
      <c r="A138" t="s">
        <v>1255</v>
      </c>
      <c r="C138" t="s">
        <v>413</v>
      </c>
      <c r="D138" s="13" t="s">
        <v>3</v>
      </c>
      <c r="E138" s="13">
        <v>0</v>
      </c>
      <c r="F138" s="13">
        <v>0</v>
      </c>
      <c r="G138" s="5">
        <f>(COUNTIF('Random Magic Item'!B:B,$A138)+SUMIF('Random Magic Item'!$M:$M,$A138,'Random Magic Item'!N:N))/100</f>
        <v>0</v>
      </c>
      <c r="H138" s="5">
        <f>(COUNTIF('Random Magic Item'!C:C,$A138)+SUMIF('Random Magic Item'!$M:$M,$A138,'Random Magic Item'!O:O))/100</f>
        <v>0</v>
      </c>
      <c r="I138" s="5">
        <f>(COUNTIF('Random Magic Item'!D:D,$A138)+SUMIF('Random Magic Item'!$M:$M,$A138,'Random Magic Item'!P:P))/100</f>
        <v>0</v>
      </c>
      <c r="J138" s="5">
        <f>(COUNTIF('Random Magic Item'!E:E,$A138)+SUMIF('Random Magic Item'!$M:$M,$A138,'Random Magic Item'!Q:Q))/100</f>
        <v>0</v>
      </c>
      <c r="K138" s="5">
        <f>(COUNTIF('Random Magic Item'!F:F,$A138)+SUMIF('Random Magic Item'!$M:$M,$A138,'Random Magic Item'!R:R))/100</f>
        <v>0</v>
      </c>
      <c r="L138" s="5">
        <f>(COUNTIF('Random Magic Item'!G:G,$A138)+SUMIF('Random Magic Item'!$M:$M,$A138,'Random Magic Item'!S:S))/100</f>
        <v>0</v>
      </c>
      <c r="M138" s="5">
        <f>(COUNTIF('Random Magic Item'!H:H,$A138)+SUMIF('Random Magic Item'!$M:$M,$A138,'Random Magic Item'!T:T))/100</f>
        <v>0.01</v>
      </c>
      <c r="N138" s="5">
        <f>(COUNTIF('Random Magic Item'!I:I,$A138)+SUMIF('Random Magic Item'!$M:$M,$A138,'Random Magic Item'!U:U))/100</f>
        <v>0</v>
      </c>
      <c r="O138" s="5">
        <f>(COUNTIF('Random Magic Item'!J:J,$A138)+SUMIF('Random Magic Item'!$M:$M,$A138,'Random Magic Item'!V:V))/100</f>
        <v>0</v>
      </c>
      <c r="P138" s="54">
        <f t="shared" si="2"/>
        <v>1</v>
      </c>
      <c r="Q138" s="13">
        <v>166</v>
      </c>
      <c r="W138" s="56">
        <v>222</v>
      </c>
      <c r="AA138" s="56">
        <v>2</v>
      </c>
      <c r="AC138" s="14"/>
      <c r="AD138" s="56"/>
    </row>
    <row r="139" spans="1:30" x14ac:dyDescent="0.25">
      <c r="A139" t="s">
        <v>1256</v>
      </c>
      <c r="C139" t="s">
        <v>412</v>
      </c>
      <c r="D139" s="13" t="s">
        <v>3</v>
      </c>
      <c r="E139" s="13">
        <v>0</v>
      </c>
      <c r="F139" s="13">
        <v>0</v>
      </c>
      <c r="G139" s="5">
        <f>(COUNTIF('Random Magic Item'!B:B,$A139)+SUMIF('Random Magic Item'!$M:$M,$A139,'Random Magic Item'!N:N))/100</f>
        <v>0</v>
      </c>
      <c r="H139" s="5">
        <f>(COUNTIF('Random Magic Item'!C:C,$A139)+SUMIF('Random Magic Item'!$M:$M,$A139,'Random Magic Item'!O:O))/100</f>
        <v>0</v>
      </c>
      <c r="I139" s="5">
        <f>(COUNTIF('Random Magic Item'!D:D,$A139)+SUMIF('Random Magic Item'!$M:$M,$A139,'Random Magic Item'!P:P))/100</f>
        <v>0</v>
      </c>
      <c r="J139" s="5">
        <f>(COUNTIF('Random Magic Item'!E:E,$A139)+SUMIF('Random Magic Item'!$M:$M,$A139,'Random Magic Item'!Q:Q))/100</f>
        <v>0</v>
      </c>
      <c r="K139" s="5">
        <f>(COUNTIF('Random Magic Item'!F:F,$A139)+SUMIF('Random Magic Item'!$M:$M,$A139,'Random Magic Item'!R:R))/100</f>
        <v>0</v>
      </c>
      <c r="L139" s="5">
        <f>(COUNTIF('Random Magic Item'!G:G,$A139)+SUMIF('Random Magic Item'!$M:$M,$A139,'Random Magic Item'!S:S))/100</f>
        <v>0</v>
      </c>
      <c r="M139" s="5">
        <f>(COUNTIF('Random Magic Item'!H:H,$A139)+SUMIF('Random Magic Item'!$M:$M,$A139,'Random Magic Item'!T:T))/100</f>
        <v>0</v>
      </c>
      <c r="N139" s="5">
        <f>(COUNTIF('Random Magic Item'!I:I,$A139)+SUMIF('Random Magic Item'!$M:$M,$A139,'Random Magic Item'!U:U))/100</f>
        <v>0</v>
      </c>
      <c r="O139" s="5">
        <f>(COUNTIF('Random Magic Item'!J:J,$A139)+SUMIF('Random Magic Item'!$M:$M,$A139,'Random Magic Item'!V:V))/100</f>
        <v>0</v>
      </c>
      <c r="P139" s="54">
        <f t="shared" si="2"/>
        <v>0</v>
      </c>
      <c r="T139" s="13">
        <v>93</v>
      </c>
      <c r="AC139" s="14"/>
      <c r="AD139" s="56"/>
    </row>
    <row r="140" spans="1:30" x14ac:dyDescent="0.25">
      <c r="A140" t="s">
        <v>25</v>
      </c>
      <c r="C140" t="s">
        <v>372</v>
      </c>
      <c r="D140" s="13" t="s">
        <v>2</v>
      </c>
      <c r="E140" s="13">
        <v>0</v>
      </c>
      <c r="F140" s="13">
        <v>0</v>
      </c>
      <c r="G140" s="5">
        <f>(COUNTIF('Random Magic Item'!B:B,$A140)+SUMIF('Random Magic Item'!$M:$M,$A140,'Random Magic Item'!N:N))/100</f>
        <v>0.01</v>
      </c>
      <c r="H140" s="5">
        <f>(COUNTIF('Random Magic Item'!C:C,$A140)+SUMIF('Random Magic Item'!$M:$M,$A140,'Random Magic Item'!O:O))/100</f>
        <v>0.01</v>
      </c>
      <c r="I140" s="5">
        <f>(COUNTIF('Random Magic Item'!D:D,$A140)+SUMIF('Random Magic Item'!$M:$M,$A140,'Random Magic Item'!P:P))/100</f>
        <v>0</v>
      </c>
      <c r="J140" s="5">
        <f>(COUNTIF('Random Magic Item'!E:E,$A140)+SUMIF('Random Magic Item'!$M:$M,$A140,'Random Magic Item'!Q:Q))/100</f>
        <v>0</v>
      </c>
      <c r="K140" s="5">
        <f>(COUNTIF('Random Magic Item'!F:F,$A140)+SUMIF('Random Magic Item'!$M:$M,$A140,'Random Magic Item'!R:R))/100</f>
        <v>0</v>
      </c>
      <c r="L140" s="5">
        <f>(COUNTIF('Random Magic Item'!G:G,$A140)+SUMIF('Random Magic Item'!$M:$M,$A140,'Random Magic Item'!S:S))/100</f>
        <v>0</v>
      </c>
      <c r="M140" s="5">
        <f>(COUNTIF('Random Magic Item'!H:H,$A140)+SUMIF('Random Magic Item'!$M:$M,$A140,'Random Magic Item'!T:T))/100</f>
        <v>0</v>
      </c>
      <c r="N140" s="5">
        <f>(COUNTIF('Random Magic Item'!I:I,$A140)+SUMIF('Random Magic Item'!$M:$M,$A140,'Random Magic Item'!U:U))/100</f>
        <v>0</v>
      </c>
      <c r="O140" s="5">
        <f>(COUNTIF('Random Magic Item'!J:J,$A140)+SUMIF('Random Magic Item'!$M:$M,$A140,'Random Magic Item'!V:V))/100</f>
        <v>0</v>
      </c>
      <c r="P140" s="54">
        <f t="shared" si="2"/>
        <v>1</v>
      </c>
      <c r="Q140" s="13">
        <v>166</v>
      </c>
      <c r="Y140" s="13">
        <v>2</v>
      </c>
      <c r="AA140" s="56">
        <v>2</v>
      </c>
      <c r="AC140" s="14"/>
      <c r="AD140" s="56"/>
    </row>
    <row r="141" spans="1:30" x14ac:dyDescent="0.25">
      <c r="A141" t="s">
        <v>855</v>
      </c>
      <c r="C141" t="s">
        <v>444</v>
      </c>
      <c r="D141" s="13" t="s">
        <v>5</v>
      </c>
      <c r="E141" s="13">
        <v>1</v>
      </c>
      <c r="F141" s="13">
        <v>0</v>
      </c>
      <c r="G141" s="5">
        <f>(COUNTIF('Random Magic Item'!B:B,$A141)+SUMIF('Random Magic Item'!$M:$M,$A141,'Random Magic Item'!N:N))/100</f>
        <v>0</v>
      </c>
      <c r="H141" s="5">
        <f>(COUNTIF('Random Magic Item'!C:C,$A141)+SUMIF('Random Magic Item'!$M:$M,$A141,'Random Magic Item'!O:O))/100</f>
        <v>0</v>
      </c>
      <c r="I141" s="5">
        <f>(COUNTIF('Random Magic Item'!D:D,$A141)+SUMIF('Random Magic Item'!$M:$M,$A141,'Random Magic Item'!P:P))/100</f>
        <v>0</v>
      </c>
      <c r="J141" s="5">
        <f>(COUNTIF('Random Magic Item'!E:E,$A141)+SUMIF('Random Magic Item'!$M:$M,$A141,'Random Magic Item'!Q:Q))/100</f>
        <v>0</v>
      </c>
      <c r="K141" s="5">
        <f>(COUNTIF('Random Magic Item'!F:F,$A141)+SUMIF('Random Magic Item'!$M:$M,$A141,'Random Magic Item'!R:R))/100</f>
        <v>0</v>
      </c>
      <c r="L141" s="5">
        <f>(COUNTIF('Random Magic Item'!G:G,$A141)+SUMIF('Random Magic Item'!$M:$M,$A141,'Random Magic Item'!S:S))/100</f>
        <v>0</v>
      </c>
      <c r="M141" s="5">
        <f>(COUNTIF('Random Magic Item'!H:H,$A141)+SUMIF('Random Magic Item'!$M:$M,$A141,'Random Magic Item'!T:T))/100</f>
        <v>0</v>
      </c>
      <c r="N141" s="5">
        <f>(COUNTIF('Random Magic Item'!I:I,$A141)+SUMIF('Random Magic Item'!$M:$M,$A141,'Random Magic Item'!U:U))/100</f>
        <v>0</v>
      </c>
      <c r="O141" s="5">
        <f>(COUNTIF('Random Magic Item'!J:J,$A141)+SUMIF('Random Magic Item'!$M:$M,$A141,'Random Magic Item'!V:V))/100</f>
        <v>0</v>
      </c>
      <c r="P141" s="54">
        <f t="shared" si="2"/>
        <v>0</v>
      </c>
      <c r="U141" s="13">
        <v>224</v>
      </c>
      <c r="AC141" s="14"/>
      <c r="AD141" s="56"/>
    </row>
    <row r="142" spans="1:30" x14ac:dyDescent="0.25">
      <c r="A142" t="s">
        <v>1257</v>
      </c>
      <c r="C142" t="s">
        <v>372</v>
      </c>
      <c r="D142" s="13" t="s">
        <v>2</v>
      </c>
      <c r="E142" s="13">
        <v>0</v>
      </c>
      <c r="F142" s="13">
        <v>0</v>
      </c>
      <c r="G142" s="5">
        <f>(COUNTIF('Random Magic Item'!B:B,$A142)+SUMIF('Random Magic Item'!$M:$M,$A142,'Random Magic Item'!N:N))/100</f>
        <v>0</v>
      </c>
      <c r="H142" s="5">
        <f>(COUNTIF('Random Magic Item'!C:C,$A142)+SUMIF('Random Magic Item'!$M:$M,$A142,'Random Magic Item'!O:O))/100</f>
        <v>0.02</v>
      </c>
      <c r="I142" s="5">
        <f>(COUNTIF('Random Magic Item'!D:D,$A142)+SUMIF('Random Magic Item'!$M:$M,$A142,'Random Magic Item'!P:P))/100</f>
        <v>0</v>
      </c>
      <c r="J142" s="5">
        <f>(COUNTIF('Random Magic Item'!E:E,$A142)+SUMIF('Random Magic Item'!$M:$M,$A142,'Random Magic Item'!Q:Q))/100</f>
        <v>0</v>
      </c>
      <c r="K142" s="5">
        <f>(COUNTIF('Random Magic Item'!F:F,$A142)+SUMIF('Random Magic Item'!$M:$M,$A142,'Random Magic Item'!R:R))/100</f>
        <v>0</v>
      </c>
      <c r="L142" s="5">
        <f>(COUNTIF('Random Magic Item'!G:G,$A142)+SUMIF('Random Magic Item'!$M:$M,$A142,'Random Magic Item'!S:S))/100</f>
        <v>0</v>
      </c>
      <c r="M142" s="5">
        <f>(COUNTIF('Random Magic Item'!H:H,$A142)+SUMIF('Random Magic Item'!$M:$M,$A142,'Random Magic Item'!T:T))/100</f>
        <v>0</v>
      </c>
      <c r="N142" s="5">
        <f>(COUNTIF('Random Magic Item'!I:I,$A142)+SUMIF('Random Magic Item'!$M:$M,$A142,'Random Magic Item'!U:U))/100</f>
        <v>0</v>
      </c>
      <c r="O142" s="5">
        <f>(COUNTIF('Random Magic Item'!J:J,$A142)+SUMIF('Random Magic Item'!$M:$M,$A142,'Random Magic Item'!V:V))/100</f>
        <v>0</v>
      </c>
      <c r="P142" s="54">
        <f t="shared" si="2"/>
        <v>1</v>
      </c>
      <c r="Q142" s="13">
        <v>166</v>
      </c>
      <c r="W142" s="56">
        <v>222</v>
      </c>
      <c r="AA142" s="56">
        <v>2</v>
      </c>
      <c r="AC142" s="14"/>
      <c r="AD142" s="56"/>
    </row>
    <row r="143" spans="1:30" x14ac:dyDescent="0.25">
      <c r="A143" t="s">
        <v>1258</v>
      </c>
      <c r="C143" t="s">
        <v>372</v>
      </c>
      <c r="D143" s="13" t="s">
        <v>2</v>
      </c>
      <c r="E143" s="13">
        <v>0</v>
      </c>
      <c r="F143" s="13">
        <v>0</v>
      </c>
      <c r="G143" s="5">
        <f>(COUNTIF('Random Magic Item'!B:B,$A143)+SUMIF('Random Magic Item'!$M:$M,$A143,'Random Magic Item'!N:N))/100</f>
        <v>0</v>
      </c>
      <c r="H143" s="5">
        <f>(COUNTIF('Random Magic Item'!C:C,$A143)+SUMIF('Random Magic Item'!$M:$M,$A143,'Random Magic Item'!O:O))/100</f>
        <v>0.02</v>
      </c>
      <c r="I143" s="5">
        <f>(COUNTIF('Random Magic Item'!D:D,$A143)+SUMIF('Random Magic Item'!$M:$M,$A143,'Random Magic Item'!P:P))/100</f>
        <v>0</v>
      </c>
      <c r="J143" s="5">
        <f>(COUNTIF('Random Magic Item'!E:E,$A143)+SUMIF('Random Magic Item'!$M:$M,$A143,'Random Magic Item'!Q:Q))/100</f>
        <v>0</v>
      </c>
      <c r="K143" s="5">
        <f>(COUNTIF('Random Magic Item'!F:F,$A143)+SUMIF('Random Magic Item'!$M:$M,$A143,'Random Magic Item'!R:R))/100</f>
        <v>0</v>
      </c>
      <c r="L143" s="5">
        <f>(COUNTIF('Random Magic Item'!G:G,$A143)+SUMIF('Random Magic Item'!$M:$M,$A143,'Random Magic Item'!S:S))/100</f>
        <v>0</v>
      </c>
      <c r="M143" s="5">
        <f>(COUNTIF('Random Magic Item'!H:H,$A143)+SUMIF('Random Magic Item'!$M:$M,$A143,'Random Magic Item'!T:T))/100</f>
        <v>0</v>
      </c>
      <c r="N143" s="5">
        <f>(COUNTIF('Random Magic Item'!I:I,$A143)+SUMIF('Random Magic Item'!$M:$M,$A143,'Random Magic Item'!U:U))/100</f>
        <v>0</v>
      </c>
      <c r="O143" s="5">
        <f>(COUNTIF('Random Magic Item'!J:J,$A143)+SUMIF('Random Magic Item'!$M:$M,$A143,'Random Magic Item'!V:V))/100</f>
        <v>0</v>
      </c>
      <c r="P143" s="54">
        <f t="shared" si="2"/>
        <v>1</v>
      </c>
      <c r="Q143" s="13">
        <v>166</v>
      </c>
      <c r="W143" s="56">
        <v>223</v>
      </c>
      <c r="AA143" s="56">
        <v>2</v>
      </c>
      <c r="AC143" s="14"/>
      <c r="AD143" s="56"/>
    </row>
    <row r="144" spans="1:30" x14ac:dyDescent="0.25">
      <c r="A144" t="s">
        <v>1259</v>
      </c>
      <c r="C144" t="s">
        <v>372</v>
      </c>
      <c r="D144" s="13" t="s">
        <v>2</v>
      </c>
      <c r="E144" s="13">
        <v>0</v>
      </c>
      <c r="F144" s="13">
        <v>0</v>
      </c>
      <c r="G144" s="5">
        <f>(COUNTIF('Random Magic Item'!B:B,$A144)+SUMIF('Random Magic Item'!$M:$M,$A144,'Random Magic Item'!N:N))/100</f>
        <v>0</v>
      </c>
      <c r="H144" s="5">
        <f>(COUNTIF('Random Magic Item'!C:C,$A144)+SUMIF('Random Magic Item'!$M:$M,$A144,'Random Magic Item'!O:O))/100</f>
        <v>0.02</v>
      </c>
      <c r="I144" s="5">
        <f>(COUNTIF('Random Magic Item'!D:D,$A144)+SUMIF('Random Magic Item'!$M:$M,$A144,'Random Magic Item'!P:P))/100</f>
        <v>0</v>
      </c>
      <c r="J144" s="5">
        <f>(COUNTIF('Random Magic Item'!E:E,$A144)+SUMIF('Random Magic Item'!$M:$M,$A144,'Random Magic Item'!Q:Q))/100</f>
        <v>0</v>
      </c>
      <c r="K144" s="5">
        <f>(COUNTIF('Random Magic Item'!F:F,$A144)+SUMIF('Random Magic Item'!$M:$M,$A144,'Random Magic Item'!R:R))/100</f>
        <v>0</v>
      </c>
      <c r="L144" s="5">
        <f>(COUNTIF('Random Magic Item'!G:G,$A144)+SUMIF('Random Magic Item'!$M:$M,$A144,'Random Magic Item'!S:S))/100</f>
        <v>0</v>
      </c>
      <c r="M144" s="5">
        <f>(COUNTIF('Random Magic Item'!H:H,$A144)+SUMIF('Random Magic Item'!$M:$M,$A144,'Random Magic Item'!T:T))/100</f>
        <v>0</v>
      </c>
      <c r="N144" s="5">
        <f>(COUNTIF('Random Magic Item'!I:I,$A144)+SUMIF('Random Magic Item'!$M:$M,$A144,'Random Magic Item'!U:U))/100</f>
        <v>0</v>
      </c>
      <c r="O144" s="5">
        <f>(COUNTIF('Random Magic Item'!J:J,$A144)+SUMIF('Random Magic Item'!$M:$M,$A144,'Random Magic Item'!V:V))/100</f>
        <v>0</v>
      </c>
      <c r="P144" s="54">
        <f t="shared" si="2"/>
        <v>1</v>
      </c>
      <c r="Q144" s="13">
        <v>166</v>
      </c>
      <c r="W144" s="56">
        <v>223</v>
      </c>
      <c r="AC144" s="14"/>
      <c r="AD144" s="56"/>
    </row>
    <row r="145" spans="1:30" x14ac:dyDescent="0.25">
      <c r="A145" t="s">
        <v>1260</v>
      </c>
      <c r="C145" t="s">
        <v>414</v>
      </c>
      <c r="D145" s="13" t="s">
        <v>4</v>
      </c>
      <c r="E145" s="13">
        <v>0</v>
      </c>
      <c r="F145" s="13">
        <v>0</v>
      </c>
      <c r="G145" s="5">
        <f>(COUNTIF('Random Magic Item'!B:B,$A145)+SUMIF('Random Magic Item'!$M:$M,$A145,'Random Magic Item'!N:N))/100</f>
        <v>0</v>
      </c>
      <c r="H145" s="5">
        <f>(COUNTIF('Random Magic Item'!C:C,$A145)+SUMIF('Random Magic Item'!$M:$M,$A145,'Random Magic Item'!O:O))/100</f>
        <v>0</v>
      </c>
      <c r="I145" s="5">
        <f>(COUNTIF('Random Magic Item'!D:D,$A145)+SUMIF('Random Magic Item'!$M:$M,$A145,'Random Magic Item'!P:P))/100</f>
        <v>0</v>
      </c>
      <c r="J145" s="5">
        <f>(COUNTIF('Random Magic Item'!E:E,$A145)+SUMIF('Random Magic Item'!$M:$M,$A145,'Random Magic Item'!Q:Q))/100</f>
        <v>0</v>
      </c>
      <c r="K145" s="5">
        <f>(COUNTIF('Random Magic Item'!F:F,$A145)+SUMIF('Random Magic Item'!$M:$M,$A145,'Random Magic Item'!R:R))/100</f>
        <v>0</v>
      </c>
      <c r="L145" s="5">
        <f>(COUNTIF('Random Magic Item'!G:G,$A145)+SUMIF('Random Magic Item'!$M:$M,$A145,'Random Magic Item'!S:S))/100</f>
        <v>0</v>
      </c>
      <c r="M145" s="5">
        <f>(COUNTIF('Random Magic Item'!H:H,$A145)+SUMIF('Random Magic Item'!$M:$M,$A145,'Random Magic Item'!T:T))/100</f>
        <v>0</v>
      </c>
      <c r="N145" s="5">
        <f>(COUNTIF('Random Magic Item'!I:I,$A145)+SUMIF('Random Magic Item'!$M:$M,$A145,'Random Magic Item'!U:U))/100</f>
        <v>0.01</v>
      </c>
      <c r="O145" s="5">
        <f>(COUNTIF('Random Magic Item'!J:J,$A145)+SUMIF('Random Magic Item'!$M:$M,$A145,'Random Magic Item'!V:V))/100</f>
        <v>0</v>
      </c>
      <c r="P145" s="54">
        <f t="shared" si="2"/>
        <v>1</v>
      </c>
      <c r="Q145" s="13">
        <v>167</v>
      </c>
      <c r="W145" s="56">
        <v>223</v>
      </c>
      <c r="AC145" s="14"/>
      <c r="AD145" s="56"/>
    </row>
    <row r="146" spans="1:30" x14ac:dyDescent="0.25">
      <c r="A146" t="s">
        <v>1261</v>
      </c>
      <c r="C146" t="s">
        <v>416</v>
      </c>
      <c r="D146" s="13" t="s">
        <v>4</v>
      </c>
      <c r="E146" s="13">
        <v>1</v>
      </c>
      <c r="F146" s="13">
        <v>0</v>
      </c>
      <c r="G146" s="5">
        <f>(COUNTIF('Random Magic Item'!B:B,$A146)+SUMIF('Random Magic Item'!$M:$M,$A146,'Random Magic Item'!N:N))/100</f>
        <v>0</v>
      </c>
      <c r="H146" s="5">
        <f>(COUNTIF('Random Magic Item'!C:C,$A146)+SUMIF('Random Magic Item'!$M:$M,$A146,'Random Magic Item'!O:O))/100</f>
        <v>0</v>
      </c>
      <c r="I146" s="5">
        <f>(COUNTIF('Random Magic Item'!D:D,$A146)+SUMIF('Random Magic Item'!$M:$M,$A146,'Random Magic Item'!P:P))/100</f>
        <v>0</v>
      </c>
      <c r="J146" s="5">
        <f>(COUNTIF('Random Magic Item'!E:E,$A146)+SUMIF('Random Magic Item'!$M:$M,$A146,'Random Magic Item'!Q:Q))/100</f>
        <v>0</v>
      </c>
      <c r="K146" s="5">
        <f>(COUNTIF('Random Magic Item'!F:F,$A146)+SUMIF('Random Magic Item'!$M:$M,$A146,'Random Magic Item'!R:R))/100</f>
        <v>0</v>
      </c>
      <c r="L146" s="5">
        <f>(COUNTIF('Random Magic Item'!G:G,$A146)+SUMIF('Random Magic Item'!$M:$M,$A146,'Random Magic Item'!S:S))/100</f>
        <v>0</v>
      </c>
      <c r="M146" s="5">
        <f>(COUNTIF('Random Magic Item'!H:H,$A146)+SUMIF('Random Magic Item'!$M:$M,$A146,'Random Magic Item'!T:T))/100</f>
        <v>0</v>
      </c>
      <c r="N146" s="5">
        <f>(COUNTIF('Random Magic Item'!I:I,$A146)+SUMIF('Random Magic Item'!$M:$M,$A146,'Random Magic Item'!U:U))/100</f>
        <v>0.01</v>
      </c>
      <c r="O146" s="5">
        <f>(COUNTIF('Random Magic Item'!J:J,$A146)+SUMIF('Random Magic Item'!$M:$M,$A146,'Random Magic Item'!V:V))/100</f>
        <v>0</v>
      </c>
      <c r="P146" s="54">
        <f t="shared" si="2"/>
        <v>1</v>
      </c>
      <c r="Q146" s="13">
        <v>167</v>
      </c>
      <c r="W146" s="56">
        <v>223</v>
      </c>
      <c r="AA146" s="56">
        <v>2</v>
      </c>
      <c r="AC146" s="14"/>
      <c r="AD146" s="56"/>
    </row>
    <row r="147" spans="1:30" x14ac:dyDescent="0.25">
      <c r="A147" t="s">
        <v>1262</v>
      </c>
      <c r="C147" t="s">
        <v>372</v>
      </c>
      <c r="D147" s="13" t="s">
        <v>4</v>
      </c>
      <c r="E147" s="13">
        <v>0</v>
      </c>
      <c r="F147" s="13">
        <v>0</v>
      </c>
      <c r="G147" s="5">
        <f>(COUNTIF('Random Magic Item'!B:B,$A147)+SUMIF('Random Magic Item'!$M:$M,$A147,'Random Magic Item'!N:N))/100</f>
        <v>0</v>
      </c>
      <c r="H147" s="5">
        <f>(COUNTIF('Random Magic Item'!C:C,$A147)+SUMIF('Random Magic Item'!$M:$M,$A147,'Random Magic Item'!O:O))/100</f>
        <v>0</v>
      </c>
      <c r="I147" s="5">
        <f>(COUNTIF('Random Magic Item'!D:D,$A147)+SUMIF('Random Magic Item'!$M:$M,$A147,'Random Magic Item'!P:P))/100</f>
        <v>0</v>
      </c>
      <c r="J147" s="5">
        <f>(COUNTIF('Random Magic Item'!E:E,$A147)+SUMIF('Random Magic Item'!$M:$M,$A147,'Random Magic Item'!Q:Q))/100</f>
        <v>0</v>
      </c>
      <c r="K147" s="5">
        <f>(COUNTIF('Random Magic Item'!F:F,$A147)+SUMIF('Random Magic Item'!$M:$M,$A147,'Random Magic Item'!R:R))/100</f>
        <v>0</v>
      </c>
      <c r="L147" s="5">
        <f>(COUNTIF('Random Magic Item'!G:G,$A147)+SUMIF('Random Magic Item'!$M:$M,$A147,'Random Magic Item'!S:S))/100</f>
        <v>0</v>
      </c>
      <c r="M147" s="5">
        <f>(COUNTIF('Random Magic Item'!H:H,$A147)+SUMIF('Random Magic Item'!$M:$M,$A147,'Random Magic Item'!T:T))/100</f>
        <v>0</v>
      </c>
      <c r="N147" s="5">
        <f>(COUNTIF('Random Magic Item'!I:I,$A147)+SUMIF('Random Magic Item'!$M:$M,$A147,'Random Magic Item'!U:U))/100</f>
        <v>0.01</v>
      </c>
      <c r="O147" s="5">
        <f>(COUNTIF('Random Magic Item'!J:J,$A147)+SUMIF('Random Magic Item'!$M:$M,$A147,'Random Magic Item'!V:V))/100</f>
        <v>0</v>
      </c>
      <c r="P147" s="54">
        <f t="shared" si="2"/>
        <v>1</v>
      </c>
      <c r="Q147" s="13">
        <v>167</v>
      </c>
      <c r="W147" s="56">
        <v>223</v>
      </c>
      <c r="AC147" s="14"/>
      <c r="AD147" s="56"/>
    </row>
    <row r="148" spans="1:30" x14ac:dyDescent="0.25">
      <c r="A148" t="s">
        <v>1263</v>
      </c>
      <c r="C148" t="s">
        <v>417</v>
      </c>
      <c r="D148" s="13" t="s">
        <v>5</v>
      </c>
      <c r="E148" s="13">
        <v>1</v>
      </c>
      <c r="F148" s="13">
        <v>0</v>
      </c>
      <c r="G148" s="5">
        <f>(COUNTIF('Random Magic Item'!B:B,$A148)+SUMIF('Random Magic Item'!$M:$M,$A148,'Random Magic Item'!N:N))/100</f>
        <v>0</v>
      </c>
      <c r="H148" s="5">
        <f>(COUNTIF('Random Magic Item'!C:C,$A148)+SUMIF('Random Magic Item'!$M:$M,$A148,'Random Magic Item'!O:O))/100</f>
        <v>0</v>
      </c>
      <c r="I148" s="5">
        <f>(COUNTIF('Random Magic Item'!D:D,$A148)+SUMIF('Random Magic Item'!$M:$M,$A148,'Random Magic Item'!P:P))/100</f>
        <v>0</v>
      </c>
      <c r="J148" s="5">
        <f>(COUNTIF('Random Magic Item'!E:E,$A148)+SUMIF('Random Magic Item'!$M:$M,$A148,'Random Magic Item'!Q:Q))/100</f>
        <v>0</v>
      </c>
      <c r="K148" s="5">
        <f>(COUNTIF('Random Magic Item'!F:F,$A148)+SUMIF('Random Magic Item'!$M:$M,$A148,'Random Magic Item'!R:R))/100</f>
        <v>0</v>
      </c>
      <c r="L148" s="5">
        <f>(COUNTIF('Random Magic Item'!G:G,$A148)+SUMIF('Random Magic Item'!$M:$M,$A148,'Random Magic Item'!S:S))/100</f>
        <v>0</v>
      </c>
      <c r="M148" s="5">
        <f>(COUNTIF('Random Magic Item'!H:H,$A148)+SUMIF('Random Magic Item'!$M:$M,$A148,'Random Magic Item'!T:T))/100</f>
        <v>0</v>
      </c>
      <c r="N148" s="5">
        <f>(COUNTIF('Random Magic Item'!I:I,$A148)+SUMIF('Random Magic Item'!$M:$M,$A148,'Random Magic Item'!U:U))/100</f>
        <v>0</v>
      </c>
      <c r="O148" s="5">
        <f>(COUNTIF('Random Magic Item'!J:J,$A148)+SUMIF('Random Magic Item'!$M:$M,$A148,'Random Magic Item'!V:V))/100</f>
        <v>0.01</v>
      </c>
      <c r="P148" s="54">
        <f t="shared" si="2"/>
        <v>1</v>
      </c>
      <c r="Q148" s="13">
        <v>167</v>
      </c>
      <c r="AC148" s="14"/>
      <c r="AD148" s="56"/>
    </row>
    <row r="149" spans="1:30" x14ac:dyDescent="0.25">
      <c r="A149" t="s">
        <v>1264</v>
      </c>
      <c r="C149" t="s">
        <v>372</v>
      </c>
      <c r="D149" s="13" t="s">
        <v>2</v>
      </c>
      <c r="E149" s="13">
        <v>0</v>
      </c>
      <c r="F149" s="13">
        <v>0</v>
      </c>
      <c r="G149" s="5">
        <f>(COUNTIF('Random Magic Item'!B:B,$A149)+SUMIF('Random Magic Item'!$M:$M,$A149,'Random Magic Item'!N:N))/100</f>
        <v>0</v>
      </c>
      <c r="H149" s="5">
        <f>(COUNTIF('Random Magic Item'!C:C,$A149)+SUMIF('Random Magic Item'!$M:$M,$A149,'Random Magic Item'!O:O))/100</f>
        <v>0.02</v>
      </c>
      <c r="I149" s="5">
        <f>(COUNTIF('Random Magic Item'!D:D,$A149)+SUMIF('Random Magic Item'!$M:$M,$A149,'Random Magic Item'!P:P))/100</f>
        <v>0</v>
      </c>
      <c r="J149" s="5">
        <f>(COUNTIF('Random Magic Item'!E:E,$A149)+SUMIF('Random Magic Item'!$M:$M,$A149,'Random Magic Item'!Q:Q))/100</f>
        <v>0</v>
      </c>
      <c r="K149" s="5">
        <f>(COUNTIF('Random Magic Item'!F:F,$A149)+SUMIF('Random Magic Item'!$M:$M,$A149,'Random Magic Item'!R:R))/100</f>
        <v>0</v>
      </c>
      <c r="L149" s="5">
        <f>(COUNTIF('Random Magic Item'!G:G,$A149)+SUMIF('Random Magic Item'!$M:$M,$A149,'Random Magic Item'!S:S))/100</f>
        <v>0</v>
      </c>
      <c r="M149" s="5">
        <f>(COUNTIF('Random Magic Item'!H:H,$A149)+SUMIF('Random Magic Item'!$M:$M,$A149,'Random Magic Item'!T:T))/100</f>
        <v>0</v>
      </c>
      <c r="N149" s="5">
        <f>(COUNTIF('Random Magic Item'!I:I,$A149)+SUMIF('Random Magic Item'!$M:$M,$A149,'Random Magic Item'!U:U))/100</f>
        <v>0</v>
      </c>
      <c r="O149" s="5">
        <f>(COUNTIF('Random Magic Item'!J:J,$A149)+SUMIF('Random Magic Item'!$M:$M,$A149,'Random Magic Item'!V:V))/100</f>
        <v>0</v>
      </c>
      <c r="P149" s="54">
        <f t="shared" si="2"/>
        <v>1</v>
      </c>
      <c r="Q149" s="13">
        <v>167</v>
      </c>
      <c r="W149" s="56">
        <v>224</v>
      </c>
      <c r="Y149" s="13">
        <v>2</v>
      </c>
      <c r="AC149" s="14"/>
      <c r="AD149" s="56"/>
    </row>
    <row r="150" spans="1:30" x14ac:dyDescent="0.25">
      <c r="A150" t="s">
        <v>1265</v>
      </c>
      <c r="C150" t="s">
        <v>418</v>
      </c>
      <c r="D150" s="13" t="s">
        <v>3</v>
      </c>
      <c r="E150" s="13">
        <v>0</v>
      </c>
      <c r="F150" s="13">
        <v>0</v>
      </c>
      <c r="G150" s="5">
        <f>(COUNTIF('Random Magic Item'!B:B,$A150)+SUMIF('Random Magic Item'!$M:$M,$A150,'Random Magic Item'!N:N))/100</f>
        <v>0</v>
      </c>
      <c r="H150" s="5">
        <f>(COUNTIF('Random Magic Item'!C:C,$A150)+SUMIF('Random Magic Item'!$M:$M,$A150,'Random Magic Item'!O:O))/100</f>
        <v>0</v>
      </c>
      <c r="I150" s="5">
        <f>(COUNTIF('Random Magic Item'!D:D,$A150)+SUMIF('Random Magic Item'!$M:$M,$A150,'Random Magic Item'!P:P))/100</f>
        <v>0.03</v>
      </c>
      <c r="J150" s="5">
        <f>(COUNTIF('Random Magic Item'!E:E,$A150)+SUMIF('Random Magic Item'!$M:$M,$A150,'Random Magic Item'!Q:Q))/100</f>
        <v>0</v>
      </c>
      <c r="K150" s="5">
        <f>(COUNTIF('Random Magic Item'!F:F,$A150)+SUMIF('Random Magic Item'!$M:$M,$A150,'Random Magic Item'!R:R))/100</f>
        <v>0</v>
      </c>
      <c r="L150" s="5">
        <f>(COUNTIF('Random Magic Item'!G:G,$A150)+SUMIF('Random Magic Item'!$M:$M,$A150,'Random Magic Item'!S:S))/100</f>
        <v>0</v>
      </c>
      <c r="M150" s="5">
        <f>(COUNTIF('Random Magic Item'!H:H,$A150)+SUMIF('Random Magic Item'!$M:$M,$A150,'Random Magic Item'!T:T))/100</f>
        <v>0</v>
      </c>
      <c r="N150" s="5">
        <f>(COUNTIF('Random Magic Item'!I:I,$A150)+SUMIF('Random Magic Item'!$M:$M,$A150,'Random Magic Item'!U:U))/100</f>
        <v>0</v>
      </c>
      <c r="O150" s="5">
        <f>(COUNTIF('Random Magic Item'!J:J,$A150)+SUMIF('Random Magic Item'!$M:$M,$A150,'Random Magic Item'!V:V))/100</f>
        <v>0</v>
      </c>
      <c r="P150" s="54">
        <f t="shared" si="2"/>
        <v>1</v>
      </c>
      <c r="Q150" s="13">
        <v>168</v>
      </c>
      <c r="AA150" s="56">
        <v>2</v>
      </c>
      <c r="AC150" s="14"/>
      <c r="AD150" s="56"/>
    </row>
    <row r="151" spans="1:30" x14ac:dyDescent="0.25">
      <c r="A151" t="s">
        <v>1266</v>
      </c>
      <c r="C151" t="s">
        <v>419</v>
      </c>
      <c r="D151" s="13" t="s">
        <v>3</v>
      </c>
      <c r="E151" s="13">
        <v>0</v>
      </c>
      <c r="F151" s="13">
        <v>0</v>
      </c>
      <c r="G151" s="5">
        <f>(COUNTIF('Random Magic Item'!B:B,$A151)+SUMIF('Random Magic Item'!$M:$M,$A151,'Random Magic Item'!N:N))/100</f>
        <v>0</v>
      </c>
      <c r="H151" s="5">
        <f>(COUNTIF('Random Magic Item'!C:C,$A151)+SUMIF('Random Magic Item'!$M:$M,$A151,'Random Magic Item'!O:O))/100</f>
        <v>0</v>
      </c>
      <c r="I151" s="5">
        <f>(COUNTIF('Random Magic Item'!D:D,$A151)+SUMIF('Random Magic Item'!$M:$M,$A151,'Random Magic Item'!P:P))/100</f>
        <v>0</v>
      </c>
      <c r="J151" s="5">
        <f>(COUNTIF('Random Magic Item'!E:E,$A151)+SUMIF('Random Magic Item'!$M:$M,$A151,'Random Magic Item'!Q:Q))/100</f>
        <v>0</v>
      </c>
      <c r="K151" s="5">
        <f>(COUNTIF('Random Magic Item'!F:F,$A151)+SUMIF('Random Magic Item'!$M:$M,$A151,'Random Magic Item'!R:R))/100</f>
        <v>0</v>
      </c>
      <c r="L151" s="5">
        <f>(COUNTIF('Random Magic Item'!G:G,$A151)+SUMIF('Random Magic Item'!$M:$M,$A151,'Random Magic Item'!S:S))/100</f>
        <v>0</v>
      </c>
      <c r="M151" s="5">
        <f>(COUNTIF('Random Magic Item'!H:H,$A151)+SUMIF('Random Magic Item'!$M:$M,$A151,'Random Magic Item'!T:T))/100</f>
        <v>0.01</v>
      </c>
      <c r="N151" s="5">
        <f>(COUNTIF('Random Magic Item'!I:I,$A151)+SUMIF('Random Magic Item'!$M:$M,$A151,'Random Magic Item'!U:U))/100</f>
        <v>0</v>
      </c>
      <c r="O151" s="5">
        <f>(COUNTIF('Random Magic Item'!J:J,$A151)+SUMIF('Random Magic Item'!$M:$M,$A151,'Random Magic Item'!V:V))/100</f>
        <v>0</v>
      </c>
      <c r="P151" s="54">
        <f t="shared" si="2"/>
        <v>1</v>
      </c>
      <c r="Q151" s="13">
        <v>168</v>
      </c>
      <c r="W151" s="56">
        <v>224</v>
      </c>
      <c r="AA151" s="56">
        <v>3</v>
      </c>
      <c r="AC151" s="14"/>
      <c r="AD151" s="56"/>
    </row>
    <row r="152" spans="1:30" x14ac:dyDescent="0.25">
      <c r="A152" t="s">
        <v>1267</v>
      </c>
      <c r="C152" t="s">
        <v>372</v>
      </c>
      <c r="D152" s="13" t="s">
        <v>2</v>
      </c>
      <c r="E152" s="13">
        <v>0</v>
      </c>
      <c r="F152" s="13">
        <v>0</v>
      </c>
      <c r="G152" s="5">
        <f>(COUNTIF('Random Magic Item'!B:B,$A152)+SUMIF('Random Magic Item'!$M:$M,$A152,'Random Magic Item'!N:N))/100</f>
        <v>0</v>
      </c>
      <c r="H152" s="5">
        <f>(COUNTIF('Random Magic Item'!C:C,$A152)+SUMIF('Random Magic Item'!$M:$M,$A152,'Random Magic Item'!O:O))/100</f>
        <v>0</v>
      </c>
      <c r="I152" s="5">
        <f>(COUNTIF('Random Magic Item'!D:D,$A152)+SUMIF('Random Magic Item'!$M:$M,$A152,'Random Magic Item'!P:P))/100</f>
        <v>0</v>
      </c>
      <c r="J152" s="5">
        <f>(COUNTIF('Random Magic Item'!E:E,$A152)+SUMIF('Random Magic Item'!$M:$M,$A152,'Random Magic Item'!Q:Q))/100</f>
        <v>0</v>
      </c>
      <c r="K152" s="5">
        <f>(COUNTIF('Random Magic Item'!F:F,$A152)+SUMIF('Random Magic Item'!$M:$M,$A152,'Random Magic Item'!R:R))/100</f>
        <v>0</v>
      </c>
      <c r="L152" s="5">
        <f>(COUNTIF('Random Magic Item'!G:G,$A152)+SUMIF('Random Magic Item'!$M:$M,$A152,'Random Magic Item'!S:S))/100</f>
        <v>0</v>
      </c>
      <c r="M152" s="5">
        <f>(COUNTIF('Random Magic Item'!H:H,$A152)+SUMIF('Random Magic Item'!$M:$M,$A152,'Random Magic Item'!T:T))/100</f>
        <v>0</v>
      </c>
      <c r="N152" s="5">
        <f>(COUNTIF('Random Magic Item'!I:I,$A152)+SUMIF('Random Magic Item'!$M:$M,$A152,'Random Magic Item'!U:U))/100</f>
        <v>0</v>
      </c>
      <c r="O152" s="5">
        <f>(COUNTIF('Random Magic Item'!J:J,$A152)+SUMIF('Random Magic Item'!$M:$M,$A152,'Random Magic Item'!V:V))/100</f>
        <v>0</v>
      </c>
      <c r="P152" s="54">
        <f t="shared" si="2"/>
        <v>0</v>
      </c>
      <c r="Z152" s="14" t="s">
        <v>837</v>
      </c>
      <c r="AC152" s="14"/>
      <c r="AD152" s="56"/>
    </row>
    <row r="153" spans="1:30" x14ac:dyDescent="0.25">
      <c r="A153" t="s">
        <v>1268</v>
      </c>
      <c r="C153" t="s">
        <v>372</v>
      </c>
      <c r="D153" s="13" t="s">
        <v>2</v>
      </c>
      <c r="E153" s="13">
        <v>0</v>
      </c>
      <c r="F153" s="13">
        <v>0</v>
      </c>
      <c r="G153" s="5">
        <f>(COUNTIF('Random Magic Item'!B:B,$A153)+SUMIF('Random Magic Item'!$M:$M,$A153,'Random Magic Item'!N:N))/100</f>
        <v>0</v>
      </c>
      <c r="H153" s="5">
        <f>(COUNTIF('Random Magic Item'!C:C,$A153)+SUMIF('Random Magic Item'!$M:$M,$A153,'Random Magic Item'!O:O))/100</f>
        <v>0</v>
      </c>
      <c r="I153" s="5">
        <f>(COUNTIF('Random Magic Item'!D:D,$A153)+SUMIF('Random Magic Item'!$M:$M,$A153,'Random Magic Item'!P:P))/100</f>
        <v>0</v>
      </c>
      <c r="J153" s="5">
        <f>(COUNTIF('Random Magic Item'!E:E,$A153)+SUMIF('Random Magic Item'!$M:$M,$A153,'Random Magic Item'!Q:Q))/100</f>
        <v>0</v>
      </c>
      <c r="K153" s="5">
        <f>(COUNTIF('Random Magic Item'!F:F,$A153)+SUMIF('Random Magic Item'!$M:$M,$A153,'Random Magic Item'!R:R))/100</f>
        <v>0</v>
      </c>
      <c r="L153" s="5">
        <f>(COUNTIF('Random Magic Item'!G:G,$A153)+SUMIF('Random Magic Item'!$M:$M,$A153,'Random Magic Item'!S:S))/100</f>
        <v>0.01</v>
      </c>
      <c r="M153" s="5">
        <f>(COUNTIF('Random Magic Item'!H:H,$A153)+SUMIF('Random Magic Item'!$M:$M,$A153,'Random Magic Item'!T:T))/100</f>
        <v>0</v>
      </c>
      <c r="N153" s="5">
        <f>(COUNTIF('Random Magic Item'!I:I,$A153)+SUMIF('Random Magic Item'!$M:$M,$A153,'Random Magic Item'!U:U))/100</f>
        <v>0</v>
      </c>
      <c r="O153" s="5">
        <f>(COUNTIF('Random Magic Item'!J:J,$A153)+SUMIF('Random Magic Item'!$M:$M,$A153,'Random Magic Item'!V:V))/100</f>
        <v>0</v>
      </c>
      <c r="P153" s="54">
        <f t="shared" si="2"/>
        <v>1</v>
      </c>
      <c r="Q153" s="13">
        <v>168</v>
      </c>
      <c r="W153" s="56">
        <v>224</v>
      </c>
      <c r="AC153" s="14"/>
      <c r="AD153" s="56"/>
    </row>
    <row r="154" spans="1:30" x14ac:dyDescent="0.25">
      <c r="A154" t="s">
        <v>457</v>
      </c>
      <c r="C154" t="s">
        <v>372</v>
      </c>
      <c r="D154" s="13" t="s">
        <v>452</v>
      </c>
      <c r="E154" s="13">
        <v>1</v>
      </c>
      <c r="F154" s="13">
        <v>0</v>
      </c>
      <c r="G154" s="5">
        <f>(COUNTIF('Random Magic Item'!B:B,$A154)+SUMIF('Random Magic Item'!$M:$M,$A154,'Random Magic Item'!N:N))/100</f>
        <v>0</v>
      </c>
      <c r="H154" s="5">
        <f>(COUNTIF('Random Magic Item'!C:C,$A154)+SUMIF('Random Magic Item'!$M:$M,$A154,'Random Magic Item'!O:O))/100</f>
        <v>0</v>
      </c>
      <c r="I154" s="5">
        <f>(COUNTIF('Random Magic Item'!D:D,$A154)+SUMIF('Random Magic Item'!$M:$M,$A154,'Random Magic Item'!P:P))/100</f>
        <v>0</v>
      </c>
      <c r="J154" s="5">
        <f>(COUNTIF('Random Magic Item'!E:E,$A154)+SUMIF('Random Magic Item'!$M:$M,$A154,'Random Magic Item'!Q:Q))/100</f>
        <v>0</v>
      </c>
      <c r="K154" s="5">
        <f>(COUNTIF('Random Magic Item'!F:F,$A154)+SUMIF('Random Magic Item'!$M:$M,$A154,'Random Magic Item'!R:R))/100</f>
        <v>0</v>
      </c>
      <c r="L154" s="5">
        <f>(COUNTIF('Random Magic Item'!G:G,$A154)+SUMIF('Random Magic Item'!$M:$M,$A154,'Random Magic Item'!S:S))/100</f>
        <v>0</v>
      </c>
      <c r="M154" s="5">
        <f>(COUNTIF('Random Magic Item'!H:H,$A154)+SUMIF('Random Magic Item'!$M:$M,$A154,'Random Magic Item'!T:T))/100</f>
        <v>0</v>
      </c>
      <c r="N154" s="5">
        <f>(COUNTIF('Random Magic Item'!I:I,$A154)+SUMIF('Random Magic Item'!$M:$M,$A154,'Random Magic Item'!U:U))/100</f>
        <v>0</v>
      </c>
      <c r="O154" s="5">
        <f>(COUNTIF('Random Magic Item'!J:J,$A154)+SUMIF('Random Magic Item'!$M:$M,$A154,'Random Magic Item'!V:V))/100</f>
        <v>0</v>
      </c>
      <c r="P154" s="54">
        <f t="shared" si="2"/>
        <v>0</v>
      </c>
      <c r="Q154" s="13">
        <v>224</v>
      </c>
      <c r="AC154" s="14"/>
      <c r="AD154" s="56"/>
    </row>
    <row r="155" spans="1:30" x14ac:dyDescent="0.25">
      <c r="A155" t="s">
        <v>1269</v>
      </c>
      <c r="C155" t="s">
        <v>372</v>
      </c>
      <c r="D155" s="13" t="s">
        <v>2</v>
      </c>
      <c r="E155" s="13">
        <v>1</v>
      </c>
      <c r="F155" s="13">
        <v>0</v>
      </c>
      <c r="G155" s="5">
        <f>(COUNTIF('Random Magic Item'!B:B,$A155)+SUMIF('Random Magic Item'!$M:$M,$A155,'Random Magic Item'!N:N))/100</f>
        <v>0</v>
      </c>
      <c r="H155" s="5">
        <f>(COUNTIF('Random Magic Item'!C:C,$A155)+SUMIF('Random Magic Item'!$M:$M,$A155,'Random Magic Item'!O:O))/100</f>
        <v>0</v>
      </c>
      <c r="I155" s="5">
        <f>(COUNTIF('Random Magic Item'!D:D,$A155)+SUMIF('Random Magic Item'!$M:$M,$A155,'Random Magic Item'!P:P))/100</f>
        <v>0</v>
      </c>
      <c r="J155" s="5">
        <f>(COUNTIF('Random Magic Item'!E:E,$A155)+SUMIF('Random Magic Item'!$M:$M,$A155,'Random Magic Item'!Q:Q))/100</f>
        <v>0</v>
      </c>
      <c r="K155" s="5">
        <f>(COUNTIF('Random Magic Item'!F:F,$A155)+SUMIF('Random Magic Item'!$M:$M,$A155,'Random Magic Item'!R:R))/100</f>
        <v>0</v>
      </c>
      <c r="L155" s="5">
        <f>(COUNTIF('Random Magic Item'!G:G,$A155)+SUMIF('Random Magic Item'!$M:$M,$A155,'Random Magic Item'!S:S))/100</f>
        <v>0.01</v>
      </c>
      <c r="M155" s="5">
        <f>(COUNTIF('Random Magic Item'!H:H,$A155)+SUMIF('Random Magic Item'!$M:$M,$A155,'Random Magic Item'!T:T))/100</f>
        <v>0</v>
      </c>
      <c r="N155" s="5">
        <f>(COUNTIF('Random Magic Item'!I:I,$A155)+SUMIF('Random Magic Item'!$M:$M,$A155,'Random Magic Item'!U:U))/100</f>
        <v>0</v>
      </c>
      <c r="O155" s="5">
        <f>(COUNTIF('Random Magic Item'!J:J,$A155)+SUMIF('Random Magic Item'!$M:$M,$A155,'Random Magic Item'!V:V))/100</f>
        <v>0</v>
      </c>
      <c r="P155" s="54">
        <f t="shared" si="2"/>
        <v>1</v>
      </c>
      <c r="Q155" s="13">
        <v>168</v>
      </c>
      <c r="W155" s="56">
        <v>224</v>
      </c>
      <c r="AC155" s="14"/>
      <c r="AD155" s="56"/>
    </row>
    <row r="156" spans="1:30" x14ac:dyDescent="0.25">
      <c r="A156" t="s">
        <v>1270</v>
      </c>
      <c r="C156" t="s">
        <v>372</v>
      </c>
      <c r="D156" s="13" t="s">
        <v>2</v>
      </c>
      <c r="E156" s="13">
        <v>0</v>
      </c>
      <c r="F156" s="13">
        <v>0</v>
      </c>
      <c r="G156" s="5">
        <f>(COUNTIF('Random Magic Item'!B:B,$A156)+SUMIF('Random Magic Item'!$M:$M,$A156,'Random Magic Item'!N:N))/100</f>
        <v>0</v>
      </c>
      <c r="H156" s="5">
        <f>(COUNTIF('Random Magic Item'!C:C,$A156)+SUMIF('Random Magic Item'!$M:$M,$A156,'Random Magic Item'!O:O))/100</f>
        <v>0</v>
      </c>
      <c r="I156" s="5">
        <f>(COUNTIF('Random Magic Item'!D:D,$A156)+SUMIF('Random Magic Item'!$M:$M,$A156,'Random Magic Item'!P:P))/100</f>
        <v>0.01</v>
      </c>
      <c r="J156" s="5">
        <f>(COUNTIF('Random Magic Item'!E:E,$A156)+SUMIF('Random Magic Item'!$M:$M,$A156,'Random Magic Item'!Q:Q))/100</f>
        <v>0</v>
      </c>
      <c r="K156" s="5">
        <f>(COUNTIF('Random Magic Item'!F:F,$A156)+SUMIF('Random Magic Item'!$M:$M,$A156,'Random Magic Item'!R:R))/100</f>
        <v>0</v>
      </c>
      <c r="L156" s="5">
        <f>(COUNTIF('Random Magic Item'!G:G,$A156)+SUMIF('Random Magic Item'!$M:$M,$A156,'Random Magic Item'!S:S))/100</f>
        <v>0</v>
      </c>
      <c r="M156" s="5">
        <f>(COUNTIF('Random Magic Item'!H:H,$A156)+SUMIF('Random Magic Item'!$M:$M,$A156,'Random Magic Item'!T:T))/100</f>
        <v>0</v>
      </c>
      <c r="N156" s="5">
        <f>(COUNTIF('Random Magic Item'!I:I,$A156)+SUMIF('Random Magic Item'!$M:$M,$A156,'Random Magic Item'!U:U))/100</f>
        <v>0</v>
      </c>
      <c r="O156" s="5">
        <f>(COUNTIF('Random Magic Item'!J:J,$A156)+SUMIF('Random Magic Item'!$M:$M,$A156,'Random Magic Item'!V:V))/100</f>
        <v>0</v>
      </c>
      <c r="P156" s="54">
        <f t="shared" si="2"/>
        <v>1</v>
      </c>
      <c r="Q156" s="13">
        <v>168</v>
      </c>
      <c r="W156" s="56">
        <v>224</v>
      </c>
      <c r="AC156" s="14"/>
      <c r="AD156" s="56"/>
    </row>
    <row r="157" spans="1:30" x14ac:dyDescent="0.25">
      <c r="A157" t="s">
        <v>1271</v>
      </c>
      <c r="C157" t="s">
        <v>372</v>
      </c>
      <c r="D157" s="13" t="s">
        <v>2</v>
      </c>
      <c r="E157" s="13">
        <v>1</v>
      </c>
      <c r="F157" s="13">
        <v>0</v>
      </c>
      <c r="G157" s="5">
        <f>(COUNTIF('Random Magic Item'!B:B,$A157)+SUMIF('Random Magic Item'!$M:$M,$A157,'Random Magic Item'!N:N))/100</f>
        <v>0</v>
      </c>
      <c r="H157" s="5">
        <f>(COUNTIF('Random Magic Item'!C:C,$A157)+SUMIF('Random Magic Item'!$M:$M,$A157,'Random Magic Item'!O:O))/100</f>
        <v>0</v>
      </c>
      <c r="I157" s="5">
        <f>(COUNTIF('Random Magic Item'!D:D,$A157)+SUMIF('Random Magic Item'!$M:$M,$A157,'Random Magic Item'!P:P))/100</f>
        <v>0</v>
      </c>
      <c r="J157" s="5">
        <f>(COUNTIF('Random Magic Item'!E:E,$A157)+SUMIF('Random Magic Item'!$M:$M,$A157,'Random Magic Item'!Q:Q))/100</f>
        <v>0</v>
      </c>
      <c r="K157" s="5">
        <f>(COUNTIF('Random Magic Item'!F:F,$A157)+SUMIF('Random Magic Item'!$M:$M,$A157,'Random Magic Item'!R:R))/100</f>
        <v>0</v>
      </c>
      <c r="L157" s="5">
        <f>(COUNTIF('Random Magic Item'!G:G,$A157)+SUMIF('Random Magic Item'!$M:$M,$A157,'Random Magic Item'!S:S))/100</f>
        <v>0.01</v>
      </c>
      <c r="M157" s="5">
        <f>(COUNTIF('Random Magic Item'!H:H,$A157)+SUMIF('Random Magic Item'!$M:$M,$A157,'Random Magic Item'!T:T))/100</f>
        <v>0</v>
      </c>
      <c r="N157" s="5">
        <f>(COUNTIF('Random Magic Item'!I:I,$A157)+SUMIF('Random Magic Item'!$M:$M,$A157,'Random Magic Item'!U:U))/100</f>
        <v>0</v>
      </c>
      <c r="O157" s="5">
        <f>(COUNTIF('Random Magic Item'!J:J,$A157)+SUMIF('Random Magic Item'!$M:$M,$A157,'Random Magic Item'!V:V))/100</f>
        <v>0</v>
      </c>
      <c r="P157" s="54">
        <f t="shared" si="2"/>
        <v>1</v>
      </c>
      <c r="Q157" s="13">
        <v>168</v>
      </c>
      <c r="W157" s="56">
        <v>224</v>
      </c>
      <c r="AC157" s="14"/>
      <c r="AD157" s="56"/>
    </row>
    <row r="158" spans="1:30" x14ac:dyDescent="0.25">
      <c r="A158" t="s">
        <v>1272</v>
      </c>
      <c r="C158" t="s">
        <v>372</v>
      </c>
      <c r="D158" s="13" t="s">
        <v>3</v>
      </c>
      <c r="E158" s="13">
        <v>0</v>
      </c>
      <c r="F158" s="13">
        <v>0</v>
      </c>
      <c r="G158" s="5">
        <f>(COUNTIF('Random Magic Item'!B:B,$A158)+SUMIF('Random Magic Item'!$M:$M,$A158,'Random Magic Item'!N:N))/100</f>
        <v>0</v>
      </c>
      <c r="H158" s="5">
        <f>(COUNTIF('Random Magic Item'!C:C,$A158)+SUMIF('Random Magic Item'!$M:$M,$A158,'Random Magic Item'!O:O))/100</f>
        <v>0</v>
      </c>
      <c r="I158" s="5">
        <f>(COUNTIF('Random Magic Item'!D:D,$A158)+SUMIF('Random Magic Item'!$M:$M,$A158,'Random Magic Item'!P:P))/100</f>
        <v>0</v>
      </c>
      <c r="J158" s="5">
        <f>(COUNTIF('Random Magic Item'!E:E,$A158)+SUMIF('Random Magic Item'!$M:$M,$A158,'Random Magic Item'!Q:Q))/100</f>
        <v>0</v>
      </c>
      <c r="K158" s="5">
        <f>(COUNTIF('Random Magic Item'!F:F,$A158)+SUMIF('Random Magic Item'!$M:$M,$A158,'Random Magic Item'!R:R))/100</f>
        <v>0</v>
      </c>
      <c r="L158" s="5">
        <f>(COUNTIF('Random Magic Item'!G:G,$A158)+SUMIF('Random Magic Item'!$M:$M,$A158,'Random Magic Item'!S:S))/100</f>
        <v>0</v>
      </c>
      <c r="M158" s="5">
        <f>(COUNTIF('Random Magic Item'!H:H,$A158)+SUMIF('Random Magic Item'!$M:$M,$A158,'Random Magic Item'!T:T))/100</f>
        <v>3.7499999999999999E-3</v>
      </c>
      <c r="N158" s="5">
        <f>(COUNTIF('Random Magic Item'!I:I,$A158)+SUMIF('Random Magic Item'!$M:$M,$A158,'Random Magic Item'!U:U))/100</f>
        <v>0</v>
      </c>
      <c r="O158" s="5">
        <f>(COUNTIF('Random Magic Item'!J:J,$A158)+SUMIF('Random Magic Item'!$M:$M,$A158,'Random Magic Item'!V:V))/100</f>
        <v>0</v>
      </c>
      <c r="P158" s="54">
        <f t="shared" si="2"/>
        <v>1</v>
      </c>
      <c r="Q158" s="13">
        <v>169</v>
      </c>
      <c r="W158" s="56">
        <v>225</v>
      </c>
      <c r="AC158" s="14"/>
      <c r="AD158" s="56"/>
    </row>
    <row r="159" spans="1:30" x14ac:dyDescent="0.25">
      <c r="A159" t="s">
        <v>1273</v>
      </c>
      <c r="C159" t="s">
        <v>372</v>
      </c>
      <c r="D159" s="13" t="s">
        <v>3</v>
      </c>
      <c r="E159" s="13">
        <v>0</v>
      </c>
      <c r="F159" s="13">
        <v>0</v>
      </c>
      <c r="G159" s="5">
        <f>(COUNTIF('Random Magic Item'!B:B,$A159)+SUMIF('Random Magic Item'!$M:$M,$A159,'Random Magic Item'!N:N))/100</f>
        <v>0</v>
      </c>
      <c r="H159" s="5">
        <f>(COUNTIF('Random Magic Item'!C:C,$A159)+SUMIF('Random Magic Item'!$M:$M,$A159,'Random Magic Item'!O:O))/100</f>
        <v>0</v>
      </c>
      <c r="I159" s="5">
        <f>(COUNTIF('Random Magic Item'!D:D,$A159)+SUMIF('Random Magic Item'!$M:$M,$A159,'Random Magic Item'!P:P))/100</f>
        <v>0</v>
      </c>
      <c r="J159" s="5">
        <f>(COUNTIF('Random Magic Item'!E:E,$A159)+SUMIF('Random Magic Item'!$M:$M,$A159,'Random Magic Item'!Q:Q))/100</f>
        <v>0</v>
      </c>
      <c r="K159" s="5">
        <f>(COUNTIF('Random Magic Item'!F:F,$A159)+SUMIF('Random Magic Item'!$M:$M,$A159,'Random Magic Item'!R:R))/100</f>
        <v>0</v>
      </c>
      <c r="L159" s="5">
        <f>(COUNTIF('Random Magic Item'!G:G,$A159)+SUMIF('Random Magic Item'!$M:$M,$A159,'Random Magic Item'!S:S))/100</f>
        <v>0</v>
      </c>
      <c r="M159" s="5">
        <f>(COUNTIF('Random Magic Item'!H:H,$A159)+SUMIF('Random Magic Item'!$M:$M,$A159,'Random Magic Item'!T:T))/100</f>
        <v>3.7499999999999999E-3</v>
      </c>
      <c r="N159" s="5">
        <f>(COUNTIF('Random Magic Item'!I:I,$A159)+SUMIF('Random Magic Item'!$M:$M,$A159,'Random Magic Item'!U:U))/100</f>
        <v>0</v>
      </c>
      <c r="O159" s="5">
        <f>(COUNTIF('Random Magic Item'!J:J,$A159)+SUMIF('Random Magic Item'!$M:$M,$A159,'Random Magic Item'!V:V))/100</f>
        <v>0</v>
      </c>
      <c r="P159" s="54">
        <f t="shared" si="2"/>
        <v>1</v>
      </c>
      <c r="Q159" s="13">
        <v>169</v>
      </c>
      <c r="W159" s="56">
        <v>225</v>
      </c>
      <c r="AC159" s="14"/>
      <c r="AD159" s="56"/>
    </row>
    <row r="160" spans="1:30" x14ac:dyDescent="0.25">
      <c r="A160" t="s">
        <v>1274</v>
      </c>
      <c r="C160" t="s">
        <v>372</v>
      </c>
      <c r="D160" s="13" t="s">
        <v>3</v>
      </c>
      <c r="E160" s="13">
        <v>0</v>
      </c>
      <c r="F160" s="13">
        <v>0</v>
      </c>
      <c r="G160" s="5">
        <f>(COUNTIF('Random Magic Item'!B:B,$A160)+SUMIF('Random Magic Item'!$M:$M,$A160,'Random Magic Item'!N:N))/100</f>
        <v>0</v>
      </c>
      <c r="H160" s="5">
        <f>(COUNTIF('Random Magic Item'!C:C,$A160)+SUMIF('Random Magic Item'!$M:$M,$A160,'Random Magic Item'!O:O))/100</f>
        <v>0</v>
      </c>
      <c r="I160" s="5">
        <f>(COUNTIF('Random Magic Item'!D:D,$A160)+SUMIF('Random Magic Item'!$M:$M,$A160,'Random Magic Item'!P:P))/100</f>
        <v>0</v>
      </c>
      <c r="J160" s="5">
        <f>(COUNTIF('Random Magic Item'!E:E,$A160)+SUMIF('Random Magic Item'!$M:$M,$A160,'Random Magic Item'!Q:Q))/100</f>
        <v>0</v>
      </c>
      <c r="K160" s="5">
        <f>(COUNTIF('Random Magic Item'!F:F,$A160)+SUMIF('Random Magic Item'!$M:$M,$A160,'Random Magic Item'!R:R))/100</f>
        <v>0</v>
      </c>
      <c r="L160" s="5">
        <f>(COUNTIF('Random Magic Item'!G:G,$A160)+SUMIF('Random Magic Item'!$M:$M,$A160,'Random Magic Item'!S:S))/100</f>
        <v>0</v>
      </c>
      <c r="M160" s="5">
        <f>(COUNTIF('Random Magic Item'!H:H,$A160)+SUMIF('Random Magic Item'!$M:$M,$A160,'Random Magic Item'!T:T))/100</f>
        <v>3.7499999999999999E-3</v>
      </c>
      <c r="N160" s="5">
        <f>(COUNTIF('Random Magic Item'!I:I,$A160)+SUMIF('Random Magic Item'!$M:$M,$A160,'Random Magic Item'!U:U))/100</f>
        <v>0</v>
      </c>
      <c r="O160" s="5">
        <f>(COUNTIF('Random Magic Item'!J:J,$A160)+SUMIF('Random Magic Item'!$M:$M,$A160,'Random Magic Item'!V:V))/100</f>
        <v>0</v>
      </c>
      <c r="P160" s="54">
        <f t="shared" si="2"/>
        <v>1</v>
      </c>
      <c r="Q160" s="13">
        <v>169</v>
      </c>
      <c r="W160" s="56">
        <v>225</v>
      </c>
      <c r="AC160" s="14"/>
      <c r="AD160" s="56"/>
    </row>
    <row r="161" spans="1:30" x14ac:dyDescent="0.25">
      <c r="A161" t="s">
        <v>1275</v>
      </c>
      <c r="C161" t="s">
        <v>372</v>
      </c>
      <c r="D161" s="13" t="s">
        <v>3</v>
      </c>
      <c r="E161" s="13">
        <v>0</v>
      </c>
      <c r="F161" s="13">
        <v>0</v>
      </c>
      <c r="G161" s="5">
        <f>(COUNTIF('Random Magic Item'!B:B,$A161)+SUMIF('Random Magic Item'!$M:$M,$A161,'Random Magic Item'!N:N))/100</f>
        <v>0</v>
      </c>
      <c r="H161" s="5">
        <f>(COUNTIF('Random Magic Item'!C:C,$A161)+SUMIF('Random Magic Item'!$M:$M,$A161,'Random Magic Item'!O:O))/100</f>
        <v>0</v>
      </c>
      <c r="I161" s="5">
        <f>(COUNTIF('Random Magic Item'!D:D,$A161)+SUMIF('Random Magic Item'!$M:$M,$A161,'Random Magic Item'!P:P))/100</f>
        <v>0</v>
      </c>
      <c r="J161" s="5">
        <f>(COUNTIF('Random Magic Item'!E:E,$A161)+SUMIF('Random Magic Item'!$M:$M,$A161,'Random Magic Item'!Q:Q))/100</f>
        <v>0</v>
      </c>
      <c r="K161" s="5">
        <f>(COUNTIF('Random Magic Item'!F:F,$A161)+SUMIF('Random Magic Item'!$M:$M,$A161,'Random Magic Item'!R:R))/100</f>
        <v>0</v>
      </c>
      <c r="L161" s="5">
        <f>(COUNTIF('Random Magic Item'!G:G,$A161)+SUMIF('Random Magic Item'!$M:$M,$A161,'Random Magic Item'!S:S))/100</f>
        <v>0</v>
      </c>
      <c r="M161" s="5">
        <f>(COUNTIF('Random Magic Item'!H:H,$A161)+SUMIF('Random Magic Item'!$M:$M,$A161,'Random Magic Item'!T:T))/100</f>
        <v>3.7499999999999999E-3</v>
      </c>
      <c r="N161" s="5">
        <f>(COUNTIF('Random Magic Item'!I:I,$A161)+SUMIF('Random Magic Item'!$M:$M,$A161,'Random Magic Item'!U:U))/100</f>
        <v>0</v>
      </c>
      <c r="O161" s="5">
        <f>(COUNTIF('Random Magic Item'!J:J,$A161)+SUMIF('Random Magic Item'!$M:$M,$A161,'Random Magic Item'!V:V))/100</f>
        <v>0</v>
      </c>
      <c r="P161" s="54">
        <f t="shared" si="2"/>
        <v>1</v>
      </c>
      <c r="Q161" s="13">
        <v>169</v>
      </c>
      <c r="W161" s="56">
        <v>225</v>
      </c>
      <c r="AC161" s="14"/>
      <c r="AD161" s="56"/>
    </row>
    <row r="162" spans="1:30" x14ac:dyDescent="0.25">
      <c r="A162" t="s">
        <v>1276</v>
      </c>
      <c r="C162" t="s">
        <v>372</v>
      </c>
      <c r="D162" s="13" t="s">
        <v>3</v>
      </c>
      <c r="E162" s="13">
        <v>0</v>
      </c>
      <c r="F162" s="13">
        <v>0</v>
      </c>
      <c r="G162" s="5">
        <f>(COUNTIF('Random Magic Item'!B:B,$A162)+SUMIF('Random Magic Item'!$M:$M,$A162,'Random Magic Item'!N:N))/100</f>
        <v>0</v>
      </c>
      <c r="H162" s="5">
        <f>(COUNTIF('Random Magic Item'!C:C,$A162)+SUMIF('Random Magic Item'!$M:$M,$A162,'Random Magic Item'!O:O))/100</f>
        <v>0</v>
      </c>
      <c r="I162" s="5">
        <f>(COUNTIF('Random Magic Item'!D:D,$A162)+SUMIF('Random Magic Item'!$M:$M,$A162,'Random Magic Item'!P:P))/100</f>
        <v>0</v>
      </c>
      <c r="J162" s="5">
        <f>(COUNTIF('Random Magic Item'!E:E,$A162)+SUMIF('Random Magic Item'!$M:$M,$A162,'Random Magic Item'!Q:Q))/100</f>
        <v>0</v>
      </c>
      <c r="K162" s="5">
        <f>(COUNTIF('Random Magic Item'!F:F,$A162)+SUMIF('Random Magic Item'!$M:$M,$A162,'Random Magic Item'!R:R))/100</f>
        <v>0</v>
      </c>
      <c r="L162" s="5">
        <f>(COUNTIF('Random Magic Item'!G:G,$A162)+SUMIF('Random Magic Item'!$M:$M,$A162,'Random Magic Item'!S:S))/100</f>
        <v>0</v>
      </c>
      <c r="M162" s="5">
        <f>(COUNTIF('Random Magic Item'!H:H,$A162)+SUMIF('Random Magic Item'!$M:$M,$A162,'Random Magic Item'!T:T))/100</f>
        <v>3.7499999999999999E-3</v>
      </c>
      <c r="N162" s="5">
        <f>(COUNTIF('Random Magic Item'!I:I,$A162)+SUMIF('Random Magic Item'!$M:$M,$A162,'Random Magic Item'!U:U))/100</f>
        <v>0</v>
      </c>
      <c r="O162" s="5">
        <f>(COUNTIF('Random Magic Item'!J:J,$A162)+SUMIF('Random Magic Item'!$M:$M,$A162,'Random Magic Item'!V:V))/100</f>
        <v>0</v>
      </c>
      <c r="P162" s="54">
        <f t="shared" si="2"/>
        <v>1</v>
      </c>
      <c r="Q162" s="13">
        <v>170</v>
      </c>
      <c r="W162" s="56">
        <v>225</v>
      </c>
      <c r="AC162" s="14"/>
      <c r="AD162" s="56"/>
    </row>
    <row r="163" spans="1:30" x14ac:dyDescent="0.25">
      <c r="A163" t="s">
        <v>1277</v>
      </c>
      <c r="C163" t="s">
        <v>372</v>
      </c>
      <c r="D163" s="13" t="s">
        <v>4</v>
      </c>
      <c r="E163" s="13">
        <v>0</v>
      </c>
      <c r="F163" s="13">
        <v>0</v>
      </c>
      <c r="G163" s="5">
        <f>(COUNTIF('Random Magic Item'!B:B,$A163)+SUMIF('Random Magic Item'!$M:$M,$A163,'Random Magic Item'!N:N))/100</f>
        <v>0</v>
      </c>
      <c r="H163" s="5">
        <f>(COUNTIF('Random Magic Item'!C:C,$A163)+SUMIF('Random Magic Item'!$M:$M,$A163,'Random Magic Item'!O:O))/100</f>
        <v>0</v>
      </c>
      <c r="I163" s="5">
        <f>(COUNTIF('Random Magic Item'!D:D,$A163)+SUMIF('Random Magic Item'!$M:$M,$A163,'Random Magic Item'!P:P))/100</f>
        <v>0</v>
      </c>
      <c r="J163" s="5">
        <f>(COUNTIF('Random Magic Item'!E:E,$A163)+SUMIF('Random Magic Item'!$M:$M,$A163,'Random Magic Item'!Q:Q))/100</f>
        <v>0</v>
      </c>
      <c r="K163" s="5">
        <f>(COUNTIF('Random Magic Item'!F:F,$A163)+SUMIF('Random Magic Item'!$M:$M,$A163,'Random Magic Item'!R:R))/100</f>
        <v>0</v>
      </c>
      <c r="L163" s="5">
        <f>(COUNTIF('Random Magic Item'!G:G,$A163)+SUMIF('Random Magic Item'!$M:$M,$A163,'Random Magic Item'!S:S))/100</f>
        <v>0</v>
      </c>
      <c r="M163" s="5">
        <f>(COUNTIF('Random Magic Item'!H:H,$A163)+SUMIF('Random Magic Item'!$M:$M,$A163,'Random Magic Item'!T:T))/100</f>
        <v>0</v>
      </c>
      <c r="N163" s="5">
        <f>(COUNTIF('Random Magic Item'!I:I,$A163)+SUMIF('Random Magic Item'!$M:$M,$A163,'Random Magic Item'!U:U))/100</f>
        <v>0.01</v>
      </c>
      <c r="O163" s="5">
        <f>(COUNTIF('Random Magic Item'!J:J,$A163)+SUMIF('Random Magic Item'!$M:$M,$A163,'Random Magic Item'!V:V))/100</f>
        <v>0</v>
      </c>
      <c r="P163" s="54">
        <f t="shared" si="2"/>
        <v>1</v>
      </c>
      <c r="Q163" s="13">
        <v>170</v>
      </c>
      <c r="W163" s="56">
        <v>225</v>
      </c>
      <c r="AC163" s="14"/>
      <c r="AD163" s="56"/>
    </row>
    <row r="164" spans="1:30" x14ac:dyDescent="0.25">
      <c r="A164" t="s">
        <v>1278</v>
      </c>
      <c r="C164" t="s">
        <v>372</v>
      </c>
      <c r="D164" s="13" t="s">
        <v>3</v>
      </c>
      <c r="E164" s="13">
        <v>0</v>
      </c>
      <c r="F164" s="13">
        <v>0</v>
      </c>
      <c r="G164" s="5">
        <f>(COUNTIF('Random Magic Item'!B:B,$A164)+SUMIF('Random Magic Item'!$M:$M,$A164,'Random Magic Item'!N:N))/100</f>
        <v>0</v>
      </c>
      <c r="H164" s="5">
        <f>(COUNTIF('Random Magic Item'!C:C,$A164)+SUMIF('Random Magic Item'!$M:$M,$A164,'Random Magic Item'!O:O))/100</f>
        <v>0</v>
      </c>
      <c r="I164" s="5">
        <f>(COUNTIF('Random Magic Item'!D:D,$A164)+SUMIF('Random Magic Item'!$M:$M,$A164,'Random Magic Item'!P:P))/100</f>
        <v>0</v>
      </c>
      <c r="J164" s="5">
        <f>(COUNTIF('Random Magic Item'!E:E,$A164)+SUMIF('Random Magic Item'!$M:$M,$A164,'Random Magic Item'!Q:Q))/100</f>
        <v>0</v>
      </c>
      <c r="K164" s="5">
        <f>(COUNTIF('Random Magic Item'!F:F,$A164)+SUMIF('Random Magic Item'!$M:$M,$A164,'Random Magic Item'!R:R))/100</f>
        <v>0</v>
      </c>
      <c r="L164" s="5">
        <f>(COUNTIF('Random Magic Item'!G:G,$A164)+SUMIF('Random Magic Item'!$M:$M,$A164,'Random Magic Item'!S:S))/100</f>
        <v>0</v>
      </c>
      <c r="M164" s="5">
        <f>(COUNTIF('Random Magic Item'!H:H,$A164)+SUMIF('Random Magic Item'!$M:$M,$A164,'Random Magic Item'!T:T))/100</f>
        <v>7.4999999999999997E-3</v>
      </c>
      <c r="N164" s="5">
        <f>(COUNTIF('Random Magic Item'!I:I,$A164)+SUMIF('Random Magic Item'!$M:$M,$A164,'Random Magic Item'!U:U))/100</f>
        <v>0</v>
      </c>
      <c r="O164" s="5">
        <f>(COUNTIF('Random Magic Item'!J:J,$A164)+SUMIF('Random Magic Item'!$M:$M,$A164,'Random Magic Item'!V:V))/100</f>
        <v>0</v>
      </c>
      <c r="P164" s="54">
        <f t="shared" si="2"/>
        <v>1</v>
      </c>
      <c r="Q164" s="13">
        <v>170</v>
      </c>
      <c r="W164" s="56">
        <v>225</v>
      </c>
      <c r="AC164" s="14"/>
      <c r="AD164" s="56"/>
    </row>
    <row r="165" spans="1:30" x14ac:dyDescent="0.25">
      <c r="A165" t="s">
        <v>1279</v>
      </c>
      <c r="C165" t="s">
        <v>372</v>
      </c>
      <c r="D165" s="13" t="s">
        <v>3</v>
      </c>
      <c r="E165" s="13">
        <v>0</v>
      </c>
      <c r="F165" s="13">
        <v>0</v>
      </c>
      <c r="G165" s="5">
        <f>(COUNTIF('Random Magic Item'!B:B,$A165)+SUMIF('Random Magic Item'!$M:$M,$A165,'Random Magic Item'!N:N))/100</f>
        <v>0</v>
      </c>
      <c r="H165" s="5">
        <f>(COUNTIF('Random Magic Item'!C:C,$A165)+SUMIF('Random Magic Item'!$M:$M,$A165,'Random Magic Item'!O:O))/100</f>
        <v>0</v>
      </c>
      <c r="I165" s="5">
        <f>(COUNTIF('Random Magic Item'!D:D,$A165)+SUMIF('Random Magic Item'!$M:$M,$A165,'Random Magic Item'!P:P))/100</f>
        <v>0</v>
      </c>
      <c r="J165" s="5">
        <f>(COUNTIF('Random Magic Item'!E:E,$A165)+SUMIF('Random Magic Item'!$M:$M,$A165,'Random Magic Item'!Q:Q))/100</f>
        <v>0</v>
      </c>
      <c r="K165" s="5">
        <f>(COUNTIF('Random Magic Item'!F:F,$A165)+SUMIF('Random Magic Item'!$M:$M,$A165,'Random Magic Item'!R:R))/100</f>
        <v>0</v>
      </c>
      <c r="L165" s="5">
        <f>(COUNTIF('Random Magic Item'!G:G,$A165)+SUMIF('Random Magic Item'!$M:$M,$A165,'Random Magic Item'!S:S))/100</f>
        <v>0</v>
      </c>
      <c r="M165" s="5">
        <f>(COUNTIF('Random Magic Item'!H:H,$A165)+SUMIF('Random Magic Item'!$M:$M,$A165,'Random Magic Item'!T:T))/100</f>
        <v>3.7499999999999999E-3</v>
      </c>
      <c r="N165" s="5">
        <f>(COUNTIF('Random Magic Item'!I:I,$A165)+SUMIF('Random Magic Item'!$M:$M,$A165,'Random Magic Item'!U:U))/100</f>
        <v>0</v>
      </c>
      <c r="O165" s="5">
        <f>(COUNTIF('Random Magic Item'!J:J,$A165)+SUMIF('Random Magic Item'!$M:$M,$A165,'Random Magic Item'!V:V))/100</f>
        <v>0</v>
      </c>
      <c r="P165" s="54">
        <f t="shared" si="2"/>
        <v>1</v>
      </c>
      <c r="Q165" s="13">
        <v>170</v>
      </c>
      <c r="W165" s="56">
        <v>225</v>
      </c>
      <c r="AC165" s="14"/>
      <c r="AD165" s="56"/>
    </row>
    <row r="166" spans="1:30" x14ac:dyDescent="0.25">
      <c r="A166" t="s">
        <v>1280</v>
      </c>
      <c r="C166" t="s">
        <v>372</v>
      </c>
      <c r="D166" s="13" t="s">
        <v>2</v>
      </c>
      <c r="E166" s="13">
        <v>0</v>
      </c>
      <c r="F166" s="13">
        <v>0</v>
      </c>
      <c r="G166" s="5">
        <f>(COUNTIF('Random Magic Item'!B:B,$A166)+SUMIF('Random Magic Item'!$M:$M,$A166,'Random Magic Item'!N:N))/100</f>
        <v>0</v>
      </c>
      <c r="H166" s="5">
        <f>(COUNTIF('Random Magic Item'!C:C,$A166)+SUMIF('Random Magic Item'!$M:$M,$A166,'Random Magic Item'!O:O))/100</f>
        <v>0</v>
      </c>
      <c r="I166" s="5">
        <f>(COUNTIF('Random Magic Item'!D:D,$A166)+SUMIF('Random Magic Item'!$M:$M,$A166,'Random Magic Item'!P:P))/100</f>
        <v>0</v>
      </c>
      <c r="J166" s="5">
        <f>(COUNTIF('Random Magic Item'!E:E,$A166)+SUMIF('Random Magic Item'!$M:$M,$A166,'Random Magic Item'!Q:Q))/100</f>
        <v>0</v>
      </c>
      <c r="K166" s="5">
        <f>(COUNTIF('Random Magic Item'!F:F,$A166)+SUMIF('Random Magic Item'!$M:$M,$A166,'Random Magic Item'!R:R))/100</f>
        <v>0</v>
      </c>
      <c r="L166" s="5">
        <f>(COUNTIF('Random Magic Item'!G:G,$A166)+SUMIF('Random Magic Item'!$M:$M,$A166,'Random Magic Item'!S:S))/100</f>
        <v>0.01</v>
      </c>
      <c r="M166" s="5">
        <f>(COUNTIF('Random Magic Item'!H:H,$A166)+SUMIF('Random Magic Item'!$M:$M,$A166,'Random Magic Item'!T:T))/100</f>
        <v>0</v>
      </c>
      <c r="N166" s="5">
        <f>(COUNTIF('Random Magic Item'!I:I,$A166)+SUMIF('Random Magic Item'!$M:$M,$A166,'Random Magic Item'!U:U))/100</f>
        <v>0</v>
      </c>
      <c r="O166" s="5">
        <f>(COUNTIF('Random Magic Item'!J:J,$A166)+SUMIF('Random Magic Item'!$M:$M,$A166,'Random Magic Item'!V:V))/100</f>
        <v>0</v>
      </c>
      <c r="P166" s="54">
        <f t="shared" si="2"/>
        <v>1</v>
      </c>
      <c r="Q166" s="13">
        <v>170</v>
      </c>
      <c r="W166" s="56">
        <v>225</v>
      </c>
      <c r="AA166" s="56">
        <v>3</v>
      </c>
      <c r="AC166" s="14"/>
      <c r="AD166" s="56"/>
    </row>
    <row r="167" spans="1:30" x14ac:dyDescent="0.25">
      <c r="A167" t="s">
        <v>1281</v>
      </c>
      <c r="C167" t="s">
        <v>413</v>
      </c>
      <c r="D167" s="13" t="s">
        <v>3</v>
      </c>
      <c r="E167" s="13">
        <v>1</v>
      </c>
      <c r="F167" s="13">
        <v>0</v>
      </c>
      <c r="G167" s="5">
        <f>(COUNTIF('Random Magic Item'!B:B,$A167)+SUMIF('Random Magic Item'!$M:$M,$A167,'Random Magic Item'!N:N))/100</f>
        <v>0</v>
      </c>
      <c r="H167" s="5">
        <f>(COUNTIF('Random Magic Item'!C:C,$A167)+SUMIF('Random Magic Item'!$M:$M,$A167,'Random Magic Item'!O:O))/100</f>
        <v>0</v>
      </c>
      <c r="I167" s="5">
        <f>(COUNTIF('Random Magic Item'!D:D,$A167)+SUMIF('Random Magic Item'!$M:$M,$A167,'Random Magic Item'!P:P))/100</f>
        <v>0</v>
      </c>
      <c r="J167" s="5">
        <f>(COUNTIF('Random Magic Item'!E:E,$A167)+SUMIF('Random Magic Item'!$M:$M,$A167,'Random Magic Item'!Q:Q))/100</f>
        <v>0</v>
      </c>
      <c r="K167" s="5">
        <f>(COUNTIF('Random Magic Item'!F:F,$A167)+SUMIF('Random Magic Item'!$M:$M,$A167,'Random Magic Item'!R:R))/100</f>
        <v>0</v>
      </c>
      <c r="L167" s="5">
        <f>(COUNTIF('Random Magic Item'!G:G,$A167)+SUMIF('Random Magic Item'!$M:$M,$A167,'Random Magic Item'!S:S))/100</f>
        <v>0</v>
      </c>
      <c r="M167" s="5">
        <f>(COUNTIF('Random Magic Item'!H:H,$A167)+SUMIF('Random Magic Item'!$M:$M,$A167,'Random Magic Item'!T:T))/100</f>
        <v>0.01</v>
      </c>
      <c r="N167" s="5">
        <f>(COUNTIF('Random Magic Item'!I:I,$A167)+SUMIF('Random Magic Item'!$M:$M,$A167,'Random Magic Item'!U:U))/100</f>
        <v>0</v>
      </c>
      <c r="O167" s="5">
        <f>(COUNTIF('Random Magic Item'!J:J,$A167)+SUMIF('Random Magic Item'!$M:$M,$A167,'Random Magic Item'!V:V))/100</f>
        <v>0</v>
      </c>
      <c r="P167" s="54">
        <f t="shared" si="2"/>
        <v>1</v>
      </c>
      <c r="Q167" s="13">
        <v>170</v>
      </c>
      <c r="W167" s="56">
        <v>226</v>
      </c>
      <c r="AC167" s="14"/>
      <c r="AD167" s="56"/>
    </row>
    <row r="168" spans="1:30" x14ac:dyDescent="0.25">
      <c r="A168" t="s">
        <v>1282</v>
      </c>
      <c r="C168" t="s">
        <v>372</v>
      </c>
      <c r="D168" s="13" t="s">
        <v>3</v>
      </c>
      <c r="E168" s="13">
        <v>0</v>
      </c>
      <c r="F168" s="13">
        <v>0</v>
      </c>
      <c r="G168" s="5">
        <f>(COUNTIF('Random Magic Item'!B:B,$A168)+SUMIF('Random Magic Item'!$M:$M,$A168,'Random Magic Item'!N:N))/100</f>
        <v>0</v>
      </c>
      <c r="H168" s="5">
        <f>(COUNTIF('Random Magic Item'!C:C,$A168)+SUMIF('Random Magic Item'!$M:$M,$A168,'Random Magic Item'!O:O))/100</f>
        <v>0</v>
      </c>
      <c r="I168" s="5">
        <f>(COUNTIF('Random Magic Item'!D:D,$A168)+SUMIF('Random Magic Item'!$M:$M,$A168,'Random Magic Item'!P:P))/100</f>
        <v>0.01</v>
      </c>
      <c r="J168" s="5">
        <f>(COUNTIF('Random Magic Item'!E:E,$A168)+SUMIF('Random Magic Item'!$M:$M,$A168,'Random Magic Item'!Q:Q))/100</f>
        <v>0</v>
      </c>
      <c r="K168" s="5">
        <f>(COUNTIF('Random Magic Item'!F:F,$A168)+SUMIF('Random Magic Item'!$M:$M,$A168,'Random Magic Item'!R:R))/100</f>
        <v>0</v>
      </c>
      <c r="L168" s="5">
        <f>(COUNTIF('Random Magic Item'!G:G,$A168)+SUMIF('Random Magic Item'!$M:$M,$A168,'Random Magic Item'!S:S))/100</f>
        <v>0</v>
      </c>
      <c r="M168" s="5">
        <f>(COUNTIF('Random Magic Item'!H:H,$A168)+SUMIF('Random Magic Item'!$M:$M,$A168,'Random Magic Item'!T:T))/100</f>
        <v>0</v>
      </c>
      <c r="N168" s="5">
        <f>(COUNTIF('Random Magic Item'!I:I,$A168)+SUMIF('Random Magic Item'!$M:$M,$A168,'Random Magic Item'!U:U))/100</f>
        <v>0</v>
      </c>
      <c r="O168" s="5">
        <f>(COUNTIF('Random Magic Item'!J:J,$A168)+SUMIF('Random Magic Item'!$M:$M,$A168,'Random Magic Item'!V:V))/100</f>
        <v>0</v>
      </c>
      <c r="P168" s="54">
        <f t="shared" si="2"/>
        <v>1</v>
      </c>
      <c r="Q168" s="13">
        <v>170</v>
      </c>
      <c r="W168" s="56">
        <v>226</v>
      </c>
      <c r="AC168" s="14"/>
      <c r="AD168" s="56"/>
    </row>
    <row r="169" spans="1:30" x14ac:dyDescent="0.25">
      <c r="A169" t="s">
        <v>1283</v>
      </c>
      <c r="C169" t="s">
        <v>413</v>
      </c>
      <c r="D169" s="13" t="s">
        <v>4</v>
      </c>
      <c r="E169" s="13">
        <v>1</v>
      </c>
      <c r="F169" s="13">
        <v>0</v>
      </c>
      <c r="G169" s="5">
        <f>(COUNTIF('Random Magic Item'!B:B,$A169)+SUMIF('Random Magic Item'!$M:$M,$A169,'Random Magic Item'!N:N))/100</f>
        <v>0</v>
      </c>
      <c r="H169" s="5">
        <f>(COUNTIF('Random Magic Item'!C:C,$A169)+SUMIF('Random Magic Item'!$M:$M,$A169,'Random Magic Item'!O:O))/100</f>
        <v>0</v>
      </c>
      <c r="I169" s="5">
        <f>(COUNTIF('Random Magic Item'!D:D,$A169)+SUMIF('Random Magic Item'!$M:$M,$A169,'Random Magic Item'!P:P))/100</f>
        <v>0</v>
      </c>
      <c r="J169" s="5">
        <f>(COUNTIF('Random Magic Item'!E:E,$A169)+SUMIF('Random Magic Item'!$M:$M,$A169,'Random Magic Item'!Q:Q))/100</f>
        <v>0</v>
      </c>
      <c r="K169" s="5">
        <f>(COUNTIF('Random Magic Item'!F:F,$A169)+SUMIF('Random Magic Item'!$M:$M,$A169,'Random Magic Item'!R:R))/100</f>
        <v>0</v>
      </c>
      <c r="L169" s="5">
        <f>(COUNTIF('Random Magic Item'!G:G,$A169)+SUMIF('Random Magic Item'!$M:$M,$A169,'Random Magic Item'!S:S))/100</f>
        <v>0</v>
      </c>
      <c r="M169" s="5">
        <f>(COUNTIF('Random Magic Item'!H:H,$A169)+SUMIF('Random Magic Item'!$M:$M,$A169,'Random Magic Item'!T:T))/100</f>
        <v>0</v>
      </c>
      <c r="N169" s="5">
        <f>(COUNTIF('Random Magic Item'!I:I,$A169)+SUMIF('Random Magic Item'!$M:$M,$A169,'Random Magic Item'!U:U))/100</f>
        <v>0.01</v>
      </c>
      <c r="O169" s="5">
        <f>(COUNTIF('Random Magic Item'!J:J,$A169)+SUMIF('Random Magic Item'!$M:$M,$A169,'Random Magic Item'!V:V))/100</f>
        <v>0</v>
      </c>
      <c r="P169" s="54">
        <f t="shared" si="2"/>
        <v>1</v>
      </c>
      <c r="Q169" s="13">
        <v>171</v>
      </c>
      <c r="W169" s="56">
        <v>226</v>
      </c>
      <c r="AC169" s="14"/>
      <c r="AD169" s="56"/>
    </row>
    <row r="170" spans="1:30" x14ac:dyDescent="0.25">
      <c r="A170" t="s">
        <v>1284</v>
      </c>
      <c r="C170" t="s">
        <v>372</v>
      </c>
      <c r="D170" s="13" t="s">
        <v>2</v>
      </c>
      <c r="E170" s="13">
        <v>1</v>
      </c>
      <c r="F170" s="13">
        <v>0</v>
      </c>
      <c r="G170" s="5">
        <f>(COUNTIF('Random Magic Item'!B:B,$A170)+SUMIF('Random Magic Item'!$M:$M,$A170,'Random Magic Item'!N:N))/100</f>
        <v>0</v>
      </c>
      <c r="H170" s="5">
        <f>(COUNTIF('Random Magic Item'!C:C,$A170)+SUMIF('Random Magic Item'!$M:$M,$A170,'Random Magic Item'!O:O))/100</f>
        <v>0</v>
      </c>
      <c r="I170" s="5">
        <f>(COUNTIF('Random Magic Item'!D:D,$A170)+SUMIF('Random Magic Item'!$M:$M,$A170,'Random Magic Item'!P:P))/100</f>
        <v>0</v>
      </c>
      <c r="J170" s="5">
        <f>(COUNTIF('Random Magic Item'!E:E,$A170)+SUMIF('Random Magic Item'!$M:$M,$A170,'Random Magic Item'!Q:Q))/100</f>
        <v>0</v>
      </c>
      <c r="K170" s="5">
        <f>(COUNTIF('Random Magic Item'!F:F,$A170)+SUMIF('Random Magic Item'!$M:$M,$A170,'Random Magic Item'!R:R))/100</f>
        <v>0</v>
      </c>
      <c r="L170" s="5">
        <f>(COUNTIF('Random Magic Item'!G:G,$A170)+SUMIF('Random Magic Item'!$M:$M,$A170,'Random Magic Item'!S:S))/100</f>
        <v>0.02</v>
      </c>
      <c r="M170" s="5">
        <f>(COUNTIF('Random Magic Item'!H:H,$A170)+SUMIF('Random Magic Item'!$M:$M,$A170,'Random Magic Item'!T:T))/100</f>
        <v>0</v>
      </c>
      <c r="N170" s="5">
        <f>(COUNTIF('Random Magic Item'!I:I,$A170)+SUMIF('Random Magic Item'!$M:$M,$A170,'Random Magic Item'!U:U))/100</f>
        <v>0</v>
      </c>
      <c r="O170" s="5">
        <f>(COUNTIF('Random Magic Item'!J:J,$A170)+SUMIF('Random Magic Item'!$M:$M,$A170,'Random Magic Item'!V:V))/100</f>
        <v>0</v>
      </c>
      <c r="P170" s="54">
        <f t="shared" si="2"/>
        <v>1</v>
      </c>
      <c r="Q170" s="13">
        <v>171</v>
      </c>
      <c r="R170" s="13">
        <v>52</v>
      </c>
      <c r="V170" s="13">
        <v>59</v>
      </c>
      <c r="W170" s="56">
        <v>227</v>
      </c>
      <c r="AC170" s="14"/>
      <c r="AD170" s="56"/>
    </row>
    <row r="171" spans="1:30" x14ac:dyDescent="0.25">
      <c r="A171" t="s">
        <v>1285</v>
      </c>
      <c r="C171" t="s">
        <v>372</v>
      </c>
      <c r="D171" s="13" t="s">
        <v>2</v>
      </c>
      <c r="E171" s="13">
        <v>0</v>
      </c>
      <c r="F171" s="13">
        <v>0</v>
      </c>
      <c r="G171" s="5">
        <f>(COUNTIF('Random Magic Item'!B:B,$A171)+SUMIF('Random Magic Item'!$M:$M,$A171,'Random Magic Item'!N:N))/100</f>
        <v>0</v>
      </c>
      <c r="H171" s="5">
        <f>(COUNTIF('Random Magic Item'!C:C,$A171)+SUMIF('Random Magic Item'!$M:$M,$A171,'Random Magic Item'!O:O))/100</f>
        <v>0</v>
      </c>
      <c r="I171" s="5">
        <f>(COUNTIF('Random Magic Item'!D:D,$A171)+SUMIF('Random Magic Item'!$M:$M,$A171,'Random Magic Item'!P:P))/100</f>
        <v>0</v>
      </c>
      <c r="J171" s="5">
        <f>(COUNTIF('Random Magic Item'!E:E,$A171)+SUMIF('Random Magic Item'!$M:$M,$A171,'Random Magic Item'!Q:Q))/100</f>
        <v>0</v>
      </c>
      <c r="K171" s="5">
        <f>(COUNTIF('Random Magic Item'!F:F,$A171)+SUMIF('Random Magic Item'!$M:$M,$A171,'Random Magic Item'!R:R))/100</f>
        <v>0</v>
      </c>
      <c r="L171" s="5">
        <f>(COUNTIF('Random Magic Item'!G:G,$A171)+SUMIF('Random Magic Item'!$M:$M,$A171,'Random Magic Item'!S:S))/100</f>
        <v>0.01</v>
      </c>
      <c r="M171" s="5">
        <f>(COUNTIF('Random Magic Item'!H:H,$A171)+SUMIF('Random Magic Item'!$M:$M,$A171,'Random Magic Item'!T:T))/100</f>
        <v>0</v>
      </c>
      <c r="N171" s="5">
        <f>(COUNTIF('Random Magic Item'!I:I,$A171)+SUMIF('Random Magic Item'!$M:$M,$A171,'Random Magic Item'!U:U))/100</f>
        <v>0</v>
      </c>
      <c r="O171" s="5">
        <f>(COUNTIF('Random Magic Item'!J:J,$A171)+SUMIF('Random Magic Item'!$M:$M,$A171,'Random Magic Item'!V:V))/100</f>
        <v>0</v>
      </c>
      <c r="P171" s="54">
        <f t="shared" si="2"/>
        <v>1</v>
      </c>
      <c r="Q171" s="13">
        <v>171</v>
      </c>
      <c r="W171" s="56">
        <v>227</v>
      </c>
      <c r="AC171" s="14"/>
      <c r="AD171" s="56"/>
    </row>
    <row r="172" spans="1:30" x14ac:dyDescent="0.25">
      <c r="A172" t="s">
        <v>1286</v>
      </c>
      <c r="C172" t="s">
        <v>372</v>
      </c>
      <c r="D172" s="13" t="s">
        <v>3</v>
      </c>
      <c r="E172" s="13">
        <v>1</v>
      </c>
      <c r="F172" s="13">
        <v>0</v>
      </c>
      <c r="G172" s="5">
        <f>(COUNTIF('Random Magic Item'!B:B,$A172)+SUMIF('Random Magic Item'!$M:$M,$A172,'Random Magic Item'!N:N))/100</f>
        <v>0</v>
      </c>
      <c r="H172" s="5">
        <f>(COUNTIF('Random Magic Item'!C:C,$A172)+SUMIF('Random Magic Item'!$M:$M,$A172,'Random Magic Item'!O:O))/100</f>
        <v>0</v>
      </c>
      <c r="I172" s="5">
        <f>(COUNTIF('Random Magic Item'!D:D,$A172)+SUMIF('Random Magic Item'!$M:$M,$A172,'Random Magic Item'!P:P))/100</f>
        <v>0</v>
      </c>
      <c r="J172" s="5">
        <f>(COUNTIF('Random Magic Item'!E:E,$A172)+SUMIF('Random Magic Item'!$M:$M,$A172,'Random Magic Item'!Q:Q))/100</f>
        <v>0</v>
      </c>
      <c r="K172" s="5">
        <f>(COUNTIF('Random Magic Item'!F:F,$A172)+SUMIF('Random Magic Item'!$M:$M,$A172,'Random Magic Item'!R:R))/100</f>
        <v>0</v>
      </c>
      <c r="L172" s="5">
        <f>(COUNTIF('Random Magic Item'!G:G,$A172)+SUMIF('Random Magic Item'!$M:$M,$A172,'Random Magic Item'!S:S))/100</f>
        <v>0</v>
      </c>
      <c r="M172" s="5">
        <f>(COUNTIF('Random Magic Item'!H:H,$A172)+SUMIF('Random Magic Item'!$M:$M,$A172,'Random Magic Item'!T:T))/100</f>
        <v>0.01</v>
      </c>
      <c r="N172" s="5">
        <f>(COUNTIF('Random Magic Item'!I:I,$A172)+SUMIF('Random Magic Item'!$M:$M,$A172,'Random Magic Item'!U:U))/100</f>
        <v>0</v>
      </c>
      <c r="O172" s="5">
        <f>(COUNTIF('Random Magic Item'!J:J,$A172)+SUMIF('Random Magic Item'!$M:$M,$A172,'Random Magic Item'!V:V))/100</f>
        <v>0</v>
      </c>
      <c r="P172" s="54">
        <f t="shared" si="2"/>
        <v>1</v>
      </c>
      <c r="Q172" s="13">
        <v>172</v>
      </c>
      <c r="W172" s="56">
        <v>227</v>
      </c>
      <c r="AC172" s="14"/>
      <c r="AD172" s="56"/>
    </row>
    <row r="173" spans="1:30" x14ac:dyDescent="0.25">
      <c r="A173" t="s">
        <v>1287</v>
      </c>
      <c r="C173" t="s">
        <v>420</v>
      </c>
      <c r="D173" s="13" t="s">
        <v>3</v>
      </c>
      <c r="E173" s="13">
        <v>0</v>
      </c>
      <c r="F173" s="13">
        <v>0</v>
      </c>
      <c r="G173" s="5">
        <f>(COUNTIF('Random Magic Item'!B:B,$A173)+SUMIF('Random Magic Item'!$M:$M,$A173,'Random Magic Item'!N:N))/100</f>
        <v>0</v>
      </c>
      <c r="H173" s="5">
        <f>(COUNTIF('Random Magic Item'!C:C,$A173)+SUMIF('Random Magic Item'!$M:$M,$A173,'Random Magic Item'!O:O))/100</f>
        <v>0</v>
      </c>
      <c r="I173" s="5">
        <f>(COUNTIF('Random Magic Item'!D:D,$A173)+SUMIF('Random Magic Item'!$M:$M,$A173,'Random Magic Item'!P:P))/100</f>
        <v>0</v>
      </c>
      <c r="J173" s="5">
        <f>(COUNTIF('Random Magic Item'!E:E,$A173)+SUMIF('Random Magic Item'!$M:$M,$A173,'Random Magic Item'!Q:Q))/100</f>
        <v>0</v>
      </c>
      <c r="K173" s="5">
        <f>(COUNTIF('Random Magic Item'!F:F,$A173)+SUMIF('Random Magic Item'!$M:$M,$A173,'Random Magic Item'!R:R))/100</f>
        <v>0</v>
      </c>
      <c r="L173" s="5">
        <f>(COUNTIF('Random Magic Item'!G:G,$A173)+SUMIF('Random Magic Item'!$M:$M,$A173,'Random Magic Item'!S:S))/100</f>
        <v>0</v>
      </c>
      <c r="M173" s="5">
        <f>(COUNTIF('Random Magic Item'!H:H,$A173)+SUMIF('Random Magic Item'!$M:$M,$A173,'Random Magic Item'!T:T))/100</f>
        <v>0.01</v>
      </c>
      <c r="N173" s="5">
        <f>(COUNTIF('Random Magic Item'!I:I,$A173)+SUMIF('Random Magic Item'!$M:$M,$A173,'Random Magic Item'!U:U))/100</f>
        <v>0</v>
      </c>
      <c r="O173" s="5">
        <f>(COUNTIF('Random Magic Item'!J:J,$A173)+SUMIF('Random Magic Item'!$M:$M,$A173,'Random Magic Item'!V:V))/100</f>
        <v>0</v>
      </c>
      <c r="P173" s="54">
        <f t="shared" si="2"/>
        <v>1</v>
      </c>
      <c r="Q173" s="13">
        <v>172</v>
      </c>
      <c r="W173" s="56">
        <v>227</v>
      </c>
      <c r="AC173" s="14"/>
      <c r="AD173" s="56"/>
    </row>
    <row r="174" spans="1:30" x14ac:dyDescent="0.25">
      <c r="A174" t="s">
        <v>1288</v>
      </c>
      <c r="C174" t="s">
        <v>421</v>
      </c>
      <c r="D174" s="13" t="s">
        <v>3</v>
      </c>
      <c r="E174" s="13">
        <v>0</v>
      </c>
      <c r="F174" s="13">
        <v>0</v>
      </c>
      <c r="G174" s="5">
        <f>(COUNTIF('Random Magic Item'!B:B,$A174)+SUMIF('Random Magic Item'!$M:$M,$A174,'Random Magic Item'!N:N))/100</f>
        <v>0</v>
      </c>
      <c r="H174" s="5">
        <f>(COUNTIF('Random Magic Item'!C:C,$A174)+SUMIF('Random Magic Item'!$M:$M,$A174,'Random Magic Item'!O:O))/100</f>
        <v>0</v>
      </c>
      <c r="I174" s="5">
        <f>(COUNTIF('Random Magic Item'!D:D,$A174)+SUMIF('Random Magic Item'!$M:$M,$A174,'Random Magic Item'!P:P))/100</f>
        <v>0</v>
      </c>
      <c r="J174" s="5">
        <f>(COUNTIF('Random Magic Item'!E:E,$A174)+SUMIF('Random Magic Item'!$M:$M,$A174,'Random Magic Item'!Q:Q))/100</f>
        <v>0</v>
      </c>
      <c r="K174" s="5">
        <f>(COUNTIF('Random Magic Item'!F:F,$A174)+SUMIF('Random Magic Item'!$M:$M,$A174,'Random Magic Item'!R:R))/100</f>
        <v>0</v>
      </c>
      <c r="L174" s="5">
        <f>(COUNTIF('Random Magic Item'!G:G,$A174)+SUMIF('Random Magic Item'!$M:$M,$A174,'Random Magic Item'!S:S))/100</f>
        <v>0</v>
      </c>
      <c r="M174" s="5">
        <f>(COUNTIF('Random Magic Item'!H:H,$A174)+SUMIF('Random Magic Item'!$M:$M,$A174,'Random Magic Item'!T:T))/100</f>
        <v>0.01</v>
      </c>
      <c r="N174" s="5">
        <f>(COUNTIF('Random Magic Item'!I:I,$A174)+SUMIF('Random Magic Item'!$M:$M,$A174,'Random Magic Item'!U:U))/100</f>
        <v>0</v>
      </c>
      <c r="O174" s="5">
        <f>(COUNTIF('Random Magic Item'!J:J,$A174)+SUMIF('Random Magic Item'!$M:$M,$A174,'Random Magic Item'!V:V))/100</f>
        <v>0</v>
      </c>
      <c r="P174" s="54">
        <f t="shared" si="2"/>
        <v>1</v>
      </c>
      <c r="Q174" s="13">
        <v>172</v>
      </c>
      <c r="W174" s="56">
        <v>227</v>
      </c>
      <c r="AC174" s="14"/>
      <c r="AD174" s="56"/>
    </row>
    <row r="175" spans="1:30" x14ac:dyDescent="0.25">
      <c r="A175" t="s">
        <v>1289</v>
      </c>
      <c r="C175" t="s">
        <v>372</v>
      </c>
      <c r="D175" s="13" t="s">
        <v>2</v>
      </c>
      <c r="E175" s="13">
        <v>1</v>
      </c>
      <c r="F175" s="13">
        <v>0</v>
      </c>
      <c r="G175" s="5">
        <f>(COUNTIF('Random Magic Item'!B:B,$A175)+SUMIF('Random Magic Item'!$M:$M,$A175,'Random Magic Item'!N:N))/100</f>
        <v>0</v>
      </c>
      <c r="H175" s="5">
        <f>(COUNTIF('Random Magic Item'!C:C,$A175)+SUMIF('Random Magic Item'!$M:$M,$A175,'Random Magic Item'!O:O))/100</f>
        <v>0</v>
      </c>
      <c r="I175" s="5">
        <f>(COUNTIF('Random Magic Item'!D:D,$A175)+SUMIF('Random Magic Item'!$M:$M,$A175,'Random Magic Item'!P:P))/100</f>
        <v>0</v>
      </c>
      <c r="J175" s="5">
        <f>(COUNTIF('Random Magic Item'!E:E,$A175)+SUMIF('Random Magic Item'!$M:$M,$A175,'Random Magic Item'!Q:Q))/100</f>
        <v>0</v>
      </c>
      <c r="K175" s="5">
        <f>(COUNTIF('Random Magic Item'!F:F,$A175)+SUMIF('Random Magic Item'!$M:$M,$A175,'Random Magic Item'!R:R))/100</f>
        <v>0</v>
      </c>
      <c r="L175" s="5">
        <f>(COUNTIF('Random Magic Item'!G:G,$A175)+SUMIF('Random Magic Item'!$M:$M,$A175,'Random Magic Item'!S:S))/100</f>
        <v>0.01</v>
      </c>
      <c r="M175" s="5">
        <f>(COUNTIF('Random Magic Item'!H:H,$A175)+SUMIF('Random Magic Item'!$M:$M,$A175,'Random Magic Item'!T:T))/100</f>
        <v>0</v>
      </c>
      <c r="N175" s="5">
        <f>(COUNTIF('Random Magic Item'!I:I,$A175)+SUMIF('Random Magic Item'!$M:$M,$A175,'Random Magic Item'!U:U))/100</f>
        <v>0</v>
      </c>
      <c r="O175" s="5">
        <f>(COUNTIF('Random Magic Item'!J:J,$A175)+SUMIF('Random Magic Item'!$M:$M,$A175,'Random Magic Item'!V:V))/100</f>
        <v>0</v>
      </c>
      <c r="P175" s="54">
        <f t="shared" si="2"/>
        <v>1</v>
      </c>
      <c r="Q175" s="13">
        <v>172</v>
      </c>
      <c r="W175" s="56">
        <v>227</v>
      </c>
      <c r="AC175" s="14"/>
      <c r="AD175" s="56"/>
    </row>
    <row r="176" spans="1:30" x14ac:dyDescent="0.25">
      <c r="A176" t="s">
        <v>1290</v>
      </c>
      <c r="C176" t="s">
        <v>372</v>
      </c>
      <c r="D176" s="13" t="s">
        <v>2</v>
      </c>
      <c r="E176" s="13">
        <v>1</v>
      </c>
      <c r="F176" s="13">
        <v>0</v>
      </c>
      <c r="G176" s="5">
        <f>(COUNTIF('Random Magic Item'!B:B,$A176)+SUMIF('Random Magic Item'!$M:$M,$A176,'Random Magic Item'!N:N))/100</f>
        <v>0</v>
      </c>
      <c r="H176" s="5">
        <f>(COUNTIF('Random Magic Item'!C:C,$A176)+SUMIF('Random Magic Item'!$M:$M,$A176,'Random Magic Item'!O:O))/100</f>
        <v>0</v>
      </c>
      <c r="I176" s="5">
        <f>(COUNTIF('Random Magic Item'!D:D,$A176)+SUMIF('Random Magic Item'!$M:$M,$A176,'Random Magic Item'!P:P))/100</f>
        <v>0</v>
      </c>
      <c r="J176" s="5">
        <f>(COUNTIF('Random Magic Item'!E:E,$A176)+SUMIF('Random Magic Item'!$M:$M,$A176,'Random Magic Item'!Q:Q))/100</f>
        <v>0</v>
      </c>
      <c r="K176" s="5">
        <f>(COUNTIF('Random Magic Item'!F:F,$A176)+SUMIF('Random Magic Item'!$M:$M,$A176,'Random Magic Item'!R:R))/100</f>
        <v>0</v>
      </c>
      <c r="L176" s="5">
        <f>(COUNTIF('Random Magic Item'!G:G,$A176)+SUMIF('Random Magic Item'!$M:$M,$A176,'Random Magic Item'!S:S))/100</f>
        <v>0.01</v>
      </c>
      <c r="M176" s="5">
        <f>(COUNTIF('Random Magic Item'!H:H,$A176)+SUMIF('Random Magic Item'!$M:$M,$A176,'Random Magic Item'!T:T))/100</f>
        <v>0</v>
      </c>
      <c r="N176" s="5">
        <f>(COUNTIF('Random Magic Item'!I:I,$A176)+SUMIF('Random Magic Item'!$M:$M,$A176,'Random Magic Item'!U:U))/100</f>
        <v>0</v>
      </c>
      <c r="O176" s="5">
        <f>(COUNTIF('Random Magic Item'!J:J,$A176)+SUMIF('Random Magic Item'!$M:$M,$A176,'Random Magic Item'!V:V))/100</f>
        <v>0</v>
      </c>
      <c r="P176" s="54">
        <f t="shared" si="2"/>
        <v>1</v>
      </c>
      <c r="Q176" s="13">
        <v>172</v>
      </c>
      <c r="V176" s="13">
        <v>59</v>
      </c>
      <c r="W176" s="56">
        <v>227</v>
      </c>
      <c r="AC176" s="14"/>
      <c r="AD176" s="56"/>
    </row>
    <row r="177" spans="1:30" x14ac:dyDescent="0.25">
      <c r="A177" t="s">
        <v>1291</v>
      </c>
      <c r="C177" t="s">
        <v>372</v>
      </c>
      <c r="D177" s="13" t="s">
        <v>2</v>
      </c>
      <c r="E177" s="13">
        <v>0</v>
      </c>
      <c r="F177" s="13">
        <v>0</v>
      </c>
      <c r="G177" s="5">
        <f>(COUNTIF('Random Magic Item'!B:B,$A177)+SUMIF('Random Magic Item'!$M:$M,$A177,'Random Magic Item'!N:N))/100</f>
        <v>0</v>
      </c>
      <c r="H177" s="5">
        <f>(COUNTIF('Random Magic Item'!C:C,$A177)+SUMIF('Random Magic Item'!$M:$M,$A177,'Random Magic Item'!O:O))/100</f>
        <v>0</v>
      </c>
      <c r="I177" s="5">
        <f>(COUNTIF('Random Magic Item'!D:D,$A177)+SUMIF('Random Magic Item'!$M:$M,$A177,'Random Magic Item'!P:P))/100</f>
        <v>0</v>
      </c>
      <c r="J177" s="5">
        <f>(COUNTIF('Random Magic Item'!E:E,$A177)+SUMIF('Random Magic Item'!$M:$M,$A177,'Random Magic Item'!Q:Q))/100</f>
        <v>0</v>
      </c>
      <c r="K177" s="5">
        <f>(COUNTIF('Random Magic Item'!F:F,$A177)+SUMIF('Random Magic Item'!$M:$M,$A177,'Random Magic Item'!R:R))/100</f>
        <v>0</v>
      </c>
      <c r="L177" s="5">
        <f>(COUNTIF('Random Magic Item'!G:G,$A177)+SUMIF('Random Magic Item'!$M:$M,$A177,'Random Magic Item'!S:S))/100</f>
        <v>0.01</v>
      </c>
      <c r="M177" s="5">
        <f>(COUNTIF('Random Magic Item'!H:H,$A177)+SUMIF('Random Magic Item'!$M:$M,$A177,'Random Magic Item'!T:T))/100</f>
        <v>0</v>
      </c>
      <c r="N177" s="5">
        <f>(COUNTIF('Random Magic Item'!I:I,$A177)+SUMIF('Random Magic Item'!$M:$M,$A177,'Random Magic Item'!U:U))/100</f>
        <v>0</v>
      </c>
      <c r="O177" s="5">
        <f>(COUNTIF('Random Magic Item'!J:J,$A177)+SUMIF('Random Magic Item'!$M:$M,$A177,'Random Magic Item'!V:V))/100</f>
        <v>0</v>
      </c>
      <c r="P177" s="54">
        <f t="shared" si="2"/>
        <v>1</v>
      </c>
      <c r="Q177" s="13">
        <v>172</v>
      </c>
      <c r="AC177" s="14"/>
      <c r="AD177" s="56"/>
    </row>
    <row r="178" spans="1:30" x14ac:dyDescent="0.25">
      <c r="A178" t="s">
        <v>1292</v>
      </c>
      <c r="C178" t="s">
        <v>372</v>
      </c>
      <c r="D178" s="13" t="s">
        <v>2</v>
      </c>
      <c r="E178" s="13">
        <v>0</v>
      </c>
      <c r="F178" s="13">
        <v>0</v>
      </c>
      <c r="G178" s="5">
        <f>(COUNTIF('Random Magic Item'!B:B,$A178)+SUMIF('Random Magic Item'!$M:$M,$A178,'Random Magic Item'!N:N))/100</f>
        <v>0</v>
      </c>
      <c r="H178" s="5">
        <f>(COUNTIF('Random Magic Item'!C:C,$A178)+SUMIF('Random Magic Item'!$M:$M,$A178,'Random Magic Item'!O:O))/100</f>
        <v>0.01</v>
      </c>
      <c r="I178" s="5">
        <f>(COUNTIF('Random Magic Item'!D:D,$A178)+SUMIF('Random Magic Item'!$M:$M,$A178,'Random Magic Item'!P:P))/100</f>
        <v>0</v>
      </c>
      <c r="J178" s="5">
        <f>(COUNTIF('Random Magic Item'!E:E,$A178)+SUMIF('Random Magic Item'!$M:$M,$A178,'Random Magic Item'!Q:Q))/100</f>
        <v>0</v>
      </c>
      <c r="K178" s="5">
        <f>(COUNTIF('Random Magic Item'!F:F,$A178)+SUMIF('Random Magic Item'!$M:$M,$A178,'Random Magic Item'!R:R))/100</f>
        <v>0</v>
      </c>
      <c r="L178" s="5">
        <f>(COUNTIF('Random Magic Item'!G:G,$A178)+SUMIF('Random Magic Item'!$M:$M,$A178,'Random Magic Item'!S:S))/100</f>
        <v>0</v>
      </c>
      <c r="M178" s="5">
        <f>(COUNTIF('Random Magic Item'!H:H,$A178)+SUMIF('Random Magic Item'!$M:$M,$A178,'Random Magic Item'!T:T))/100</f>
        <v>0</v>
      </c>
      <c r="N178" s="5">
        <f>(COUNTIF('Random Magic Item'!I:I,$A178)+SUMIF('Random Magic Item'!$M:$M,$A178,'Random Magic Item'!U:U))/100</f>
        <v>0</v>
      </c>
      <c r="O178" s="5">
        <f>(COUNTIF('Random Magic Item'!J:J,$A178)+SUMIF('Random Magic Item'!$M:$M,$A178,'Random Magic Item'!V:V))/100</f>
        <v>0</v>
      </c>
      <c r="P178" s="54">
        <f t="shared" si="2"/>
        <v>1</v>
      </c>
      <c r="Q178" s="13">
        <v>172</v>
      </c>
      <c r="V178" s="13">
        <v>59</v>
      </c>
      <c r="W178" s="56">
        <v>227</v>
      </c>
      <c r="Z178" s="14" t="s">
        <v>838</v>
      </c>
      <c r="AC178" s="14"/>
      <c r="AD178" s="56"/>
    </row>
    <row r="179" spans="1:30" x14ac:dyDescent="0.25">
      <c r="A179" t="s">
        <v>1293</v>
      </c>
      <c r="C179" t="s">
        <v>372</v>
      </c>
      <c r="D179" s="13" t="s">
        <v>5</v>
      </c>
      <c r="E179" s="13">
        <v>1</v>
      </c>
      <c r="F179" s="13">
        <v>0</v>
      </c>
      <c r="G179" s="5">
        <f>(COUNTIF('Random Magic Item'!B:B,$A179)+SUMIF('Random Magic Item'!$M:$M,$A179,'Random Magic Item'!N:N))/100</f>
        <v>0</v>
      </c>
      <c r="H179" s="5">
        <f>(COUNTIF('Random Magic Item'!C:C,$A179)+SUMIF('Random Magic Item'!$M:$M,$A179,'Random Magic Item'!O:O))/100</f>
        <v>0</v>
      </c>
      <c r="I179" s="5">
        <f>(COUNTIF('Random Magic Item'!D:D,$A179)+SUMIF('Random Magic Item'!$M:$M,$A179,'Random Magic Item'!P:P))/100</f>
        <v>0</v>
      </c>
      <c r="J179" s="5">
        <f>(COUNTIF('Random Magic Item'!E:E,$A179)+SUMIF('Random Magic Item'!$M:$M,$A179,'Random Magic Item'!Q:Q))/100</f>
        <v>0</v>
      </c>
      <c r="K179" s="5">
        <f>(COUNTIF('Random Magic Item'!F:F,$A179)+SUMIF('Random Magic Item'!$M:$M,$A179,'Random Magic Item'!R:R))/100</f>
        <v>0</v>
      </c>
      <c r="L179" s="5">
        <f>(COUNTIF('Random Magic Item'!G:G,$A179)+SUMIF('Random Magic Item'!$M:$M,$A179,'Random Magic Item'!S:S))/100</f>
        <v>0</v>
      </c>
      <c r="M179" s="5">
        <f>(COUNTIF('Random Magic Item'!H:H,$A179)+SUMIF('Random Magic Item'!$M:$M,$A179,'Random Magic Item'!T:T))/100</f>
        <v>0</v>
      </c>
      <c r="N179" s="5">
        <f>(COUNTIF('Random Magic Item'!I:I,$A179)+SUMIF('Random Magic Item'!$M:$M,$A179,'Random Magic Item'!U:U))/100</f>
        <v>0</v>
      </c>
      <c r="O179" s="5">
        <f>(COUNTIF('Random Magic Item'!J:J,$A179)+SUMIF('Random Magic Item'!$M:$M,$A179,'Random Magic Item'!V:V))/100</f>
        <v>0</v>
      </c>
      <c r="P179" s="54">
        <f t="shared" si="2"/>
        <v>0</v>
      </c>
      <c r="Y179" s="13">
        <v>4</v>
      </c>
      <c r="AC179" s="14"/>
      <c r="AD179" s="56"/>
    </row>
    <row r="180" spans="1:30" x14ac:dyDescent="0.25">
      <c r="A180" t="s">
        <v>1294</v>
      </c>
      <c r="C180" t="s">
        <v>422</v>
      </c>
      <c r="D180" s="13" t="s">
        <v>5</v>
      </c>
      <c r="E180" s="13">
        <v>1</v>
      </c>
      <c r="F180" s="13">
        <v>0</v>
      </c>
      <c r="G180" s="5">
        <f>(COUNTIF('Random Magic Item'!B:B,$A180)+SUMIF('Random Magic Item'!$M:$M,$A180,'Random Magic Item'!N:N))/100</f>
        <v>0</v>
      </c>
      <c r="H180" s="5">
        <f>(COUNTIF('Random Magic Item'!C:C,$A180)+SUMIF('Random Magic Item'!$M:$M,$A180,'Random Magic Item'!O:O))/100</f>
        <v>0</v>
      </c>
      <c r="I180" s="5">
        <f>(COUNTIF('Random Magic Item'!D:D,$A180)+SUMIF('Random Magic Item'!$M:$M,$A180,'Random Magic Item'!P:P))/100</f>
        <v>0</v>
      </c>
      <c r="J180" s="5">
        <f>(COUNTIF('Random Magic Item'!E:E,$A180)+SUMIF('Random Magic Item'!$M:$M,$A180,'Random Magic Item'!Q:Q))/100</f>
        <v>0</v>
      </c>
      <c r="K180" s="5">
        <f>(COUNTIF('Random Magic Item'!F:F,$A180)+SUMIF('Random Magic Item'!$M:$M,$A180,'Random Magic Item'!R:R))/100</f>
        <v>0</v>
      </c>
      <c r="L180" s="5">
        <f>(COUNTIF('Random Magic Item'!G:G,$A180)+SUMIF('Random Magic Item'!$M:$M,$A180,'Random Magic Item'!S:S))/100</f>
        <v>0</v>
      </c>
      <c r="M180" s="5">
        <f>(COUNTIF('Random Magic Item'!H:H,$A180)+SUMIF('Random Magic Item'!$M:$M,$A180,'Random Magic Item'!T:T))/100</f>
        <v>0</v>
      </c>
      <c r="N180" s="5">
        <f>(COUNTIF('Random Magic Item'!I:I,$A180)+SUMIF('Random Magic Item'!$M:$M,$A180,'Random Magic Item'!U:U))/100</f>
        <v>0</v>
      </c>
      <c r="O180" s="5">
        <f>(COUNTIF('Random Magic Item'!J:J,$A180)+SUMIF('Random Magic Item'!$M:$M,$A180,'Random Magic Item'!V:V))/100</f>
        <v>0.05</v>
      </c>
      <c r="P180" s="54">
        <f t="shared" si="2"/>
        <v>1</v>
      </c>
      <c r="Q180" s="13">
        <v>173</v>
      </c>
      <c r="W180" s="56">
        <v>227</v>
      </c>
      <c r="AC180" s="14"/>
      <c r="AD180" s="56"/>
    </row>
    <row r="181" spans="1:30" x14ac:dyDescent="0.25">
      <c r="A181" t="s">
        <v>1295</v>
      </c>
      <c r="C181" t="s">
        <v>372</v>
      </c>
      <c r="D181" s="13" t="s">
        <v>2</v>
      </c>
      <c r="E181" s="13">
        <v>1</v>
      </c>
      <c r="F181" s="13">
        <v>0</v>
      </c>
      <c r="G181" s="5">
        <f>(COUNTIF('Random Magic Item'!B:B,$A181)+SUMIF('Random Magic Item'!$M:$M,$A181,'Random Magic Item'!N:N))/100</f>
        <v>0</v>
      </c>
      <c r="H181" s="5">
        <f>(COUNTIF('Random Magic Item'!C:C,$A181)+SUMIF('Random Magic Item'!$M:$M,$A181,'Random Magic Item'!O:O))/100</f>
        <v>0</v>
      </c>
      <c r="I181" s="5">
        <f>(COUNTIF('Random Magic Item'!D:D,$A181)+SUMIF('Random Magic Item'!$M:$M,$A181,'Random Magic Item'!P:P))/100</f>
        <v>0</v>
      </c>
      <c r="J181" s="5">
        <f>(COUNTIF('Random Magic Item'!E:E,$A181)+SUMIF('Random Magic Item'!$M:$M,$A181,'Random Magic Item'!Q:Q))/100</f>
        <v>0</v>
      </c>
      <c r="K181" s="5">
        <f>(COUNTIF('Random Magic Item'!F:F,$A181)+SUMIF('Random Magic Item'!$M:$M,$A181,'Random Magic Item'!R:R))/100</f>
        <v>0</v>
      </c>
      <c r="L181" s="5">
        <f>(COUNTIF('Random Magic Item'!G:G,$A181)+SUMIF('Random Magic Item'!$M:$M,$A181,'Random Magic Item'!S:S))/100</f>
        <v>0.02</v>
      </c>
      <c r="M181" s="5">
        <f>(COUNTIF('Random Magic Item'!H:H,$A181)+SUMIF('Random Magic Item'!$M:$M,$A181,'Random Magic Item'!T:T))/100</f>
        <v>0</v>
      </c>
      <c r="N181" s="5">
        <f>(COUNTIF('Random Magic Item'!I:I,$A181)+SUMIF('Random Magic Item'!$M:$M,$A181,'Random Magic Item'!U:U))/100</f>
        <v>0</v>
      </c>
      <c r="O181" s="5">
        <f>(COUNTIF('Random Magic Item'!J:J,$A181)+SUMIF('Random Magic Item'!$M:$M,$A181,'Random Magic Item'!V:V))/100</f>
        <v>0</v>
      </c>
      <c r="P181" s="54">
        <f t="shared" si="2"/>
        <v>1</v>
      </c>
      <c r="Q181" s="13">
        <v>173</v>
      </c>
      <c r="W181" s="56">
        <v>228</v>
      </c>
      <c r="AC181" s="14"/>
      <c r="AD181" s="56"/>
    </row>
    <row r="182" spans="1:30" x14ac:dyDescent="0.25">
      <c r="A182" t="s">
        <v>836</v>
      </c>
      <c r="C182" t="s">
        <v>448</v>
      </c>
      <c r="D182" s="13" t="s">
        <v>5</v>
      </c>
      <c r="E182" s="13">
        <v>1</v>
      </c>
      <c r="F182" s="13">
        <v>0</v>
      </c>
      <c r="G182" s="5">
        <f>(COUNTIF('Random Magic Item'!B:B,$A182)+SUMIF('Random Magic Item'!$M:$M,$A182,'Random Magic Item'!N:N))/100</f>
        <v>0</v>
      </c>
      <c r="H182" s="5">
        <f>(COUNTIF('Random Magic Item'!C:C,$A182)+SUMIF('Random Magic Item'!$M:$M,$A182,'Random Magic Item'!O:O))/100</f>
        <v>0</v>
      </c>
      <c r="I182" s="5">
        <f>(COUNTIF('Random Magic Item'!D:D,$A182)+SUMIF('Random Magic Item'!$M:$M,$A182,'Random Magic Item'!P:P))/100</f>
        <v>0</v>
      </c>
      <c r="J182" s="5">
        <f>(COUNTIF('Random Magic Item'!E:E,$A182)+SUMIF('Random Magic Item'!$M:$M,$A182,'Random Magic Item'!Q:Q))/100</f>
        <v>0</v>
      </c>
      <c r="K182" s="5">
        <f>(COUNTIF('Random Magic Item'!F:F,$A182)+SUMIF('Random Magic Item'!$M:$M,$A182,'Random Magic Item'!R:R))/100</f>
        <v>0</v>
      </c>
      <c r="L182" s="5">
        <f>(COUNTIF('Random Magic Item'!G:G,$A182)+SUMIF('Random Magic Item'!$M:$M,$A182,'Random Magic Item'!S:S))/100</f>
        <v>0</v>
      </c>
      <c r="M182" s="5">
        <f>(COUNTIF('Random Magic Item'!H:H,$A182)+SUMIF('Random Magic Item'!$M:$M,$A182,'Random Magic Item'!T:T))/100</f>
        <v>0</v>
      </c>
      <c r="N182" s="5">
        <f>(COUNTIF('Random Magic Item'!I:I,$A182)+SUMIF('Random Magic Item'!$M:$M,$A182,'Random Magic Item'!U:U))/100</f>
        <v>0</v>
      </c>
      <c r="O182" s="5">
        <f>(COUNTIF('Random Magic Item'!J:J,$A182)+SUMIF('Random Magic Item'!$M:$M,$A182,'Random Magic Item'!V:V))/100</f>
        <v>0</v>
      </c>
      <c r="P182" s="54">
        <f t="shared" si="2"/>
        <v>0</v>
      </c>
      <c r="S182" s="13">
        <v>94</v>
      </c>
      <c r="AC182" s="14"/>
      <c r="AD182" s="56"/>
    </row>
    <row r="183" spans="1:30" x14ac:dyDescent="0.25">
      <c r="A183" t="s">
        <v>1296</v>
      </c>
      <c r="C183" t="s">
        <v>372</v>
      </c>
      <c r="D183" s="13" t="s">
        <v>2</v>
      </c>
      <c r="E183" s="13">
        <v>1</v>
      </c>
      <c r="F183" s="13">
        <v>0</v>
      </c>
      <c r="G183" s="5">
        <f>(COUNTIF('Random Magic Item'!B:B,$A183)+SUMIF('Random Magic Item'!$M:$M,$A183,'Random Magic Item'!N:N))/100</f>
        <v>0</v>
      </c>
      <c r="H183" s="5">
        <f>(COUNTIF('Random Magic Item'!C:C,$A183)+SUMIF('Random Magic Item'!$M:$M,$A183,'Random Magic Item'!O:O))/100</f>
        <v>0</v>
      </c>
      <c r="I183" s="5">
        <f>(COUNTIF('Random Magic Item'!D:D,$A183)+SUMIF('Random Magic Item'!$M:$M,$A183,'Random Magic Item'!P:P))/100</f>
        <v>0</v>
      </c>
      <c r="J183" s="5">
        <f>(COUNTIF('Random Magic Item'!E:E,$A183)+SUMIF('Random Magic Item'!$M:$M,$A183,'Random Magic Item'!Q:Q))/100</f>
        <v>0</v>
      </c>
      <c r="K183" s="5">
        <f>(COUNTIF('Random Magic Item'!F:F,$A183)+SUMIF('Random Magic Item'!$M:$M,$A183,'Random Magic Item'!R:R))/100</f>
        <v>0</v>
      </c>
      <c r="L183" s="5">
        <f>(COUNTIF('Random Magic Item'!G:G,$A183)+SUMIF('Random Magic Item'!$M:$M,$A183,'Random Magic Item'!S:S))/100</f>
        <v>0.01</v>
      </c>
      <c r="M183" s="5">
        <f>(COUNTIF('Random Magic Item'!H:H,$A183)+SUMIF('Random Magic Item'!$M:$M,$A183,'Random Magic Item'!T:T))/100</f>
        <v>0</v>
      </c>
      <c r="N183" s="5">
        <f>(COUNTIF('Random Magic Item'!I:I,$A183)+SUMIF('Random Magic Item'!$M:$M,$A183,'Random Magic Item'!U:U))/100</f>
        <v>0</v>
      </c>
      <c r="O183" s="5">
        <f>(COUNTIF('Random Magic Item'!J:J,$A183)+SUMIF('Random Magic Item'!$M:$M,$A183,'Random Magic Item'!V:V))/100</f>
        <v>0</v>
      </c>
      <c r="P183" s="54">
        <f t="shared" si="2"/>
        <v>1</v>
      </c>
      <c r="Q183" s="13">
        <v>173</v>
      </c>
      <c r="V183" s="13">
        <v>59</v>
      </c>
      <c r="W183" s="56">
        <v>228</v>
      </c>
      <c r="AC183" s="14"/>
      <c r="AD183" s="56"/>
    </row>
    <row r="184" spans="1:30" x14ac:dyDescent="0.25">
      <c r="A184" t="s">
        <v>1297</v>
      </c>
      <c r="C184" t="s">
        <v>372</v>
      </c>
      <c r="D184" s="13" t="s">
        <v>4</v>
      </c>
      <c r="E184" s="13">
        <v>1</v>
      </c>
      <c r="F184" s="13">
        <v>0</v>
      </c>
      <c r="G184" s="5">
        <f>(COUNTIF('Random Magic Item'!B:B,$A184)+SUMIF('Random Magic Item'!$M:$M,$A184,'Random Magic Item'!N:N))/100</f>
        <v>0</v>
      </c>
      <c r="H184" s="5">
        <f>(COUNTIF('Random Magic Item'!C:C,$A184)+SUMIF('Random Magic Item'!$M:$M,$A184,'Random Magic Item'!O:O))/100</f>
        <v>0</v>
      </c>
      <c r="I184" s="5">
        <f>(COUNTIF('Random Magic Item'!D:D,$A184)+SUMIF('Random Magic Item'!$M:$M,$A184,'Random Magic Item'!P:P))/100</f>
        <v>0</v>
      </c>
      <c r="J184" s="5">
        <f>(COUNTIF('Random Magic Item'!E:E,$A184)+SUMIF('Random Magic Item'!$M:$M,$A184,'Random Magic Item'!Q:Q))/100</f>
        <v>0</v>
      </c>
      <c r="K184" s="5">
        <f>(COUNTIF('Random Magic Item'!F:F,$A184)+SUMIF('Random Magic Item'!$M:$M,$A184,'Random Magic Item'!R:R))/100</f>
        <v>0</v>
      </c>
      <c r="L184" s="5">
        <f>(COUNTIF('Random Magic Item'!G:G,$A184)+SUMIF('Random Magic Item'!$M:$M,$A184,'Random Magic Item'!S:S))/100</f>
        <v>0</v>
      </c>
      <c r="M184" s="5">
        <f>(COUNTIF('Random Magic Item'!H:H,$A184)+SUMIF('Random Magic Item'!$M:$M,$A184,'Random Magic Item'!T:T))/100</f>
        <v>0</v>
      </c>
      <c r="N184" s="5">
        <f>(COUNTIF('Random Magic Item'!I:I,$A184)+SUMIF('Random Magic Item'!$M:$M,$A184,'Random Magic Item'!U:U))/100</f>
        <v>0.01</v>
      </c>
      <c r="O184" s="5">
        <f>(COUNTIF('Random Magic Item'!J:J,$A184)+SUMIF('Random Magic Item'!$M:$M,$A184,'Random Magic Item'!V:V))/100</f>
        <v>0</v>
      </c>
      <c r="P184" s="54">
        <f t="shared" si="2"/>
        <v>1</v>
      </c>
      <c r="Q184" s="13">
        <v>173</v>
      </c>
      <c r="W184" s="56">
        <v>228</v>
      </c>
      <c r="AC184" s="14"/>
      <c r="AD184" s="56"/>
    </row>
    <row r="185" spans="1:30" x14ac:dyDescent="0.25">
      <c r="A185" t="s">
        <v>1298</v>
      </c>
      <c r="C185" t="s">
        <v>372</v>
      </c>
      <c r="D185" s="13" t="s">
        <v>2</v>
      </c>
      <c r="E185" s="13">
        <v>0</v>
      </c>
      <c r="F185" s="13">
        <v>0</v>
      </c>
      <c r="G185" s="5">
        <f>(COUNTIF('Random Magic Item'!B:B,$A185)+SUMIF('Random Magic Item'!$M:$M,$A185,'Random Magic Item'!N:N))/100</f>
        <v>0</v>
      </c>
      <c r="H185" s="5">
        <f>(COUNTIF('Random Magic Item'!C:C,$A185)+SUMIF('Random Magic Item'!$M:$M,$A185,'Random Magic Item'!O:O))/100</f>
        <v>0.01</v>
      </c>
      <c r="I185" s="5">
        <f>(COUNTIF('Random Magic Item'!D:D,$A185)+SUMIF('Random Magic Item'!$M:$M,$A185,'Random Magic Item'!P:P))/100</f>
        <v>0</v>
      </c>
      <c r="J185" s="5">
        <f>(COUNTIF('Random Magic Item'!E:E,$A185)+SUMIF('Random Magic Item'!$M:$M,$A185,'Random Magic Item'!Q:Q))/100</f>
        <v>0</v>
      </c>
      <c r="K185" s="5">
        <f>(COUNTIF('Random Magic Item'!F:F,$A185)+SUMIF('Random Magic Item'!$M:$M,$A185,'Random Magic Item'!R:R))/100</f>
        <v>0</v>
      </c>
      <c r="L185" s="5">
        <f>(COUNTIF('Random Magic Item'!G:G,$A185)+SUMIF('Random Magic Item'!$M:$M,$A185,'Random Magic Item'!S:S))/100</f>
        <v>0</v>
      </c>
      <c r="M185" s="5">
        <f>(COUNTIF('Random Magic Item'!H:H,$A185)+SUMIF('Random Magic Item'!$M:$M,$A185,'Random Magic Item'!T:T))/100</f>
        <v>0</v>
      </c>
      <c r="N185" s="5">
        <f>(COUNTIF('Random Magic Item'!I:I,$A185)+SUMIF('Random Magic Item'!$M:$M,$A185,'Random Magic Item'!U:U))/100</f>
        <v>0</v>
      </c>
      <c r="O185" s="5">
        <f>(COUNTIF('Random Magic Item'!J:J,$A185)+SUMIF('Random Magic Item'!$M:$M,$A185,'Random Magic Item'!V:V))/100</f>
        <v>0</v>
      </c>
      <c r="P185" s="54">
        <f t="shared" si="2"/>
        <v>1</v>
      </c>
      <c r="Q185" s="13">
        <v>173</v>
      </c>
      <c r="W185" s="56">
        <v>229</v>
      </c>
      <c r="AC185" s="14"/>
      <c r="AD185" s="56"/>
    </row>
    <row r="186" spans="1:30" x14ac:dyDescent="0.25">
      <c r="A186" t="s">
        <v>1299</v>
      </c>
      <c r="C186" t="s">
        <v>372</v>
      </c>
      <c r="D186" s="13" t="s">
        <v>2</v>
      </c>
      <c r="E186" s="13">
        <v>1</v>
      </c>
      <c r="F186" s="13">
        <v>0</v>
      </c>
      <c r="G186" s="5">
        <f>(COUNTIF('Random Magic Item'!B:B,$A186)+SUMIF('Random Magic Item'!$M:$M,$A186,'Random Magic Item'!N:N))/100</f>
        <v>0</v>
      </c>
      <c r="H186" s="5">
        <f>(COUNTIF('Random Magic Item'!C:C,$A186)+SUMIF('Random Magic Item'!$M:$M,$A186,'Random Magic Item'!O:O))/100</f>
        <v>0</v>
      </c>
      <c r="I186" s="5">
        <f>(COUNTIF('Random Magic Item'!D:D,$A186)+SUMIF('Random Magic Item'!$M:$M,$A186,'Random Magic Item'!P:P))/100</f>
        <v>0</v>
      </c>
      <c r="J186" s="5">
        <f>(COUNTIF('Random Magic Item'!E:E,$A186)+SUMIF('Random Magic Item'!$M:$M,$A186,'Random Magic Item'!Q:Q))/100</f>
        <v>0</v>
      </c>
      <c r="K186" s="5">
        <f>(COUNTIF('Random Magic Item'!F:F,$A186)+SUMIF('Random Magic Item'!$M:$M,$A186,'Random Magic Item'!R:R))/100</f>
        <v>0</v>
      </c>
      <c r="L186" s="5">
        <f>(COUNTIF('Random Magic Item'!G:G,$A186)+SUMIF('Random Magic Item'!$M:$M,$A186,'Random Magic Item'!S:S))/100</f>
        <v>0.01</v>
      </c>
      <c r="M186" s="5">
        <f>(COUNTIF('Random Magic Item'!H:H,$A186)+SUMIF('Random Magic Item'!$M:$M,$A186,'Random Magic Item'!T:T))/100</f>
        <v>0</v>
      </c>
      <c r="N186" s="5">
        <f>(COUNTIF('Random Magic Item'!I:I,$A186)+SUMIF('Random Magic Item'!$M:$M,$A186,'Random Magic Item'!U:U))/100</f>
        <v>0</v>
      </c>
      <c r="O186" s="5">
        <f>(COUNTIF('Random Magic Item'!J:J,$A186)+SUMIF('Random Magic Item'!$M:$M,$A186,'Random Magic Item'!V:V))/100</f>
        <v>0</v>
      </c>
      <c r="P186" s="54">
        <f t="shared" si="2"/>
        <v>1</v>
      </c>
      <c r="Q186" s="13">
        <v>174</v>
      </c>
      <c r="W186" s="56">
        <v>229</v>
      </c>
      <c r="AC186" s="14"/>
      <c r="AD186" s="56"/>
    </row>
    <row r="187" spans="1:30" x14ac:dyDescent="0.25">
      <c r="A187" t="s">
        <v>1300</v>
      </c>
      <c r="C187" t="s">
        <v>372</v>
      </c>
      <c r="D187" s="13" t="s">
        <v>3</v>
      </c>
      <c r="E187" s="13">
        <v>1</v>
      </c>
      <c r="F187" s="13">
        <v>0</v>
      </c>
      <c r="G187" s="5">
        <f>(COUNTIF('Random Magic Item'!B:B,$A187)+SUMIF('Random Magic Item'!$M:$M,$A187,'Random Magic Item'!N:N))/100</f>
        <v>0</v>
      </c>
      <c r="H187" s="5">
        <f>(COUNTIF('Random Magic Item'!C:C,$A187)+SUMIF('Random Magic Item'!$M:$M,$A187,'Random Magic Item'!O:O))/100</f>
        <v>0</v>
      </c>
      <c r="I187" s="5">
        <f>(COUNTIF('Random Magic Item'!D:D,$A187)+SUMIF('Random Magic Item'!$M:$M,$A187,'Random Magic Item'!P:P))/100</f>
        <v>0</v>
      </c>
      <c r="J187" s="5">
        <f>(COUNTIF('Random Magic Item'!E:E,$A187)+SUMIF('Random Magic Item'!$M:$M,$A187,'Random Magic Item'!Q:Q))/100</f>
        <v>0</v>
      </c>
      <c r="K187" s="5">
        <f>(COUNTIF('Random Magic Item'!F:F,$A187)+SUMIF('Random Magic Item'!$M:$M,$A187,'Random Magic Item'!R:R))/100</f>
        <v>0</v>
      </c>
      <c r="L187" s="5">
        <f>(COUNTIF('Random Magic Item'!G:G,$A187)+SUMIF('Random Magic Item'!$M:$M,$A187,'Random Magic Item'!S:S))/100</f>
        <v>0</v>
      </c>
      <c r="M187" s="5">
        <f>(COUNTIF('Random Magic Item'!H:H,$A187)+SUMIF('Random Magic Item'!$M:$M,$A187,'Random Magic Item'!T:T))/100</f>
        <v>0.01</v>
      </c>
      <c r="N187" s="5">
        <f>(COUNTIF('Random Magic Item'!I:I,$A187)+SUMIF('Random Magic Item'!$M:$M,$A187,'Random Magic Item'!U:U))/100</f>
        <v>0</v>
      </c>
      <c r="O187" s="5">
        <f>(COUNTIF('Random Magic Item'!J:J,$A187)+SUMIF('Random Magic Item'!$M:$M,$A187,'Random Magic Item'!V:V))/100</f>
        <v>0</v>
      </c>
      <c r="P187" s="54">
        <f t="shared" si="2"/>
        <v>1</v>
      </c>
      <c r="Q187" s="13">
        <v>174</v>
      </c>
      <c r="W187" s="56">
        <v>229</v>
      </c>
      <c r="AC187" s="14"/>
      <c r="AD187" s="56"/>
    </row>
    <row r="188" spans="1:30" x14ac:dyDescent="0.25">
      <c r="A188" t="s">
        <v>1301</v>
      </c>
      <c r="B188" t="s">
        <v>1234</v>
      </c>
      <c r="C188" t="s">
        <v>372</v>
      </c>
      <c r="D188" s="13" t="s">
        <v>3</v>
      </c>
      <c r="E188" s="13">
        <v>0</v>
      </c>
      <c r="F188" s="13">
        <v>0</v>
      </c>
      <c r="G188" s="5">
        <f>(COUNTIF('Random Magic Item'!B:B,$A188)+SUMIF('Random Magic Item'!$M:$M,$A188,'Random Magic Item'!N:N))/100</f>
        <v>0</v>
      </c>
      <c r="H188" s="5">
        <f>(COUNTIF('Random Magic Item'!C:C,$A188)+SUMIF('Random Magic Item'!$M:$M,$A188,'Random Magic Item'!O:O))/100</f>
        <v>0</v>
      </c>
      <c r="I188" s="5">
        <f>(COUNTIF('Random Magic Item'!D:D,$A188)+SUMIF('Random Magic Item'!$M:$M,$A188,'Random Magic Item'!P:P))/100</f>
        <v>0.01</v>
      </c>
      <c r="J188" s="5">
        <f>(COUNTIF('Random Magic Item'!E:E,$A188)+SUMIF('Random Magic Item'!$M:$M,$A188,'Random Magic Item'!Q:Q))/100</f>
        <v>0</v>
      </c>
      <c r="K188" s="5">
        <f>(COUNTIF('Random Magic Item'!F:F,$A188)+SUMIF('Random Magic Item'!$M:$M,$A188,'Random Magic Item'!R:R))/100</f>
        <v>0</v>
      </c>
      <c r="L188" s="5">
        <f>(COUNTIF('Random Magic Item'!G:G,$A188)+SUMIF('Random Magic Item'!$M:$M,$A188,'Random Magic Item'!S:S))/100</f>
        <v>0</v>
      </c>
      <c r="M188" s="5">
        <f>(COUNTIF('Random Magic Item'!H:H,$A188)+SUMIF('Random Magic Item'!$M:$M,$A188,'Random Magic Item'!T:T))/100</f>
        <v>0</v>
      </c>
      <c r="N188" s="5">
        <f>(COUNTIF('Random Magic Item'!I:I,$A188)+SUMIF('Random Magic Item'!$M:$M,$A188,'Random Magic Item'!U:U))/100</f>
        <v>0</v>
      </c>
      <c r="O188" s="5">
        <f>(COUNTIF('Random Magic Item'!J:J,$A188)+SUMIF('Random Magic Item'!$M:$M,$A188,'Random Magic Item'!V:V))/100</f>
        <v>0</v>
      </c>
      <c r="P188" s="54">
        <f t="shared" si="2"/>
        <v>1</v>
      </c>
      <c r="Q188" s="13">
        <v>174</v>
      </c>
      <c r="W188" s="56">
        <v>228</v>
      </c>
      <c r="AC188" s="14"/>
      <c r="AD188" s="56"/>
    </row>
    <row r="189" spans="1:30" x14ac:dyDescent="0.25">
      <c r="A189" t="s">
        <v>1235</v>
      </c>
      <c r="C189" t="s">
        <v>413</v>
      </c>
      <c r="D189" s="13" t="s">
        <v>5</v>
      </c>
      <c r="E189" s="13">
        <v>1</v>
      </c>
      <c r="F189" s="13">
        <v>0</v>
      </c>
      <c r="G189" s="5">
        <f>(COUNTIF('Random Magic Item'!B:B,$A189)+SUMIF('Random Magic Item'!$M:$M,$A189,'Random Magic Item'!N:N))/100</f>
        <v>0</v>
      </c>
      <c r="H189" s="5">
        <f>(COUNTIF('Random Magic Item'!C:C,$A189)+SUMIF('Random Magic Item'!$M:$M,$A189,'Random Magic Item'!O:O))/100</f>
        <v>0</v>
      </c>
      <c r="I189" s="5">
        <f>(COUNTIF('Random Magic Item'!D:D,$A189)+SUMIF('Random Magic Item'!$M:$M,$A189,'Random Magic Item'!P:P))/100</f>
        <v>0</v>
      </c>
      <c r="J189" s="5">
        <f>(COUNTIF('Random Magic Item'!E:E,$A189)+SUMIF('Random Magic Item'!$M:$M,$A189,'Random Magic Item'!Q:Q))/100</f>
        <v>0</v>
      </c>
      <c r="K189" s="5">
        <f>(COUNTIF('Random Magic Item'!F:F,$A189)+SUMIF('Random Magic Item'!$M:$M,$A189,'Random Magic Item'!R:R))/100</f>
        <v>0</v>
      </c>
      <c r="L189" s="5">
        <f>(COUNTIF('Random Magic Item'!G:G,$A189)+SUMIF('Random Magic Item'!$M:$M,$A189,'Random Magic Item'!S:S))/100</f>
        <v>0</v>
      </c>
      <c r="M189" s="5">
        <f>(COUNTIF('Random Magic Item'!H:H,$A189)+SUMIF('Random Magic Item'!$M:$M,$A189,'Random Magic Item'!T:T))/100</f>
        <v>0</v>
      </c>
      <c r="N189" s="5">
        <f>(COUNTIF('Random Magic Item'!I:I,$A189)+SUMIF('Random Magic Item'!$M:$M,$A189,'Random Magic Item'!U:U))/100</f>
        <v>0</v>
      </c>
      <c r="O189" s="5">
        <f>(COUNTIF('Random Magic Item'!J:J,$A189)+SUMIF('Random Magic Item'!$M:$M,$A189,'Random Magic Item'!V:V))/100</f>
        <v>0.03</v>
      </c>
      <c r="P189" s="54">
        <f t="shared" si="2"/>
        <v>1</v>
      </c>
      <c r="Q189" s="13">
        <v>174</v>
      </c>
      <c r="W189" s="56">
        <v>229</v>
      </c>
      <c r="AC189" s="14"/>
      <c r="AD189" s="56"/>
    </row>
    <row r="190" spans="1:30" x14ac:dyDescent="0.25">
      <c r="A190" t="s">
        <v>1302</v>
      </c>
      <c r="C190" t="s">
        <v>372</v>
      </c>
      <c r="D190" s="13" t="s">
        <v>3</v>
      </c>
      <c r="E190" s="13">
        <v>0</v>
      </c>
      <c r="F190" s="13">
        <v>0</v>
      </c>
      <c r="G190" s="5">
        <f>(COUNTIF('Random Magic Item'!B:B,$A190)+SUMIF('Random Magic Item'!$M:$M,$A190,'Random Magic Item'!N:N))/100</f>
        <v>0</v>
      </c>
      <c r="H190" s="5">
        <f>(COUNTIF('Random Magic Item'!C:C,$A190)+SUMIF('Random Magic Item'!$M:$M,$A190,'Random Magic Item'!O:O))/100</f>
        <v>0</v>
      </c>
      <c r="I190" s="5">
        <f>(COUNTIF('Random Magic Item'!D:D,$A190)+SUMIF('Random Magic Item'!$M:$M,$A190,'Random Magic Item'!P:P))/100</f>
        <v>0</v>
      </c>
      <c r="J190" s="5">
        <f>(COUNTIF('Random Magic Item'!E:E,$A190)+SUMIF('Random Magic Item'!$M:$M,$A190,'Random Magic Item'!Q:Q))/100</f>
        <v>0</v>
      </c>
      <c r="K190" s="5">
        <f>(COUNTIF('Random Magic Item'!F:F,$A190)+SUMIF('Random Magic Item'!$M:$M,$A190,'Random Magic Item'!R:R))/100</f>
        <v>0</v>
      </c>
      <c r="L190" s="5">
        <f>(COUNTIF('Random Magic Item'!G:G,$A190)+SUMIF('Random Magic Item'!$M:$M,$A190,'Random Magic Item'!S:S))/100</f>
        <v>0</v>
      </c>
      <c r="M190" s="5">
        <f>(COUNTIF('Random Magic Item'!H:H,$A190)+SUMIF('Random Magic Item'!$M:$M,$A190,'Random Magic Item'!T:T))/100</f>
        <v>0.01</v>
      </c>
      <c r="N190" s="5">
        <f>(COUNTIF('Random Magic Item'!I:I,$A190)+SUMIF('Random Magic Item'!$M:$M,$A190,'Random Magic Item'!U:U))/100</f>
        <v>0</v>
      </c>
      <c r="O190" s="5">
        <f>(COUNTIF('Random Magic Item'!J:J,$A190)+SUMIF('Random Magic Item'!$M:$M,$A190,'Random Magic Item'!V:V))/100</f>
        <v>0</v>
      </c>
      <c r="P190" s="54">
        <f t="shared" si="2"/>
        <v>1</v>
      </c>
      <c r="Q190" s="13">
        <v>174</v>
      </c>
      <c r="W190" s="56">
        <v>229</v>
      </c>
      <c r="AC190" s="14"/>
      <c r="AD190" s="56"/>
    </row>
    <row r="191" spans="1:30" x14ac:dyDescent="0.25">
      <c r="A191" t="s">
        <v>293</v>
      </c>
      <c r="C191" t="s">
        <v>372</v>
      </c>
      <c r="D191" s="13" t="s">
        <v>4</v>
      </c>
      <c r="E191" s="13">
        <v>0</v>
      </c>
      <c r="F191" s="13">
        <v>0</v>
      </c>
      <c r="G191" s="5">
        <f>(COUNTIF('Random Magic Item'!B:B,$A191)+SUMIF('Random Magic Item'!$M:$M,$A191,'Random Magic Item'!N:N))/100</f>
        <v>0</v>
      </c>
      <c r="H191" s="5">
        <f>(COUNTIF('Random Magic Item'!C:C,$A191)+SUMIF('Random Magic Item'!$M:$M,$A191,'Random Magic Item'!O:O))/100</f>
        <v>0</v>
      </c>
      <c r="I191" s="5">
        <f>(COUNTIF('Random Magic Item'!D:D,$A191)+SUMIF('Random Magic Item'!$M:$M,$A191,'Random Magic Item'!P:P))/100</f>
        <v>0</v>
      </c>
      <c r="J191" s="5">
        <f>(COUNTIF('Random Magic Item'!E:E,$A191)+SUMIF('Random Magic Item'!$M:$M,$A191,'Random Magic Item'!Q:Q))/100</f>
        <v>0</v>
      </c>
      <c r="K191" s="5">
        <f>(COUNTIF('Random Magic Item'!F:F,$A191)+SUMIF('Random Magic Item'!$M:$M,$A191,'Random Magic Item'!R:R))/100</f>
        <v>0</v>
      </c>
      <c r="L191" s="5">
        <f>(COUNTIF('Random Magic Item'!G:G,$A191)+SUMIF('Random Magic Item'!$M:$M,$A191,'Random Magic Item'!S:S))/100</f>
        <v>0</v>
      </c>
      <c r="M191" s="5">
        <f>(COUNTIF('Random Magic Item'!H:H,$A191)+SUMIF('Random Magic Item'!$M:$M,$A191,'Random Magic Item'!T:T))/100</f>
        <v>0</v>
      </c>
      <c r="N191" s="5">
        <f>(COUNTIF('Random Magic Item'!I:I,$A191)+SUMIF('Random Magic Item'!$M:$M,$A191,'Random Magic Item'!U:U))/100</f>
        <v>0.01</v>
      </c>
      <c r="O191" s="5">
        <f>(COUNTIF('Random Magic Item'!J:J,$A191)+SUMIF('Random Magic Item'!$M:$M,$A191,'Random Magic Item'!V:V))/100</f>
        <v>0</v>
      </c>
      <c r="P191" s="54">
        <f t="shared" si="2"/>
        <v>1</v>
      </c>
      <c r="Q191" s="13">
        <v>175</v>
      </c>
      <c r="W191" s="56">
        <v>229</v>
      </c>
      <c r="AC191" s="14"/>
      <c r="AD191" s="56"/>
    </row>
    <row r="192" spans="1:30" x14ac:dyDescent="0.25">
      <c r="A192" t="s">
        <v>353</v>
      </c>
      <c r="C192" t="s">
        <v>372</v>
      </c>
      <c r="D192" s="13" t="s">
        <v>5</v>
      </c>
      <c r="E192" s="13">
        <v>0</v>
      </c>
      <c r="F192" s="13">
        <v>0</v>
      </c>
      <c r="G192" s="5">
        <f>(COUNTIF('Random Magic Item'!B:B,$A192)+SUMIF('Random Magic Item'!$M:$M,$A192,'Random Magic Item'!N:N))/100</f>
        <v>0</v>
      </c>
      <c r="H192" s="5">
        <f>(COUNTIF('Random Magic Item'!C:C,$A192)+SUMIF('Random Magic Item'!$M:$M,$A192,'Random Magic Item'!O:O))/100</f>
        <v>0</v>
      </c>
      <c r="I192" s="5">
        <f>(COUNTIF('Random Magic Item'!D:D,$A192)+SUMIF('Random Magic Item'!$M:$M,$A192,'Random Magic Item'!P:P))/100</f>
        <v>0</v>
      </c>
      <c r="J192" s="5">
        <f>(COUNTIF('Random Magic Item'!E:E,$A192)+SUMIF('Random Magic Item'!$M:$M,$A192,'Random Magic Item'!Q:Q))/100</f>
        <v>0</v>
      </c>
      <c r="K192" s="5">
        <f>(COUNTIF('Random Magic Item'!F:F,$A192)+SUMIF('Random Magic Item'!$M:$M,$A192,'Random Magic Item'!R:R))/100</f>
        <v>0</v>
      </c>
      <c r="L192" s="5">
        <f>(COUNTIF('Random Magic Item'!G:G,$A192)+SUMIF('Random Magic Item'!$M:$M,$A192,'Random Magic Item'!S:S))/100</f>
        <v>0</v>
      </c>
      <c r="M192" s="5">
        <f>(COUNTIF('Random Magic Item'!H:H,$A192)+SUMIF('Random Magic Item'!$M:$M,$A192,'Random Magic Item'!T:T))/100</f>
        <v>0</v>
      </c>
      <c r="N192" s="5">
        <f>(COUNTIF('Random Magic Item'!I:I,$A192)+SUMIF('Random Magic Item'!$M:$M,$A192,'Random Magic Item'!U:U))/100</f>
        <v>0</v>
      </c>
      <c r="O192" s="5">
        <f>(COUNTIF('Random Magic Item'!J:J,$A192)+SUMIF('Random Magic Item'!$M:$M,$A192,'Random Magic Item'!V:V))/100</f>
        <v>0.01</v>
      </c>
      <c r="P192" s="54">
        <f t="shared" si="2"/>
        <v>1</v>
      </c>
      <c r="Q192" s="13">
        <v>175</v>
      </c>
      <c r="W192" s="56">
        <v>229</v>
      </c>
      <c r="AC192" s="14"/>
      <c r="AD192" s="56"/>
    </row>
    <row r="193" spans="1:30" x14ac:dyDescent="0.25">
      <c r="A193" t="s">
        <v>198</v>
      </c>
      <c r="C193" t="s">
        <v>372</v>
      </c>
      <c r="D193" s="13" t="s">
        <v>3</v>
      </c>
      <c r="E193" s="13">
        <v>0</v>
      </c>
      <c r="F193" s="13">
        <v>0</v>
      </c>
      <c r="G193" s="5">
        <f>(COUNTIF('Random Magic Item'!B:B,$A193)+SUMIF('Random Magic Item'!$M:$M,$A193,'Random Magic Item'!N:N))/100</f>
        <v>0</v>
      </c>
      <c r="H193" s="5">
        <f>(COUNTIF('Random Magic Item'!C:C,$A193)+SUMIF('Random Magic Item'!$M:$M,$A193,'Random Magic Item'!O:O))/100</f>
        <v>0</v>
      </c>
      <c r="I193" s="5">
        <f>(COUNTIF('Random Magic Item'!D:D,$A193)+SUMIF('Random Magic Item'!$M:$M,$A193,'Random Magic Item'!P:P))/100</f>
        <v>0</v>
      </c>
      <c r="J193" s="5">
        <f>(COUNTIF('Random Magic Item'!E:E,$A193)+SUMIF('Random Magic Item'!$M:$M,$A193,'Random Magic Item'!Q:Q))/100</f>
        <v>0</v>
      </c>
      <c r="K193" s="5">
        <f>(COUNTIF('Random Magic Item'!F:F,$A193)+SUMIF('Random Magic Item'!$M:$M,$A193,'Random Magic Item'!R:R))/100</f>
        <v>0</v>
      </c>
      <c r="L193" s="5">
        <f>(COUNTIF('Random Magic Item'!G:G,$A193)+SUMIF('Random Magic Item'!$M:$M,$A193,'Random Magic Item'!S:S))/100</f>
        <v>0</v>
      </c>
      <c r="M193" s="5">
        <f>(COUNTIF('Random Magic Item'!H:H,$A193)+SUMIF('Random Magic Item'!$M:$M,$A193,'Random Magic Item'!T:T))/100</f>
        <v>0.01</v>
      </c>
      <c r="N193" s="5">
        <f>(COUNTIF('Random Magic Item'!I:I,$A193)+SUMIF('Random Magic Item'!$M:$M,$A193,'Random Magic Item'!U:U))/100</f>
        <v>0</v>
      </c>
      <c r="O193" s="5">
        <f>(COUNTIF('Random Magic Item'!J:J,$A193)+SUMIF('Random Magic Item'!$M:$M,$A193,'Random Magic Item'!V:V))/100</f>
        <v>0</v>
      </c>
      <c r="P193" s="54">
        <f t="shared" si="2"/>
        <v>1</v>
      </c>
      <c r="Q193" s="13">
        <v>175</v>
      </c>
      <c r="W193" s="56">
        <v>229</v>
      </c>
      <c r="AC193" s="14"/>
      <c r="AD193" s="56"/>
    </row>
    <row r="194" spans="1:30" x14ac:dyDescent="0.25">
      <c r="A194" t="s">
        <v>1303</v>
      </c>
      <c r="C194" t="s">
        <v>372</v>
      </c>
      <c r="D194" s="13" t="s">
        <v>4</v>
      </c>
      <c r="E194" s="13">
        <v>0</v>
      </c>
      <c r="F194" s="13">
        <v>0</v>
      </c>
      <c r="G194" s="5">
        <f>(COUNTIF('Random Magic Item'!B:B,$A194)+SUMIF('Random Magic Item'!$M:$M,$A194,'Random Magic Item'!N:N))/100</f>
        <v>0</v>
      </c>
      <c r="H194" s="5">
        <f>(COUNTIF('Random Magic Item'!C:C,$A194)+SUMIF('Random Magic Item'!$M:$M,$A194,'Random Magic Item'!O:O))/100</f>
        <v>0</v>
      </c>
      <c r="I194" s="5">
        <f>(COUNTIF('Random Magic Item'!D:D,$A194)+SUMIF('Random Magic Item'!$M:$M,$A194,'Random Magic Item'!P:P))/100</f>
        <v>0</v>
      </c>
      <c r="J194" s="5">
        <f>(COUNTIF('Random Magic Item'!E:E,$A194)+SUMIF('Random Magic Item'!$M:$M,$A194,'Random Magic Item'!Q:Q))/100</f>
        <v>0.03</v>
      </c>
      <c r="K194" s="5">
        <f>(COUNTIF('Random Magic Item'!F:F,$A194)+SUMIF('Random Magic Item'!$M:$M,$A194,'Random Magic Item'!R:R))/100</f>
        <v>0</v>
      </c>
      <c r="L194" s="5">
        <f>(COUNTIF('Random Magic Item'!G:G,$A194)+SUMIF('Random Magic Item'!$M:$M,$A194,'Random Magic Item'!S:S))/100</f>
        <v>0</v>
      </c>
      <c r="M194" s="5">
        <f>(COUNTIF('Random Magic Item'!H:H,$A194)+SUMIF('Random Magic Item'!$M:$M,$A194,'Random Magic Item'!T:T))/100</f>
        <v>0</v>
      </c>
      <c r="N194" s="5">
        <f>(COUNTIF('Random Magic Item'!I:I,$A194)+SUMIF('Random Magic Item'!$M:$M,$A194,'Random Magic Item'!U:U))/100</f>
        <v>0</v>
      </c>
      <c r="O194" s="5">
        <f>(COUNTIF('Random Magic Item'!J:J,$A194)+SUMIF('Random Magic Item'!$M:$M,$A194,'Random Magic Item'!V:V))/100</f>
        <v>0</v>
      </c>
      <c r="P194" s="54">
        <f t="shared" si="2"/>
        <v>1</v>
      </c>
      <c r="Q194" s="13">
        <v>175</v>
      </c>
      <c r="W194" s="56">
        <v>229</v>
      </c>
      <c r="AC194" s="14"/>
      <c r="AD194" s="56"/>
    </row>
    <row r="195" spans="1:30" x14ac:dyDescent="0.25">
      <c r="A195" t="s">
        <v>1304</v>
      </c>
      <c r="C195" t="s">
        <v>372</v>
      </c>
      <c r="D195" s="13" t="s">
        <v>3</v>
      </c>
      <c r="E195" s="13">
        <v>0</v>
      </c>
      <c r="F195" s="13">
        <v>0</v>
      </c>
      <c r="G195" s="5">
        <f>(COUNTIF('Random Magic Item'!B:B,$A195)+SUMIF('Random Magic Item'!$M:$M,$A195,'Random Magic Item'!N:N))/100</f>
        <v>0</v>
      </c>
      <c r="H195" s="5">
        <f>(COUNTIF('Random Magic Item'!C:C,$A195)+SUMIF('Random Magic Item'!$M:$M,$A195,'Random Magic Item'!O:O))/100</f>
        <v>0</v>
      </c>
      <c r="I195" s="5">
        <f>(COUNTIF('Random Magic Item'!D:D,$A195)+SUMIF('Random Magic Item'!$M:$M,$A195,'Random Magic Item'!P:P))/100</f>
        <v>0.01</v>
      </c>
      <c r="J195" s="5">
        <f>(COUNTIF('Random Magic Item'!E:E,$A195)+SUMIF('Random Magic Item'!$M:$M,$A195,'Random Magic Item'!Q:Q))/100</f>
        <v>0</v>
      </c>
      <c r="K195" s="5">
        <f>(COUNTIF('Random Magic Item'!F:F,$A195)+SUMIF('Random Magic Item'!$M:$M,$A195,'Random Magic Item'!R:R))/100</f>
        <v>0</v>
      </c>
      <c r="L195" s="5">
        <f>(COUNTIF('Random Magic Item'!G:G,$A195)+SUMIF('Random Magic Item'!$M:$M,$A195,'Random Magic Item'!S:S))/100</f>
        <v>0</v>
      </c>
      <c r="M195" s="5">
        <f>(COUNTIF('Random Magic Item'!H:H,$A195)+SUMIF('Random Magic Item'!$M:$M,$A195,'Random Magic Item'!T:T))/100</f>
        <v>0</v>
      </c>
      <c r="N195" s="5">
        <f>(COUNTIF('Random Magic Item'!I:I,$A195)+SUMIF('Random Magic Item'!$M:$M,$A195,'Random Magic Item'!U:U))/100</f>
        <v>0</v>
      </c>
      <c r="O195" s="5">
        <f>(COUNTIF('Random Magic Item'!J:J,$A195)+SUMIF('Random Magic Item'!$M:$M,$A195,'Random Magic Item'!V:V))/100</f>
        <v>0</v>
      </c>
      <c r="P195" s="54">
        <f t="shared" ref="P195:P249" si="3">SIGN(SUM(G195:O195))</f>
        <v>1</v>
      </c>
      <c r="Q195" s="13">
        <v>175</v>
      </c>
      <c r="W195" s="56">
        <v>230</v>
      </c>
      <c r="AC195" s="14"/>
      <c r="AD195" s="56"/>
    </row>
    <row r="196" spans="1:30" x14ac:dyDescent="0.25">
      <c r="A196" t="s">
        <v>1305</v>
      </c>
      <c r="C196" t="s">
        <v>423</v>
      </c>
      <c r="D196" s="13" t="s">
        <v>2</v>
      </c>
      <c r="E196" s="13">
        <v>0</v>
      </c>
      <c r="F196" s="13">
        <v>0</v>
      </c>
      <c r="G196" s="5">
        <f>(COUNTIF('Random Magic Item'!B:B,$A196)+SUMIF('Random Magic Item'!$M:$M,$A196,'Random Magic Item'!N:N))/100</f>
        <v>0</v>
      </c>
      <c r="H196" s="5">
        <f>(COUNTIF('Random Magic Item'!C:C,$A196)+SUMIF('Random Magic Item'!$M:$M,$A196,'Random Magic Item'!O:O))/100</f>
        <v>0.01</v>
      </c>
      <c r="I196" s="5">
        <f>(COUNTIF('Random Magic Item'!D:D,$A196)+SUMIF('Random Magic Item'!$M:$M,$A196,'Random Magic Item'!P:P))/100</f>
        <v>0</v>
      </c>
      <c r="J196" s="5">
        <f>(COUNTIF('Random Magic Item'!E:E,$A196)+SUMIF('Random Magic Item'!$M:$M,$A196,'Random Magic Item'!Q:Q))/100</f>
        <v>0</v>
      </c>
      <c r="K196" s="5">
        <f>(COUNTIF('Random Magic Item'!F:F,$A196)+SUMIF('Random Magic Item'!$M:$M,$A196,'Random Magic Item'!R:R))/100</f>
        <v>0</v>
      </c>
      <c r="L196" s="5">
        <f>(COUNTIF('Random Magic Item'!G:G,$A196)+SUMIF('Random Magic Item'!$M:$M,$A196,'Random Magic Item'!S:S))/100</f>
        <v>0</v>
      </c>
      <c r="M196" s="5">
        <f>(COUNTIF('Random Magic Item'!H:H,$A196)+SUMIF('Random Magic Item'!$M:$M,$A196,'Random Magic Item'!T:T))/100</f>
        <v>0</v>
      </c>
      <c r="N196" s="5">
        <f>(COUNTIF('Random Magic Item'!I:I,$A196)+SUMIF('Random Magic Item'!$M:$M,$A196,'Random Magic Item'!U:U))/100</f>
        <v>0</v>
      </c>
      <c r="O196" s="5">
        <f>(COUNTIF('Random Magic Item'!J:J,$A196)+SUMIF('Random Magic Item'!$M:$M,$A196,'Random Magic Item'!V:V))/100</f>
        <v>0</v>
      </c>
      <c r="P196" s="54">
        <f t="shared" si="3"/>
        <v>1</v>
      </c>
      <c r="Q196" s="13">
        <v>175</v>
      </c>
      <c r="W196" s="56">
        <v>230</v>
      </c>
      <c r="AA196" s="56">
        <v>3</v>
      </c>
      <c r="AC196" s="14"/>
      <c r="AD196" s="56"/>
    </row>
    <row r="197" spans="1:30" x14ac:dyDescent="0.25">
      <c r="A197" t="s">
        <v>1306</v>
      </c>
      <c r="C197" t="s">
        <v>372</v>
      </c>
      <c r="D197" s="13" t="s">
        <v>2</v>
      </c>
      <c r="E197" s="13">
        <v>0</v>
      </c>
      <c r="F197" s="13">
        <v>0</v>
      </c>
      <c r="G197" s="5">
        <f>(COUNTIF('Random Magic Item'!B:B,$A197)+SUMIF('Random Magic Item'!$M:$M,$A197,'Random Magic Item'!N:N))/100</f>
        <v>0</v>
      </c>
      <c r="H197" s="5">
        <f>(COUNTIF('Random Magic Item'!C:C,$A197)+SUMIF('Random Magic Item'!$M:$M,$A197,'Random Magic Item'!O:O))/100</f>
        <v>0</v>
      </c>
      <c r="I197" s="5">
        <f>(COUNTIF('Random Magic Item'!D:D,$A197)+SUMIF('Random Magic Item'!$M:$M,$A197,'Random Magic Item'!P:P))/100</f>
        <v>0</v>
      </c>
      <c r="J197" s="5">
        <f>(COUNTIF('Random Magic Item'!E:E,$A197)+SUMIF('Random Magic Item'!$M:$M,$A197,'Random Magic Item'!Q:Q))/100</f>
        <v>0</v>
      </c>
      <c r="K197" s="5">
        <f>(COUNTIF('Random Magic Item'!F:F,$A197)+SUMIF('Random Magic Item'!$M:$M,$A197,'Random Magic Item'!R:R))/100</f>
        <v>0</v>
      </c>
      <c r="L197" s="5">
        <f>(COUNTIF('Random Magic Item'!G:G,$A197)+SUMIF('Random Magic Item'!$M:$M,$A197,'Random Magic Item'!S:S))/100</f>
        <v>0</v>
      </c>
      <c r="M197" s="5">
        <f>(COUNTIF('Random Magic Item'!H:H,$A197)+SUMIF('Random Magic Item'!$M:$M,$A197,'Random Magic Item'!T:T))/100</f>
        <v>0</v>
      </c>
      <c r="N197" s="5">
        <f>(COUNTIF('Random Magic Item'!I:I,$A197)+SUMIF('Random Magic Item'!$M:$M,$A197,'Random Magic Item'!U:U))/100</f>
        <v>0</v>
      </c>
      <c r="O197" s="5">
        <f>(COUNTIF('Random Magic Item'!J:J,$A197)+SUMIF('Random Magic Item'!$M:$M,$A197,'Random Magic Item'!V:V))/100</f>
        <v>0</v>
      </c>
      <c r="P197" s="54">
        <f t="shared" si="3"/>
        <v>0</v>
      </c>
      <c r="S197" s="13">
        <v>94</v>
      </c>
      <c r="AC197" s="14"/>
      <c r="AD197" s="56"/>
    </row>
    <row r="198" spans="1:30" x14ac:dyDescent="0.25">
      <c r="A198" t="s">
        <v>1307</v>
      </c>
      <c r="C198" t="s">
        <v>372</v>
      </c>
      <c r="D198" s="13" t="s">
        <v>4</v>
      </c>
      <c r="E198" s="13">
        <v>1</v>
      </c>
      <c r="F198" s="13">
        <v>0</v>
      </c>
      <c r="G198" s="5">
        <f>(COUNTIF('Random Magic Item'!B:B,$A198)+SUMIF('Random Magic Item'!$M:$M,$A198,'Random Magic Item'!N:N))/100</f>
        <v>0</v>
      </c>
      <c r="H198" s="5">
        <f>(COUNTIF('Random Magic Item'!C:C,$A198)+SUMIF('Random Magic Item'!$M:$M,$A198,'Random Magic Item'!O:O))/100</f>
        <v>0</v>
      </c>
      <c r="I198" s="5">
        <f>(COUNTIF('Random Magic Item'!D:D,$A198)+SUMIF('Random Magic Item'!$M:$M,$A198,'Random Magic Item'!P:P))/100</f>
        <v>0</v>
      </c>
      <c r="J198" s="5">
        <f>(COUNTIF('Random Magic Item'!E:E,$A198)+SUMIF('Random Magic Item'!$M:$M,$A198,'Random Magic Item'!Q:Q))/100</f>
        <v>0</v>
      </c>
      <c r="K198" s="5">
        <f>(COUNTIF('Random Magic Item'!F:F,$A198)+SUMIF('Random Magic Item'!$M:$M,$A198,'Random Magic Item'!R:R))/100</f>
        <v>0</v>
      </c>
      <c r="L198" s="5">
        <f>(COUNTIF('Random Magic Item'!G:G,$A198)+SUMIF('Random Magic Item'!$M:$M,$A198,'Random Magic Item'!S:S))/100</f>
        <v>0</v>
      </c>
      <c r="M198" s="5">
        <f>(COUNTIF('Random Magic Item'!H:H,$A198)+SUMIF('Random Magic Item'!$M:$M,$A198,'Random Magic Item'!T:T))/100</f>
        <v>0</v>
      </c>
      <c r="N198" s="5">
        <f>(COUNTIF('Random Magic Item'!I:I,$A198)+SUMIF('Random Magic Item'!$M:$M,$A198,'Random Magic Item'!U:U))/100</f>
        <v>0.01</v>
      </c>
      <c r="O198" s="5">
        <f>(COUNTIF('Random Magic Item'!J:J,$A198)+SUMIF('Random Magic Item'!$M:$M,$A198,'Random Magic Item'!V:V))/100</f>
        <v>0</v>
      </c>
      <c r="P198" s="54">
        <f t="shared" si="3"/>
        <v>1</v>
      </c>
      <c r="Q198" s="13">
        <v>176</v>
      </c>
      <c r="AC198" s="14"/>
      <c r="AD198" s="56"/>
    </row>
    <row r="199" spans="1:30" x14ac:dyDescent="0.25">
      <c r="A199" t="s">
        <v>1308</v>
      </c>
      <c r="C199" t="s">
        <v>372</v>
      </c>
      <c r="D199" s="13" t="s">
        <v>3</v>
      </c>
      <c r="E199" s="13">
        <v>1</v>
      </c>
      <c r="F199" s="13">
        <v>0</v>
      </c>
      <c r="G199" s="5">
        <f>(COUNTIF('Random Magic Item'!B:B,$A199)+SUMIF('Random Magic Item'!$M:$M,$A199,'Random Magic Item'!N:N))/100</f>
        <v>0</v>
      </c>
      <c r="H199" s="5">
        <f>(COUNTIF('Random Magic Item'!C:C,$A199)+SUMIF('Random Magic Item'!$M:$M,$A199,'Random Magic Item'!O:O))/100</f>
        <v>0</v>
      </c>
      <c r="I199" s="5">
        <f>(COUNTIF('Random Magic Item'!D:D,$A199)+SUMIF('Random Magic Item'!$M:$M,$A199,'Random Magic Item'!P:P))/100</f>
        <v>0</v>
      </c>
      <c r="J199" s="5">
        <f>(COUNTIF('Random Magic Item'!E:E,$A199)+SUMIF('Random Magic Item'!$M:$M,$A199,'Random Magic Item'!Q:Q))/100</f>
        <v>0</v>
      </c>
      <c r="K199" s="5">
        <f>(COUNTIF('Random Magic Item'!F:F,$A199)+SUMIF('Random Magic Item'!$M:$M,$A199,'Random Magic Item'!R:R))/100</f>
        <v>0</v>
      </c>
      <c r="L199" s="5">
        <f>(COUNTIF('Random Magic Item'!G:G,$A199)+SUMIF('Random Magic Item'!$M:$M,$A199,'Random Magic Item'!S:S))/100</f>
        <v>0</v>
      </c>
      <c r="M199" s="5">
        <f>(COUNTIF('Random Magic Item'!H:H,$A199)+SUMIF('Random Magic Item'!$M:$M,$A199,'Random Magic Item'!T:T))/100</f>
        <v>0.01</v>
      </c>
      <c r="N199" s="5">
        <f>(COUNTIF('Random Magic Item'!I:I,$A199)+SUMIF('Random Magic Item'!$M:$M,$A199,'Random Magic Item'!U:U))/100</f>
        <v>0</v>
      </c>
      <c r="O199" s="5">
        <f>(COUNTIF('Random Magic Item'!J:J,$A199)+SUMIF('Random Magic Item'!$M:$M,$A199,'Random Magic Item'!V:V))/100</f>
        <v>0</v>
      </c>
      <c r="P199" s="54">
        <f t="shared" si="3"/>
        <v>1</v>
      </c>
      <c r="Q199" s="13">
        <v>176</v>
      </c>
      <c r="AC199" s="14"/>
      <c r="AD199" s="56"/>
    </row>
    <row r="200" spans="1:30" x14ac:dyDescent="0.25">
      <c r="A200" t="s">
        <v>1309</v>
      </c>
      <c r="C200" t="s">
        <v>372</v>
      </c>
      <c r="D200" s="13" t="s">
        <v>3</v>
      </c>
      <c r="E200" s="13">
        <v>1</v>
      </c>
      <c r="F200" s="13">
        <v>0</v>
      </c>
      <c r="G200" s="5">
        <f>(COUNTIF('Random Magic Item'!B:B,$A200)+SUMIF('Random Magic Item'!$M:$M,$A200,'Random Magic Item'!N:N))/100</f>
        <v>0</v>
      </c>
      <c r="H200" s="5">
        <f>(COUNTIF('Random Magic Item'!C:C,$A200)+SUMIF('Random Magic Item'!$M:$M,$A200,'Random Magic Item'!O:O))/100</f>
        <v>0</v>
      </c>
      <c r="I200" s="5">
        <f>(COUNTIF('Random Magic Item'!D:D,$A200)+SUMIF('Random Magic Item'!$M:$M,$A200,'Random Magic Item'!P:P))/100</f>
        <v>0</v>
      </c>
      <c r="J200" s="5">
        <f>(COUNTIF('Random Magic Item'!E:E,$A200)+SUMIF('Random Magic Item'!$M:$M,$A200,'Random Magic Item'!Q:Q))/100</f>
        <v>0</v>
      </c>
      <c r="K200" s="5">
        <f>(COUNTIF('Random Magic Item'!F:F,$A200)+SUMIF('Random Magic Item'!$M:$M,$A200,'Random Magic Item'!R:R))/100</f>
        <v>0</v>
      </c>
      <c r="L200" s="5">
        <f>(COUNTIF('Random Magic Item'!G:G,$A200)+SUMIF('Random Magic Item'!$M:$M,$A200,'Random Magic Item'!S:S))/100</f>
        <v>0</v>
      </c>
      <c r="M200" s="5">
        <f>(COUNTIF('Random Magic Item'!H:H,$A200)+SUMIF('Random Magic Item'!$M:$M,$A200,'Random Magic Item'!T:T))/100</f>
        <v>0.01</v>
      </c>
      <c r="N200" s="5">
        <f>(COUNTIF('Random Magic Item'!I:I,$A200)+SUMIF('Random Magic Item'!$M:$M,$A200,'Random Magic Item'!U:U))/100</f>
        <v>0</v>
      </c>
      <c r="O200" s="5">
        <f>(COUNTIF('Random Magic Item'!J:J,$A200)+SUMIF('Random Magic Item'!$M:$M,$A200,'Random Magic Item'!V:V))/100</f>
        <v>0</v>
      </c>
      <c r="P200" s="54">
        <f t="shared" si="3"/>
        <v>1</v>
      </c>
      <c r="Q200" s="13">
        <v>176</v>
      </c>
      <c r="AC200" s="14"/>
      <c r="AD200" s="56"/>
    </row>
    <row r="201" spans="1:30" x14ac:dyDescent="0.25">
      <c r="A201" t="s">
        <v>1310</v>
      </c>
      <c r="C201" t="s">
        <v>372</v>
      </c>
      <c r="D201" s="13" t="s">
        <v>2</v>
      </c>
      <c r="E201" s="13">
        <v>1</v>
      </c>
      <c r="F201" s="13">
        <v>0</v>
      </c>
      <c r="G201" s="5">
        <f>(COUNTIF('Random Magic Item'!B:B,$A201)+SUMIF('Random Magic Item'!$M:$M,$A201,'Random Magic Item'!N:N))/100</f>
        <v>0</v>
      </c>
      <c r="H201" s="5">
        <f>(COUNTIF('Random Magic Item'!C:C,$A201)+SUMIF('Random Magic Item'!$M:$M,$A201,'Random Magic Item'!O:O))/100</f>
        <v>0</v>
      </c>
      <c r="I201" s="5">
        <f>(COUNTIF('Random Magic Item'!D:D,$A201)+SUMIF('Random Magic Item'!$M:$M,$A201,'Random Magic Item'!P:P))/100</f>
        <v>0</v>
      </c>
      <c r="J201" s="5">
        <f>(COUNTIF('Random Magic Item'!E:E,$A201)+SUMIF('Random Magic Item'!$M:$M,$A201,'Random Magic Item'!Q:Q))/100</f>
        <v>0</v>
      </c>
      <c r="K201" s="5">
        <f>(COUNTIF('Random Magic Item'!F:F,$A201)+SUMIF('Random Magic Item'!$M:$M,$A201,'Random Magic Item'!R:R))/100</f>
        <v>0</v>
      </c>
      <c r="L201" s="5">
        <f>(COUNTIF('Random Magic Item'!G:G,$A201)+SUMIF('Random Magic Item'!$M:$M,$A201,'Random Magic Item'!S:S))/100</f>
        <v>0.01</v>
      </c>
      <c r="M201" s="5">
        <f>(COUNTIF('Random Magic Item'!H:H,$A201)+SUMIF('Random Magic Item'!$M:$M,$A201,'Random Magic Item'!T:T))/100</f>
        <v>0</v>
      </c>
      <c r="N201" s="5">
        <f>(COUNTIF('Random Magic Item'!I:I,$A201)+SUMIF('Random Magic Item'!$M:$M,$A201,'Random Magic Item'!U:U))/100</f>
        <v>0</v>
      </c>
      <c r="O201" s="5">
        <f>(COUNTIF('Random Magic Item'!J:J,$A201)+SUMIF('Random Magic Item'!$M:$M,$A201,'Random Magic Item'!V:V))/100</f>
        <v>0</v>
      </c>
      <c r="P201" s="54">
        <f t="shared" si="3"/>
        <v>1</v>
      </c>
      <c r="Q201" s="13">
        <v>176</v>
      </c>
      <c r="AC201" s="14"/>
      <c r="AD201" s="56"/>
    </row>
    <row r="202" spans="1:30" x14ac:dyDescent="0.25">
      <c r="A202" t="s">
        <v>1311</v>
      </c>
      <c r="C202" t="s">
        <v>372</v>
      </c>
      <c r="D202" s="13" t="s">
        <v>2</v>
      </c>
      <c r="E202" s="13">
        <v>1</v>
      </c>
      <c r="F202" s="13">
        <v>0</v>
      </c>
      <c r="G202" s="5">
        <f>(COUNTIF('Random Magic Item'!B:B,$A202)+SUMIF('Random Magic Item'!$M:$M,$A202,'Random Magic Item'!N:N))/100</f>
        <v>0</v>
      </c>
      <c r="H202" s="5">
        <f>(COUNTIF('Random Magic Item'!C:C,$A202)+SUMIF('Random Magic Item'!$M:$M,$A202,'Random Magic Item'!O:O))/100</f>
        <v>0</v>
      </c>
      <c r="I202" s="5">
        <f>(COUNTIF('Random Magic Item'!D:D,$A202)+SUMIF('Random Magic Item'!$M:$M,$A202,'Random Magic Item'!P:P))/100</f>
        <v>0</v>
      </c>
      <c r="J202" s="5">
        <f>(COUNTIF('Random Magic Item'!E:E,$A202)+SUMIF('Random Magic Item'!$M:$M,$A202,'Random Magic Item'!Q:Q))/100</f>
        <v>0</v>
      </c>
      <c r="K202" s="5">
        <f>(COUNTIF('Random Magic Item'!F:F,$A202)+SUMIF('Random Magic Item'!$M:$M,$A202,'Random Magic Item'!R:R))/100</f>
        <v>0</v>
      </c>
      <c r="L202" s="5">
        <f>(COUNTIF('Random Magic Item'!G:G,$A202)+SUMIF('Random Magic Item'!$M:$M,$A202,'Random Magic Item'!S:S))/100</f>
        <v>0.01</v>
      </c>
      <c r="M202" s="5">
        <f>(COUNTIF('Random Magic Item'!H:H,$A202)+SUMIF('Random Magic Item'!$M:$M,$A202,'Random Magic Item'!T:T))/100</f>
        <v>0</v>
      </c>
      <c r="N202" s="5">
        <f>(COUNTIF('Random Magic Item'!I:I,$A202)+SUMIF('Random Magic Item'!$M:$M,$A202,'Random Magic Item'!U:U))/100</f>
        <v>0</v>
      </c>
      <c r="O202" s="5">
        <f>(COUNTIF('Random Magic Item'!J:J,$A202)+SUMIF('Random Magic Item'!$M:$M,$A202,'Random Magic Item'!V:V))/100</f>
        <v>0</v>
      </c>
      <c r="P202" s="54">
        <f t="shared" si="3"/>
        <v>1</v>
      </c>
      <c r="Q202" s="13">
        <v>176</v>
      </c>
      <c r="AC202" s="14"/>
      <c r="AD202" s="56"/>
    </row>
    <row r="203" spans="1:30" x14ac:dyDescent="0.25">
      <c r="A203" t="s">
        <v>1312</v>
      </c>
      <c r="C203" t="s">
        <v>372</v>
      </c>
      <c r="D203" s="13" t="s">
        <v>2</v>
      </c>
      <c r="E203" s="13">
        <v>1</v>
      </c>
      <c r="F203" s="13">
        <v>0</v>
      </c>
      <c r="G203" s="5">
        <f>(COUNTIF('Random Magic Item'!B:B,$A203)+SUMIF('Random Magic Item'!$M:$M,$A203,'Random Magic Item'!N:N))/100</f>
        <v>0</v>
      </c>
      <c r="H203" s="5">
        <f>(COUNTIF('Random Magic Item'!C:C,$A203)+SUMIF('Random Magic Item'!$M:$M,$A203,'Random Magic Item'!O:O))/100</f>
        <v>0</v>
      </c>
      <c r="I203" s="5">
        <f>(COUNTIF('Random Magic Item'!D:D,$A203)+SUMIF('Random Magic Item'!$M:$M,$A203,'Random Magic Item'!P:P))/100</f>
        <v>0</v>
      </c>
      <c r="J203" s="5">
        <f>(COUNTIF('Random Magic Item'!E:E,$A203)+SUMIF('Random Magic Item'!$M:$M,$A203,'Random Magic Item'!Q:Q))/100</f>
        <v>0</v>
      </c>
      <c r="K203" s="5">
        <f>(COUNTIF('Random Magic Item'!F:F,$A203)+SUMIF('Random Magic Item'!$M:$M,$A203,'Random Magic Item'!R:R))/100</f>
        <v>0</v>
      </c>
      <c r="L203" s="5">
        <f>(COUNTIF('Random Magic Item'!G:G,$A203)+SUMIF('Random Magic Item'!$M:$M,$A203,'Random Magic Item'!S:S))/100</f>
        <v>0.01</v>
      </c>
      <c r="M203" s="5">
        <f>(COUNTIF('Random Magic Item'!H:H,$A203)+SUMIF('Random Magic Item'!$M:$M,$A203,'Random Magic Item'!T:T))/100</f>
        <v>0</v>
      </c>
      <c r="N203" s="5">
        <f>(COUNTIF('Random Magic Item'!I:I,$A203)+SUMIF('Random Magic Item'!$M:$M,$A203,'Random Magic Item'!U:U))/100</f>
        <v>0</v>
      </c>
      <c r="O203" s="5">
        <f>(COUNTIF('Random Magic Item'!J:J,$A203)+SUMIF('Random Magic Item'!$M:$M,$A203,'Random Magic Item'!V:V))/100</f>
        <v>0</v>
      </c>
      <c r="P203" s="54">
        <f t="shared" si="3"/>
        <v>1</v>
      </c>
      <c r="Q203" s="13">
        <v>176</v>
      </c>
      <c r="AC203" s="14"/>
      <c r="AD203" s="56"/>
    </row>
    <row r="204" spans="1:30" x14ac:dyDescent="0.25">
      <c r="A204" t="s">
        <v>1313</v>
      </c>
      <c r="C204" t="s">
        <v>372</v>
      </c>
      <c r="D204" s="13" t="s">
        <v>5</v>
      </c>
      <c r="E204" s="13">
        <v>1</v>
      </c>
      <c r="F204" s="13">
        <v>0</v>
      </c>
      <c r="G204" s="5">
        <f>(COUNTIF('Random Magic Item'!B:B,$A204)+SUMIF('Random Magic Item'!$M:$M,$A204,'Random Magic Item'!N:N))/100</f>
        <v>0</v>
      </c>
      <c r="H204" s="5">
        <f>(COUNTIF('Random Magic Item'!C:C,$A204)+SUMIF('Random Magic Item'!$M:$M,$A204,'Random Magic Item'!O:O))/100</f>
        <v>0</v>
      </c>
      <c r="I204" s="5">
        <f>(COUNTIF('Random Magic Item'!D:D,$A204)+SUMIF('Random Magic Item'!$M:$M,$A204,'Random Magic Item'!P:P))/100</f>
        <v>0</v>
      </c>
      <c r="J204" s="5">
        <f>(COUNTIF('Random Magic Item'!E:E,$A204)+SUMIF('Random Magic Item'!$M:$M,$A204,'Random Magic Item'!Q:Q))/100</f>
        <v>0</v>
      </c>
      <c r="K204" s="5">
        <f>(COUNTIF('Random Magic Item'!F:F,$A204)+SUMIF('Random Magic Item'!$M:$M,$A204,'Random Magic Item'!R:R))/100</f>
        <v>0</v>
      </c>
      <c r="L204" s="5">
        <f>(COUNTIF('Random Magic Item'!G:G,$A204)+SUMIF('Random Magic Item'!$M:$M,$A204,'Random Magic Item'!S:S))/100</f>
        <v>0</v>
      </c>
      <c r="M204" s="5">
        <f>(COUNTIF('Random Magic Item'!H:H,$A204)+SUMIF('Random Magic Item'!$M:$M,$A204,'Random Magic Item'!T:T))/100</f>
        <v>0</v>
      </c>
      <c r="N204" s="5">
        <f>(COUNTIF('Random Magic Item'!I:I,$A204)+SUMIF('Random Magic Item'!$M:$M,$A204,'Random Magic Item'!U:U))/100</f>
        <v>0</v>
      </c>
      <c r="O204" s="5">
        <f>(COUNTIF('Random Magic Item'!J:J,$A204)+SUMIF('Random Magic Item'!$M:$M,$A204,'Random Magic Item'!V:V))/100</f>
        <v>0.01</v>
      </c>
      <c r="P204" s="54">
        <f t="shared" si="3"/>
        <v>1</v>
      </c>
      <c r="Q204" s="13">
        <v>176</v>
      </c>
      <c r="AC204" s="14"/>
      <c r="AD204" s="56"/>
    </row>
    <row r="205" spans="1:30" x14ac:dyDescent="0.25">
      <c r="A205" t="s">
        <v>295</v>
      </c>
      <c r="C205" t="s">
        <v>372</v>
      </c>
      <c r="D205" s="13" t="s">
        <v>4</v>
      </c>
      <c r="E205" s="13">
        <v>1</v>
      </c>
      <c r="F205" s="13">
        <v>0</v>
      </c>
      <c r="G205" s="5">
        <f>(COUNTIF('Random Magic Item'!B:B,$A205)+SUMIF('Random Magic Item'!$M:$M,$A205,'Random Magic Item'!N:N))/100</f>
        <v>0</v>
      </c>
      <c r="H205" s="5">
        <f>(COUNTIF('Random Magic Item'!C:C,$A205)+SUMIF('Random Magic Item'!$M:$M,$A205,'Random Magic Item'!O:O))/100</f>
        <v>0</v>
      </c>
      <c r="I205" s="5">
        <f>(COUNTIF('Random Magic Item'!D:D,$A205)+SUMIF('Random Magic Item'!$M:$M,$A205,'Random Magic Item'!P:P))/100</f>
        <v>0</v>
      </c>
      <c r="J205" s="5">
        <f>(COUNTIF('Random Magic Item'!E:E,$A205)+SUMIF('Random Magic Item'!$M:$M,$A205,'Random Magic Item'!Q:Q))/100</f>
        <v>0</v>
      </c>
      <c r="K205" s="5">
        <f>(COUNTIF('Random Magic Item'!F:F,$A205)+SUMIF('Random Magic Item'!$M:$M,$A205,'Random Magic Item'!R:R))/100</f>
        <v>0</v>
      </c>
      <c r="L205" s="5">
        <f>(COUNTIF('Random Magic Item'!G:G,$A205)+SUMIF('Random Magic Item'!$M:$M,$A205,'Random Magic Item'!S:S))/100</f>
        <v>0</v>
      </c>
      <c r="M205" s="5">
        <f>(COUNTIF('Random Magic Item'!H:H,$A205)+SUMIF('Random Magic Item'!$M:$M,$A205,'Random Magic Item'!T:T))/100</f>
        <v>0</v>
      </c>
      <c r="N205" s="5">
        <f>(COUNTIF('Random Magic Item'!I:I,$A205)+SUMIF('Random Magic Item'!$M:$M,$A205,'Random Magic Item'!U:U))/100</f>
        <v>0.01</v>
      </c>
      <c r="O205" s="5">
        <f>(COUNTIF('Random Magic Item'!J:J,$A205)+SUMIF('Random Magic Item'!$M:$M,$A205,'Random Magic Item'!V:V))/100</f>
        <v>0</v>
      </c>
      <c r="P205" s="54">
        <f t="shared" si="3"/>
        <v>1</v>
      </c>
      <c r="Q205" s="13">
        <v>177</v>
      </c>
      <c r="W205" s="56">
        <v>230</v>
      </c>
      <c r="AC205" s="14"/>
      <c r="AD205" s="56"/>
    </row>
    <row r="206" spans="1:30" x14ac:dyDescent="0.25">
      <c r="A206" t="s">
        <v>1314</v>
      </c>
      <c r="C206" t="s">
        <v>372</v>
      </c>
      <c r="D206" s="13" t="s">
        <v>4</v>
      </c>
      <c r="E206" s="13">
        <v>1</v>
      </c>
      <c r="F206" s="13">
        <v>0</v>
      </c>
      <c r="G206" s="5">
        <f>(COUNTIF('Random Magic Item'!B:B,$A206)+SUMIF('Random Magic Item'!$M:$M,$A206,'Random Magic Item'!N:N))/100</f>
        <v>0</v>
      </c>
      <c r="H206" s="5">
        <f>(COUNTIF('Random Magic Item'!C:C,$A206)+SUMIF('Random Magic Item'!$M:$M,$A206,'Random Magic Item'!O:O))/100</f>
        <v>0</v>
      </c>
      <c r="I206" s="5">
        <f>(COUNTIF('Random Magic Item'!D:D,$A206)+SUMIF('Random Magic Item'!$M:$M,$A206,'Random Magic Item'!P:P))/100</f>
        <v>0</v>
      </c>
      <c r="J206" s="5">
        <f>(COUNTIF('Random Magic Item'!E:E,$A206)+SUMIF('Random Magic Item'!$M:$M,$A206,'Random Magic Item'!Q:Q))/100</f>
        <v>0</v>
      </c>
      <c r="K206" s="5">
        <f>(COUNTIF('Random Magic Item'!F:F,$A206)+SUMIF('Random Magic Item'!$M:$M,$A206,'Random Magic Item'!R:R))/100</f>
        <v>0</v>
      </c>
      <c r="L206" s="5">
        <f>(COUNTIF('Random Magic Item'!G:G,$A206)+SUMIF('Random Magic Item'!$M:$M,$A206,'Random Magic Item'!S:S))/100</f>
        <v>0</v>
      </c>
      <c r="M206" s="5">
        <f>(COUNTIF('Random Magic Item'!H:H,$A206)+SUMIF('Random Magic Item'!$M:$M,$A206,'Random Magic Item'!T:T))/100</f>
        <v>0</v>
      </c>
      <c r="N206" s="5">
        <f>(COUNTIF('Random Magic Item'!I:I,$A206)+SUMIF('Random Magic Item'!$M:$M,$A206,'Random Magic Item'!U:U))/100</f>
        <v>0.01</v>
      </c>
      <c r="O206" s="5">
        <f>(COUNTIF('Random Magic Item'!J:J,$A206)+SUMIF('Random Magic Item'!$M:$M,$A206,'Random Magic Item'!V:V))/100</f>
        <v>0</v>
      </c>
      <c r="P206" s="54">
        <f t="shared" si="3"/>
        <v>1</v>
      </c>
      <c r="Q206" s="13">
        <v>177</v>
      </c>
      <c r="W206" s="56">
        <v>230</v>
      </c>
      <c r="AC206" s="14"/>
      <c r="AD206" s="56"/>
    </row>
    <row r="207" spans="1:30" x14ac:dyDescent="0.25">
      <c r="A207" t="s">
        <v>1315</v>
      </c>
      <c r="C207" t="s">
        <v>372</v>
      </c>
      <c r="D207" s="13" t="s">
        <v>3</v>
      </c>
      <c r="E207" s="13">
        <v>1</v>
      </c>
      <c r="F207" s="13">
        <v>0</v>
      </c>
      <c r="G207" s="5">
        <f>(COUNTIF('Random Magic Item'!B:B,$A207)+SUMIF('Random Magic Item'!$M:$M,$A207,'Random Magic Item'!N:N))/100</f>
        <v>0</v>
      </c>
      <c r="H207" s="5">
        <f>(COUNTIF('Random Magic Item'!C:C,$A207)+SUMIF('Random Magic Item'!$M:$M,$A207,'Random Magic Item'!O:O))/100</f>
        <v>0</v>
      </c>
      <c r="I207" s="5">
        <f>(COUNTIF('Random Magic Item'!D:D,$A207)+SUMIF('Random Magic Item'!$M:$M,$A207,'Random Magic Item'!P:P))/100</f>
        <v>0</v>
      </c>
      <c r="J207" s="5">
        <f>(COUNTIF('Random Magic Item'!E:E,$A207)+SUMIF('Random Magic Item'!$M:$M,$A207,'Random Magic Item'!Q:Q))/100</f>
        <v>0</v>
      </c>
      <c r="K207" s="5">
        <f>(COUNTIF('Random Magic Item'!F:F,$A207)+SUMIF('Random Magic Item'!$M:$M,$A207,'Random Magic Item'!R:R))/100</f>
        <v>0</v>
      </c>
      <c r="L207" s="5">
        <f>(COUNTIF('Random Magic Item'!G:G,$A207)+SUMIF('Random Magic Item'!$M:$M,$A207,'Random Magic Item'!S:S))/100</f>
        <v>0</v>
      </c>
      <c r="M207" s="5">
        <f>(COUNTIF('Random Magic Item'!H:H,$A207)+SUMIF('Random Magic Item'!$M:$M,$A207,'Random Magic Item'!T:T))/100</f>
        <v>0.01</v>
      </c>
      <c r="N207" s="5">
        <f>(COUNTIF('Random Magic Item'!I:I,$A207)+SUMIF('Random Magic Item'!$M:$M,$A207,'Random Magic Item'!U:U))/100</f>
        <v>0</v>
      </c>
      <c r="O207" s="5">
        <f>(COUNTIF('Random Magic Item'!J:J,$A207)+SUMIF('Random Magic Item'!$M:$M,$A207,'Random Magic Item'!V:V))/100</f>
        <v>0</v>
      </c>
      <c r="P207" s="54">
        <f t="shared" si="3"/>
        <v>1</v>
      </c>
      <c r="Q207" s="13">
        <v>177</v>
      </c>
      <c r="W207" s="56">
        <v>230</v>
      </c>
      <c r="AC207" s="14"/>
      <c r="AD207" s="56"/>
    </row>
    <row r="208" spans="1:30" x14ac:dyDescent="0.25">
      <c r="A208" t="s">
        <v>1316</v>
      </c>
      <c r="C208" t="s">
        <v>372</v>
      </c>
      <c r="D208" s="13" t="s">
        <v>4</v>
      </c>
      <c r="E208" s="13">
        <v>1</v>
      </c>
      <c r="F208" s="13">
        <v>0</v>
      </c>
      <c r="G208" s="5">
        <f>(COUNTIF('Random Magic Item'!B:B,$A208)+SUMIF('Random Magic Item'!$M:$M,$A208,'Random Magic Item'!N:N))/100</f>
        <v>0</v>
      </c>
      <c r="H208" s="5">
        <f>(COUNTIF('Random Magic Item'!C:C,$A208)+SUMIF('Random Magic Item'!$M:$M,$A208,'Random Magic Item'!O:O))/100</f>
        <v>0</v>
      </c>
      <c r="I208" s="5">
        <f>(COUNTIF('Random Magic Item'!D:D,$A208)+SUMIF('Random Magic Item'!$M:$M,$A208,'Random Magic Item'!P:P))/100</f>
        <v>0</v>
      </c>
      <c r="J208" s="5">
        <f>(COUNTIF('Random Magic Item'!E:E,$A208)+SUMIF('Random Magic Item'!$M:$M,$A208,'Random Magic Item'!Q:Q))/100</f>
        <v>0</v>
      </c>
      <c r="K208" s="5">
        <f>(COUNTIF('Random Magic Item'!F:F,$A208)+SUMIF('Random Magic Item'!$M:$M,$A208,'Random Magic Item'!R:R))/100</f>
        <v>0</v>
      </c>
      <c r="L208" s="5">
        <f>(COUNTIF('Random Magic Item'!G:G,$A208)+SUMIF('Random Magic Item'!$M:$M,$A208,'Random Magic Item'!S:S))/100</f>
        <v>0</v>
      </c>
      <c r="M208" s="5">
        <f>(COUNTIF('Random Magic Item'!H:H,$A208)+SUMIF('Random Magic Item'!$M:$M,$A208,'Random Magic Item'!T:T))/100</f>
        <v>0</v>
      </c>
      <c r="N208" s="5">
        <f>(COUNTIF('Random Magic Item'!I:I,$A208)+SUMIF('Random Magic Item'!$M:$M,$A208,'Random Magic Item'!U:U))/100</f>
        <v>0.01</v>
      </c>
      <c r="O208" s="5">
        <f>(COUNTIF('Random Magic Item'!J:J,$A208)+SUMIF('Random Magic Item'!$M:$M,$A208,'Random Magic Item'!V:V))/100</f>
        <v>0</v>
      </c>
      <c r="P208" s="54">
        <f t="shared" si="3"/>
        <v>1</v>
      </c>
      <c r="Q208" s="13">
        <v>177</v>
      </c>
      <c r="W208" s="56">
        <v>230</v>
      </c>
      <c r="AC208" s="14"/>
      <c r="AD208" s="56"/>
    </row>
    <row r="209" spans="1:30" x14ac:dyDescent="0.25">
      <c r="A209" t="s">
        <v>1317</v>
      </c>
      <c r="C209" t="s">
        <v>372</v>
      </c>
      <c r="D209" s="13" t="s">
        <v>5</v>
      </c>
      <c r="E209" s="13">
        <v>1</v>
      </c>
      <c r="F209" s="13">
        <v>0</v>
      </c>
      <c r="G209" s="5">
        <f>(COUNTIF('Random Magic Item'!B:B,$A209)+SUMIF('Random Magic Item'!$M:$M,$A209,'Random Magic Item'!N:N))/100</f>
        <v>0</v>
      </c>
      <c r="H209" s="5">
        <f>(COUNTIF('Random Magic Item'!C:C,$A209)+SUMIF('Random Magic Item'!$M:$M,$A209,'Random Magic Item'!O:O))/100</f>
        <v>0</v>
      </c>
      <c r="I209" s="5">
        <f>(COUNTIF('Random Magic Item'!D:D,$A209)+SUMIF('Random Magic Item'!$M:$M,$A209,'Random Magic Item'!P:P))/100</f>
        <v>0</v>
      </c>
      <c r="J209" s="5">
        <f>(COUNTIF('Random Magic Item'!E:E,$A209)+SUMIF('Random Magic Item'!$M:$M,$A209,'Random Magic Item'!Q:Q))/100</f>
        <v>0</v>
      </c>
      <c r="K209" s="5">
        <f>(COUNTIF('Random Magic Item'!F:F,$A209)+SUMIF('Random Magic Item'!$M:$M,$A209,'Random Magic Item'!R:R))/100</f>
        <v>0</v>
      </c>
      <c r="L209" s="5">
        <f>(COUNTIF('Random Magic Item'!G:G,$A209)+SUMIF('Random Magic Item'!$M:$M,$A209,'Random Magic Item'!S:S))/100</f>
        <v>0</v>
      </c>
      <c r="M209" s="5">
        <f>(COUNTIF('Random Magic Item'!H:H,$A209)+SUMIF('Random Magic Item'!$M:$M,$A209,'Random Magic Item'!T:T))/100</f>
        <v>0</v>
      </c>
      <c r="N209" s="5">
        <f>(COUNTIF('Random Magic Item'!I:I,$A209)+SUMIF('Random Magic Item'!$M:$M,$A209,'Random Magic Item'!U:U))/100</f>
        <v>0</v>
      </c>
      <c r="O209" s="5">
        <f>(COUNTIF('Random Magic Item'!J:J,$A209)+SUMIF('Random Magic Item'!$M:$M,$A209,'Random Magic Item'!V:V))/100</f>
        <v>0.01</v>
      </c>
      <c r="P209" s="54">
        <f t="shared" si="3"/>
        <v>1</v>
      </c>
      <c r="Q209" s="13">
        <v>177</v>
      </c>
      <c r="W209" s="56">
        <v>230</v>
      </c>
      <c r="AC209" s="14"/>
      <c r="AD209" s="56"/>
    </row>
    <row r="210" spans="1:30" x14ac:dyDescent="0.25">
      <c r="A210" t="s">
        <v>1318</v>
      </c>
      <c r="C210" t="s">
        <v>372</v>
      </c>
      <c r="D210" s="13" t="s">
        <v>4</v>
      </c>
      <c r="E210" s="13">
        <v>1</v>
      </c>
      <c r="F210" s="13">
        <v>0</v>
      </c>
      <c r="G210" s="5">
        <f>(COUNTIF('Random Magic Item'!B:B,$A210)+SUMIF('Random Magic Item'!$M:$M,$A210,'Random Magic Item'!N:N))/100</f>
        <v>0</v>
      </c>
      <c r="H210" s="5">
        <f>(COUNTIF('Random Magic Item'!C:C,$A210)+SUMIF('Random Magic Item'!$M:$M,$A210,'Random Magic Item'!O:O))/100</f>
        <v>0</v>
      </c>
      <c r="I210" s="5">
        <f>(COUNTIF('Random Magic Item'!D:D,$A210)+SUMIF('Random Magic Item'!$M:$M,$A210,'Random Magic Item'!P:P))/100</f>
        <v>0</v>
      </c>
      <c r="J210" s="5">
        <f>(COUNTIF('Random Magic Item'!E:E,$A210)+SUMIF('Random Magic Item'!$M:$M,$A210,'Random Magic Item'!Q:Q))/100</f>
        <v>0</v>
      </c>
      <c r="K210" s="5">
        <f>(COUNTIF('Random Magic Item'!F:F,$A210)+SUMIF('Random Magic Item'!$M:$M,$A210,'Random Magic Item'!R:R))/100</f>
        <v>0</v>
      </c>
      <c r="L210" s="5">
        <f>(COUNTIF('Random Magic Item'!G:G,$A210)+SUMIF('Random Magic Item'!$M:$M,$A210,'Random Magic Item'!S:S))/100</f>
        <v>0</v>
      </c>
      <c r="M210" s="5">
        <f>(COUNTIF('Random Magic Item'!H:H,$A210)+SUMIF('Random Magic Item'!$M:$M,$A210,'Random Magic Item'!T:T))/100</f>
        <v>0</v>
      </c>
      <c r="N210" s="5">
        <f>(COUNTIF('Random Magic Item'!I:I,$A210)+SUMIF('Random Magic Item'!$M:$M,$A210,'Random Magic Item'!U:U))/100</f>
        <v>0.01</v>
      </c>
      <c r="O210" s="5">
        <f>(COUNTIF('Random Magic Item'!J:J,$A210)+SUMIF('Random Magic Item'!$M:$M,$A210,'Random Magic Item'!V:V))/100</f>
        <v>0</v>
      </c>
      <c r="P210" s="54">
        <f t="shared" si="3"/>
        <v>1</v>
      </c>
      <c r="Q210" s="13">
        <v>177</v>
      </c>
      <c r="W210" s="56">
        <v>230</v>
      </c>
      <c r="AC210" s="14"/>
      <c r="AD210" s="56"/>
    </row>
    <row r="211" spans="1:30" x14ac:dyDescent="0.25">
      <c r="A211" t="s">
        <v>1319</v>
      </c>
      <c r="C211" t="s">
        <v>372</v>
      </c>
      <c r="D211" s="13" t="s">
        <v>4</v>
      </c>
      <c r="E211" s="13">
        <v>1</v>
      </c>
      <c r="F211" s="13">
        <v>0</v>
      </c>
      <c r="G211" s="5">
        <f>(COUNTIF('Random Magic Item'!B:B,$A211)+SUMIF('Random Magic Item'!$M:$M,$A211,'Random Magic Item'!N:N))/100</f>
        <v>0</v>
      </c>
      <c r="H211" s="5">
        <f>(COUNTIF('Random Magic Item'!C:C,$A211)+SUMIF('Random Magic Item'!$M:$M,$A211,'Random Magic Item'!O:O))/100</f>
        <v>0</v>
      </c>
      <c r="I211" s="5">
        <f>(COUNTIF('Random Magic Item'!D:D,$A211)+SUMIF('Random Magic Item'!$M:$M,$A211,'Random Magic Item'!P:P))/100</f>
        <v>0</v>
      </c>
      <c r="J211" s="5">
        <f>(COUNTIF('Random Magic Item'!E:E,$A211)+SUMIF('Random Magic Item'!$M:$M,$A211,'Random Magic Item'!Q:Q))/100</f>
        <v>0</v>
      </c>
      <c r="K211" s="5">
        <f>(COUNTIF('Random Magic Item'!F:F,$A211)+SUMIF('Random Magic Item'!$M:$M,$A211,'Random Magic Item'!R:R))/100</f>
        <v>0</v>
      </c>
      <c r="L211" s="5">
        <f>(COUNTIF('Random Magic Item'!G:G,$A211)+SUMIF('Random Magic Item'!$M:$M,$A211,'Random Magic Item'!S:S))/100</f>
        <v>0</v>
      </c>
      <c r="M211" s="5">
        <f>(COUNTIF('Random Magic Item'!H:H,$A211)+SUMIF('Random Magic Item'!$M:$M,$A211,'Random Magic Item'!T:T))/100</f>
        <v>0</v>
      </c>
      <c r="N211" s="5">
        <f>(COUNTIF('Random Magic Item'!I:I,$A211)+SUMIF('Random Magic Item'!$M:$M,$A211,'Random Magic Item'!U:U))/100</f>
        <v>0.01</v>
      </c>
      <c r="O211" s="5">
        <f>(COUNTIF('Random Magic Item'!J:J,$A211)+SUMIF('Random Magic Item'!$M:$M,$A211,'Random Magic Item'!V:V))/100</f>
        <v>0</v>
      </c>
      <c r="P211" s="54">
        <f t="shared" si="3"/>
        <v>1</v>
      </c>
      <c r="Q211" s="13">
        <v>177</v>
      </c>
      <c r="W211" s="56">
        <v>230</v>
      </c>
      <c r="AC211" s="14"/>
      <c r="AD211" s="56"/>
    </row>
    <row r="212" spans="1:30" x14ac:dyDescent="0.25">
      <c r="A212" t="s">
        <v>1320</v>
      </c>
      <c r="C212" t="s">
        <v>372</v>
      </c>
      <c r="D212" s="13" t="s">
        <v>4</v>
      </c>
      <c r="E212" s="13">
        <v>1</v>
      </c>
      <c r="F212" s="13">
        <v>0</v>
      </c>
      <c r="G212" s="5">
        <f>(COUNTIF('Random Magic Item'!B:B,$A212)+SUMIF('Random Magic Item'!$M:$M,$A212,'Random Magic Item'!N:N))/100</f>
        <v>0</v>
      </c>
      <c r="H212" s="5">
        <f>(COUNTIF('Random Magic Item'!C:C,$A212)+SUMIF('Random Magic Item'!$M:$M,$A212,'Random Magic Item'!O:O))/100</f>
        <v>0</v>
      </c>
      <c r="I212" s="5">
        <f>(COUNTIF('Random Magic Item'!D:D,$A212)+SUMIF('Random Magic Item'!$M:$M,$A212,'Random Magic Item'!P:P))/100</f>
        <v>0</v>
      </c>
      <c r="J212" s="5">
        <f>(COUNTIF('Random Magic Item'!E:E,$A212)+SUMIF('Random Magic Item'!$M:$M,$A212,'Random Magic Item'!Q:Q))/100</f>
        <v>0</v>
      </c>
      <c r="K212" s="5">
        <f>(COUNTIF('Random Magic Item'!F:F,$A212)+SUMIF('Random Magic Item'!$M:$M,$A212,'Random Magic Item'!R:R))/100</f>
        <v>0</v>
      </c>
      <c r="L212" s="5">
        <f>(COUNTIF('Random Magic Item'!G:G,$A212)+SUMIF('Random Magic Item'!$M:$M,$A212,'Random Magic Item'!S:S))/100</f>
        <v>0</v>
      </c>
      <c r="M212" s="5">
        <f>(COUNTIF('Random Magic Item'!H:H,$A212)+SUMIF('Random Magic Item'!$M:$M,$A212,'Random Magic Item'!T:T))/100</f>
        <v>0</v>
      </c>
      <c r="N212" s="5">
        <f>(COUNTIF('Random Magic Item'!I:I,$A212)+SUMIF('Random Magic Item'!$M:$M,$A212,'Random Magic Item'!U:U))/100</f>
        <v>0.01</v>
      </c>
      <c r="O212" s="5">
        <f>(COUNTIF('Random Magic Item'!J:J,$A212)+SUMIF('Random Magic Item'!$M:$M,$A212,'Random Magic Item'!V:V))/100</f>
        <v>0</v>
      </c>
      <c r="P212" s="54">
        <f t="shared" si="3"/>
        <v>1</v>
      </c>
      <c r="Q212" s="13">
        <v>177</v>
      </c>
      <c r="W212" s="56">
        <v>230</v>
      </c>
      <c r="AC212" s="14"/>
      <c r="AD212" s="56"/>
    </row>
    <row r="213" spans="1:30" x14ac:dyDescent="0.25">
      <c r="A213" t="s">
        <v>1321</v>
      </c>
      <c r="C213" t="s">
        <v>372</v>
      </c>
      <c r="D213" s="13" t="s">
        <v>5</v>
      </c>
      <c r="E213" s="13">
        <v>1</v>
      </c>
      <c r="F213" s="13">
        <v>0</v>
      </c>
      <c r="G213" s="5">
        <f>(COUNTIF('Random Magic Item'!B:B,$A213)+SUMIF('Random Magic Item'!$M:$M,$A213,'Random Magic Item'!N:N))/100</f>
        <v>0</v>
      </c>
      <c r="H213" s="5">
        <f>(COUNTIF('Random Magic Item'!C:C,$A213)+SUMIF('Random Magic Item'!$M:$M,$A213,'Random Magic Item'!O:O))/100</f>
        <v>0</v>
      </c>
      <c r="I213" s="5">
        <f>(COUNTIF('Random Magic Item'!D:D,$A213)+SUMIF('Random Magic Item'!$M:$M,$A213,'Random Magic Item'!P:P))/100</f>
        <v>0</v>
      </c>
      <c r="J213" s="5">
        <f>(COUNTIF('Random Magic Item'!E:E,$A213)+SUMIF('Random Magic Item'!$M:$M,$A213,'Random Magic Item'!Q:Q))/100</f>
        <v>0</v>
      </c>
      <c r="K213" s="5">
        <f>(COUNTIF('Random Magic Item'!F:F,$A213)+SUMIF('Random Magic Item'!$M:$M,$A213,'Random Magic Item'!R:R))/100</f>
        <v>0</v>
      </c>
      <c r="L213" s="5">
        <f>(COUNTIF('Random Magic Item'!G:G,$A213)+SUMIF('Random Magic Item'!$M:$M,$A213,'Random Magic Item'!S:S))/100</f>
        <v>0</v>
      </c>
      <c r="M213" s="5">
        <f>(COUNTIF('Random Magic Item'!H:H,$A213)+SUMIF('Random Magic Item'!$M:$M,$A213,'Random Magic Item'!T:T))/100</f>
        <v>0</v>
      </c>
      <c r="N213" s="5">
        <f>(COUNTIF('Random Magic Item'!I:I,$A213)+SUMIF('Random Magic Item'!$M:$M,$A213,'Random Magic Item'!U:U))/100</f>
        <v>0</v>
      </c>
      <c r="O213" s="5">
        <f>(COUNTIF('Random Magic Item'!J:J,$A213)+SUMIF('Random Magic Item'!$M:$M,$A213,'Random Magic Item'!V:V))/100</f>
        <v>0.01</v>
      </c>
      <c r="P213" s="54">
        <f t="shared" si="3"/>
        <v>1</v>
      </c>
      <c r="Q213" s="13">
        <v>177</v>
      </c>
      <c r="W213" s="56">
        <v>230</v>
      </c>
      <c r="AC213" s="14"/>
      <c r="AD213" s="56"/>
    </row>
    <row r="214" spans="1:30" x14ac:dyDescent="0.25">
      <c r="A214" t="s">
        <v>1322</v>
      </c>
      <c r="C214" t="s">
        <v>372</v>
      </c>
      <c r="D214" s="13" t="s">
        <v>3</v>
      </c>
      <c r="E214" s="13">
        <v>1</v>
      </c>
      <c r="F214" s="13">
        <v>0</v>
      </c>
      <c r="G214" s="5">
        <f>(COUNTIF('Random Magic Item'!B:B,$A214)+SUMIF('Random Magic Item'!$M:$M,$A214,'Random Magic Item'!N:N))/100</f>
        <v>0</v>
      </c>
      <c r="H214" s="5">
        <f>(COUNTIF('Random Magic Item'!C:C,$A214)+SUMIF('Random Magic Item'!$M:$M,$A214,'Random Magic Item'!O:O))/100</f>
        <v>0</v>
      </c>
      <c r="I214" s="5">
        <f>(COUNTIF('Random Magic Item'!D:D,$A214)+SUMIF('Random Magic Item'!$M:$M,$A214,'Random Magic Item'!P:P))/100</f>
        <v>0</v>
      </c>
      <c r="J214" s="5">
        <f>(COUNTIF('Random Magic Item'!E:E,$A214)+SUMIF('Random Magic Item'!$M:$M,$A214,'Random Magic Item'!Q:Q))/100</f>
        <v>0</v>
      </c>
      <c r="K214" s="5">
        <f>(COUNTIF('Random Magic Item'!F:F,$A214)+SUMIF('Random Magic Item'!$M:$M,$A214,'Random Magic Item'!R:R))/100</f>
        <v>0</v>
      </c>
      <c r="L214" s="5">
        <f>(COUNTIF('Random Magic Item'!G:G,$A214)+SUMIF('Random Magic Item'!$M:$M,$A214,'Random Magic Item'!S:S))/100</f>
        <v>0</v>
      </c>
      <c r="M214" s="5">
        <f>(COUNTIF('Random Magic Item'!H:H,$A214)+SUMIF('Random Magic Item'!$M:$M,$A214,'Random Magic Item'!T:T))/100</f>
        <v>0.01</v>
      </c>
      <c r="N214" s="5">
        <f>(COUNTIF('Random Magic Item'!I:I,$A214)+SUMIF('Random Magic Item'!$M:$M,$A214,'Random Magic Item'!U:U))/100</f>
        <v>0</v>
      </c>
      <c r="O214" s="5">
        <f>(COUNTIF('Random Magic Item'!J:J,$A214)+SUMIF('Random Magic Item'!$M:$M,$A214,'Random Magic Item'!V:V))/100</f>
        <v>0</v>
      </c>
      <c r="P214" s="54">
        <f t="shared" si="3"/>
        <v>1</v>
      </c>
      <c r="Q214" s="13">
        <v>177</v>
      </c>
      <c r="W214" s="56">
        <v>230</v>
      </c>
      <c r="Z214" s="14" t="s">
        <v>841</v>
      </c>
      <c r="AC214" s="14"/>
      <c r="AD214" s="56"/>
    </row>
    <row r="215" spans="1:30" x14ac:dyDescent="0.25">
      <c r="A215" t="s">
        <v>1323</v>
      </c>
      <c r="C215" t="s">
        <v>372</v>
      </c>
      <c r="D215" s="13" t="s">
        <v>5</v>
      </c>
      <c r="E215" s="13">
        <v>1</v>
      </c>
      <c r="F215" s="13">
        <v>0</v>
      </c>
      <c r="G215" s="5">
        <f>(COUNTIF('Random Magic Item'!B:B,$A215)+SUMIF('Random Magic Item'!$M:$M,$A215,'Random Magic Item'!N:N))/100</f>
        <v>0</v>
      </c>
      <c r="H215" s="5">
        <f>(COUNTIF('Random Magic Item'!C:C,$A215)+SUMIF('Random Magic Item'!$M:$M,$A215,'Random Magic Item'!O:O))/100</f>
        <v>0</v>
      </c>
      <c r="I215" s="5">
        <f>(COUNTIF('Random Magic Item'!D:D,$A215)+SUMIF('Random Magic Item'!$M:$M,$A215,'Random Magic Item'!P:P))/100</f>
        <v>0</v>
      </c>
      <c r="J215" s="5">
        <f>(COUNTIF('Random Magic Item'!E:E,$A215)+SUMIF('Random Magic Item'!$M:$M,$A215,'Random Magic Item'!Q:Q))/100</f>
        <v>0</v>
      </c>
      <c r="K215" s="5">
        <f>(COUNTIF('Random Magic Item'!F:F,$A215)+SUMIF('Random Magic Item'!$M:$M,$A215,'Random Magic Item'!R:R))/100</f>
        <v>0</v>
      </c>
      <c r="L215" s="5">
        <f>(COUNTIF('Random Magic Item'!G:G,$A215)+SUMIF('Random Magic Item'!$M:$M,$A215,'Random Magic Item'!S:S))/100</f>
        <v>0</v>
      </c>
      <c r="M215" s="5">
        <f>(COUNTIF('Random Magic Item'!H:H,$A215)+SUMIF('Random Magic Item'!$M:$M,$A215,'Random Magic Item'!T:T))/100</f>
        <v>0</v>
      </c>
      <c r="N215" s="5">
        <f>(COUNTIF('Random Magic Item'!I:I,$A215)+SUMIF('Random Magic Item'!$M:$M,$A215,'Random Magic Item'!U:U))/100</f>
        <v>0</v>
      </c>
      <c r="O215" s="5">
        <f>(COUNTIF('Random Magic Item'!J:J,$A215)+SUMIF('Random Magic Item'!$M:$M,$A215,'Random Magic Item'!V:V))/100</f>
        <v>0.01</v>
      </c>
      <c r="P215" s="54">
        <f t="shared" si="3"/>
        <v>1</v>
      </c>
      <c r="Q215" s="13">
        <v>177</v>
      </c>
      <c r="W215" s="56">
        <v>230</v>
      </c>
      <c r="AC215" s="14"/>
      <c r="AD215" s="56"/>
    </row>
    <row r="216" spans="1:30" x14ac:dyDescent="0.25">
      <c r="A216" t="s">
        <v>1324</v>
      </c>
      <c r="C216" t="s">
        <v>372</v>
      </c>
      <c r="D216" s="13" t="s">
        <v>3</v>
      </c>
      <c r="E216" s="13">
        <v>1</v>
      </c>
      <c r="F216" s="13">
        <v>0</v>
      </c>
      <c r="G216" s="5">
        <f>(COUNTIF('Random Magic Item'!B:B,$A216)+SUMIF('Random Magic Item'!$M:$M,$A216,'Random Magic Item'!N:N))/100</f>
        <v>0</v>
      </c>
      <c r="H216" s="5">
        <f>(COUNTIF('Random Magic Item'!C:C,$A216)+SUMIF('Random Magic Item'!$M:$M,$A216,'Random Magic Item'!O:O))/100</f>
        <v>0</v>
      </c>
      <c r="I216" s="5">
        <f>(COUNTIF('Random Magic Item'!D:D,$A216)+SUMIF('Random Magic Item'!$M:$M,$A216,'Random Magic Item'!P:P))/100</f>
        <v>0</v>
      </c>
      <c r="J216" s="5">
        <f>(COUNTIF('Random Magic Item'!E:E,$A216)+SUMIF('Random Magic Item'!$M:$M,$A216,'Random Magic Item'!Q:Q))/100</f>
        <v>0</v>
      </c>
      <c r="K216" s="5">
        <f>(COUNTIF('Random Magic Item'!F:F,$A216)+SUMIF('Random Magic Item'!$M:$M,$A216,'Random Magic Item'!R:R))/100</f>
        <v>0</v>
      </c>
      <c r="L216" s="5">
        <f>(COUNTIF('Random Magic Item'!G:G,$A216)+SUMIF('Random Magic Item'!$M:$M,$A216,'Random Magic Item'!S:S))/100</f>
        <v>0</v>
      </c>
      <c r="M216" s="5">
        <f>(COUNTIF('Random Magic Item'!H:H,$A216)+SUMIF('Random Magic Item'!$M:$M,$A216,'Random Magic Item'!T:T))/100</f>
        <v>0.01</v>
      </c>
      <c r="N216" s="5">
        <f>(COUNTIF('Random Magic Item'!I:I,$A216)+SUMIF('Random Magic Item'!$M:$M,$A216,'Random Magic Item'!U:U))/100</f>
        <v>0</v>
      </c>
      <c r="O216" s="5">
        <f>(COUNTIF('Random Magic Item'!J:J,$A216)+SUMIF('Random Magic Item'!$M:$M,$A216,'Random Magic Item'!V:V))/100</f>
        <v>0</v>
      </c>
      <c r="P216" s="54">
        <f t="shared" si="3"/>
        <v>1</v>
      </c>
      <c r="Q216" s="13">
        <v>177</v>
      </c>
      <c r="W216" s="56">
        <v>230</v>
      </c>
      <c r="AC216" s="14"/>
      <c r="AD216" s="56"/>
    </row>
    <row r="217" spans="1:30" x14ac:dyDescent="0.25">
      <c r="A217" t="s">
        <v>1325</v>
      </c>
      <c r="C217" t="s">
        <v>372</v>
      </c>
      <c r="D217" s="13" t="s">
        <v>4</v>
      </c>
      <c r="E217" s="13">
        <v>1</v>
      </c>
      <c r="F217" s="13">
        <v>0</v>
      </c>
      <c r="G217" s="5">
        <f>(COUNTIF('Random Magic Item'!B:B,$A217)+SUMIF('Random Magic Item'!$M:$M,$A217,'Random Magic Item'!N:N))/100</f>
        <v>0</v>
      </c>
      <c r="H217" s="5">
        <f>(COUNTIF('Random Magic Item'!C:C,$A217)+SUMIF('Random Magic Item'!$M:$M,$A217,'Random Magic Item'!O:O))/100</f>
        <v>0</v>
      </c>
      <c r="I217" s="5">
        <f>(COUNTIF('Random Magic Item'!D:D,$A217)+SUMIF('Random Magic Item'!$M:$M,$A217,'Random Magic Item'!P:P))/100</f>
        <v>0</v>
      </c>
      <c r="J217" s="5">
        <f>(COUNTIF('Random Magic Item'!E:E,$A217)+SUMIF('Random Magic Item'!$M:$M,$A217,'Random Magic Item'!Q:Q))/100</f>
        <v>0</v>
      </c>
      <c r="K217" s="5">
        <f>(COUNTIF('Random Magic Item'!F:F,$A217)+SUMIF('Random Magic Item'!$M:$M,$A217,'Random Magic Item'!R:R))/100</f>
        <v>0</v>
      </c>
      <c r="L217" s="5">
        <f>(COUNTIF('Random Magic Item'!G:G,$A217)+SUMIF('Random Magic Item'!$M:$M,$A217,'Random Magic Item'!S:S))/100</f>
        <v>0</v>
      </c>
      <c r="M217" s="5">
        <f>(COUNTIF('Random Magic Item'!H:H,$A217)+SUMIF('Random Magic Item'!$M:$M,$A217,'Random Magic Item'!T:T))/100</f>
        <v>0</v>
      </c>
      <c r="N217" s="5">
        <f>(COUNTIF('Random Magic Item'!I:I,$A217)+SUMIF('Random Magic Item'!$M:$M,$A217,'Random Magic Item'!U:U))/100</f>
        <v>0.01</v>
      </c>
      <c r="O217" s="5">
        <f>(COUNTIF('Random Magic Item'!J:J,$A217)+SUMIF('Random Magic Item'!$M:$M,$A217,'Random Magic Item'!V:V))/100</f>
        <v>0</v>
      </c>
      <c r="P217" s="54">
        <f t="shared" si="3"/>
        <v>1</v>
      </c>
      <c r="Q217" s="13">
        <v>177</v>
      </c>
      <c r="W217" s="56">
        <v>230</v>
      </c>
      <c r="AC217" s="14"/>
      <c r="AD217" s="56"/>
    </row>
    <row r="218" spans="1:30" x14ac:dyDescent="0.25">
      <c r="A218" t="s">
        <v>1326</v>
      </c>
      <c r="C218" t="s">
        <v>372</v>
      </c>
      <c r="D218" s="13" t="s">
        <v>3</v>
      </c>
      <c r="E218" s="13">
        <v>1</v>
      </c>
      <c r="F218" s="13">
        <v>0</v>
      </c>
      <c r="G218" s="5">
        <f>(COUNTIF('Random Magic Item'!B:B,$A218)+SUMIF('Random Magic Item'!$M:$M,$A218,'Random Magic Item'!N:N))/100</f>
        <v>0</v>
      </c>
      <c r="H218" s="5">
        <f>(COUNTIF('Random Magic Item'!C:C,$A218)+SUMIF('Random Magic Item'!$M:$M,$A218,'Random Magic Item'!O:O))/100</f>
        <v>0</v>
      </c>
      <c r="I218" s="5">
        <f>(COUNTIF('Random Magic Item'!D:D,$A218)+SUMIF('Random Magic Item'!$M:$M,$A218,'Random Magic Item'!P:P))/100</f>
        <v>0</v>
      </c>
      <c r="J218" s="5">
        <f>(COUNTIF('Random Magic Item'!E:E,$A218)+SUMIF('Random Magic Item'!$M:$M,$A218,'Random Magic Item'!Q:Q))/100</f>
        <v>0</v>
      </c>
      <c r="K218" s="5">
        <f>(COUNTIF('Random Magic Item'!F:F,$A218)+SUMIF('Random Magic Item'!$M:$M,$A218,'Random Magic Item'!R:R))/100</f>
        <v>0</v>
      </c>
      <c r="L218" s="5">
        <f>(COUNTIF('Random Magic Item'!G:G,$A218)+SUMIF('Random Magic Item'!$M:$M,$A218,'Random Magic Item'!S:S))/100</f>
        <v>0</v>
      </c>
      <c r="M218" s="5">
        <f>(COUNTIF('Random Magic Item'!H:H,$A218)+SUMIF('Random Magic Item'!$M:$M,$A218,'Random Magic Item'!T:T))/100</f>
        <v>0.01</v>
      </c>
      <c r="N218" s="5">
        <f>(COUNTIF('Random Magic Item'!I:I,$A218)+SUMIF('Random Magic Item'!$M:$M,$A218,'Random Magic Item'!U:U))/100</f>
        <v>0</v>
      </c>
      <c r="O218" s="5">
        <f>(COUNTIF('Random Magic Item'!J:J,$A218)+SUMIF('Random Magic Item'!$M:$M,$A218,'Random Magic Item'!V:V))/100</f>
        <v>0</v>
      </c>
      <c r="P218" s="54">
        <f t="shared" si="3"/>
        <v>1</v>
      </c>
      <c r="Q218" s="13">
        <v>177</v>
      </c>
      <c r="W218" s="56">
        <v>230</v>
      </c>
      <c r="AC218" s="14"/>
      <c r="AD218" s="56"/>
    </row>
    <row r="219" spans="1:30" x14ac:dyDescent="0.25">
      <c r="A219" t="s">
        <v>1327</v>
      </c>
      <c r="B219" t="s">
        <v>1236</v>
      </c>
      <c r="C219" t="s">
        <v>372</v>
      </c>
      <c r="D219" s="13" t="s">
        <v>3</v>
      </c>
      <c r="E219" s="13">
        <v>0</v>
      </c>
      <c r="F219" s="13">
        <v>0</v>
      </c>
      <c r="G219" s="5">
        <f>(COUNTIF('Random Magic Item'!B:B,$A219)+SUMIF('Random Magic Item'!$M:$M,$A219,'Random Magic Item'!N:N))/100</f>
        <v>0</v>
      </c>
      <c r="H219" s="5">
        <f>(COUNTIF('Random Magic Item'!C:C,$A219)+SUMIF('Random Magic Item'!$M:$M,$A219,'Random Magic Item'!O:O))/100</f>
        <v>0</v>
      </c>
      <c r="I219" s="5">
        <f>(COUNTIF('Random Magic Item'!D:D,$A219)+SUMIF('Random Magic Item'!$M:$M,$A219,'Random Magic Item'!P:P))/100</f>
        <v>0</v>
      </c>
      <c r="J219" s="5">
        <f>(COUNTIF('Random Magic Item'!E:E,$A219)+SUMIF('Random Magic Item'!$M:$M,$A219,'Random Magic Item'!Q:Q))/100</f>
        <v>0</v>
      </c>
      <c r="K219" s="5">
        <f>(COUNTIF('Random Magic Item'!F:F,$A219)+SUMIF('Random Magic Item'!$M:$M,$A219,'Random Magic Item'!R:R))/100</f>
        <v>0</v>
      </c>
      <c r="L219" s="5">
        <f>(COUNTIF('Random Magic Item'!G:G,$A219)+SUMIF('Random Magic Item'!$M:$M,$A219,'Random Magic Item'!S:S))/100</f>
        <v>0</v>
      </c>
      <c r="M219" s="5">
        <f>(COUNTIF('Random Magic Item'!H:H,$A219)+SUMIF('Random Magic Item'!$M:$M,$A219,'Random Magic Item'!T:T))/100</f>
        <v>0.01</v>
      </c>
      <c r="N219" s="5">
        <f>(COUNTIF('Random Magic Item'!I:I,$A219)+SUMIF('Random Magic Item'!$M:$M,$A219,'Random Magic Item'!U:U))/100</f>
        <v>0</v>
      </c>
      <c r="O219" s="5">
        <f>(COUNTIF('Random Magic Item'!J:J,$A219)+SUMIF('Random Magic Item'!$M:$M,$A219,'Random Magic Item'!V:V))/100</f>
        <v>0</v>
      </c>
      <c r="P219" s="54">
        <f t="shared" si="3"/>
        <v>1</v>
      </c>
      <c r="Q219" s="13">
        <v>177</v>
      </c>
      <c r="W219" s="56">
        <v>231</v>
      </c>
      <c r="AC219" s="14"/>
      <c r="AD219" s="56"/>
    </row>
    <row r="220" spans="1:30" x14ac:dyDescent="0.25">
      <c r="A220" t="s">
        <v>1328</v>
      </c>
      <c r="C220" t="s">
        <v>372</v>
      </c>
      <c r="D220" s="13" t="s">
        <v>5</v>
      </c>
      <c r="E220" s="13">
        <v>0</v>
      </c>
      <c r="F220" s="13">
        <v>0</v>
      </c>
      <c r="G220" s="5">
        <f>(COUNTIF('Random Magic Item'!B:B,$A220)+SUMIF('Random Magic Item'!$M:$M,$A220,'Random Magic Item'!N:N))/100</f>
        <v>0</v>
      </c>
      <c r="H220" s="5">
        <f>(COUNTIF('Random Magic Item'!C:C,$A220)+SUMIF('Random Magic Item'!$M:$M,$A220,'Random Magic Item'!O:O))/100</f>
        <v>0</v>
      </c>
      <c r="I220" s="5">
        <f>(COUNTIF('Random Magic Item'!D:D,$A220)+SUMIF('Random Magic Item'!$M:$M,$A220,'Random Magic Item'!P:P))/100</f>
        <v>0</v>
      </c>
      <c r="J220" s="5">
        <f>(COUNTIF('Random Magic Item'!E:E,$A220)+SUMIF('Random Magic Item'!$M:$M,$A220,'Random Magic Item'!Q:Q))/100</f>
        <v>0</v>
      </c>
      <c r="K220" s="5">
        <f>(COUNTIF('Random Magic Item'!F:F,$A220)+SUMIF('Random Magic Item'!$M:$M,$A220,'Random Magic Item'!R:R))/100</f>
        <v>0</v>
      </c>
      <c r="L220" s="5">
        <f>(COUNTIF('Random Magic Item'!G:G,$A220)+SUMIF('Random Magic Item'!$M:$M,$A220,'Random Magic Item'!S:S))/100</f>
        <v>0</v>
      </c>
      <c r="M220" s="5">
        <f>(COUNTIF('Random Magic Item'!H:H,$A220)+SUMIF('Random Magic Item'!$M:$M,$A220,'Random Magic Item'!T:T))/100</f>
        <v>0</v>
      </c>
      <c r="N220" s="5">
        <f>(COUNTIF('Random Magic Item'!I:I,$A220)+SUMIF('Random Magic Item'!$M:$M,$A220,'Random Magic Item'!U:U))/100</f>
        <v>0</v>
      </c>
      <c r="O220" s="5">
        <f>(COUNTIF('Random Magic Item'!J:J,$A220)+SUMIF('Random Magic Item'!$M:$M,$A220,'Random Magic Item'!V:V))/100</f>
        <v>0.02</v>
      </c>
      <c r="P220" s="54">
        <f t="shared" si="3"/>
        <v>1</v>
      </c>
      <c r="Q220" s="13">
        <v>178</v>
      </c>
      <c r="W220" s="56">
        <v>231</v>
      </c>
      <c r="AC220" s="14"/>
      <c r="AD220" s="56"/>
    </row>
    <row r="221" spans="1:30" x14ac:dyDescent="0.25">
      <c r="A221" t="s">
        <v>856</v>
      </c>
      <c r="C221" t="s">
        <v>857</v>
      </c>
      <c r="D221" s="13" t="s">
        <v>5</v>
      </c>
      <c r="E221" s="13">
        <v>1</v>
      </c>
      <c r="F221" s="13">
        <v>0</v>
      </c>
      <c r="G221" s="5">
        <f>(COUNTIF('Random Magic Item'!B:B,$A221)+SUMIF('Random Magic Item'!$M:$M,$A221,'Random Magic Item'!N:N))/100</f>
        <v>0</v>
      </c>
      <c r="H221" s="5">
        <f>(COUNTIF('Random Magic Item'!C:C,$A221)+SUMIF('Random Magic Item'!$M:$M,$A221,'Random Magic Item'!O:O))/100</f>
        <v>0</v>
      </c>
      <c r="I221" s="5">
        <f>(COUNTIF('Random Magic Item'!D:D,$A221)+SUMIF('Random Magic Item'!$M:$M,$A221,'Random Magic Item'!P:P))/100</f>
        <v>0</v>
      </c>
      <c r="J221" s="5">
        <f>(COUNTIF('Random Magic Item'!E:E,$A221)+SUMIF('Random Magic Item'!$M:$M,$A221,'Random Magic Item'!Q:Q))/100</f>
        <v>0</v>
      </c>
      <c r="K221" s="5">
        <f>(COUNTIF('Random Magic Item'!F:F,$A221)+SUMIF('Random Magic Item'!$M:$M,$A221,'Random Magic Item'!R:R))/100</f>
        <v>0</v>
      </c>
      <c r="L221" s="5">
        <f>(COUNTIF('Random Magic Item'!G:G,$A221)+SUMIF('Random Magic Item'!$M:$M,$A221,'Random Magic Item'!S:S))/100</f>
        <v>0</v>
      </c>
      <c r="M221" s="5">
        <f>(COUNTIF('Random Magic Item'!H:H,$A221)+SUMIF('Random Magic Item'!$M:$M,$A221,'Random Magic Item'!T:T))/100</f>
        <v>0</v>
      </c>
      <c r="N221" s="5">
        <f>(COUNTIF('Random Magic Item'!I:I,$A221)+SUMIF('Random Magic Item'!$M:$M,$A221,'Random Magic Item'!U:U))/100</f>
        <v>0</v>
      </c>
      <c r="O221" s="5">
        <f>(COUNTIF('Random Magic Item'!J:J,$A221)+SUMIF('Random Magic Item'!$M:$M,$A221,'Random Magic Item'!V:V))/100</f>
        <v>0</v>
      </c>
      <c r="P221" s="54">
        <f t="shared" si="3"/>
        <v>0</v>
      </c>
      <c r="U221" s="13">
        <v>224</v>
      </c>
      <c r="AC221" s="14"/>
      <c r="AD221" s="56"/>
    </row>
    <row r="222" spans="1:30" x14ac:dyDescent="0.25">
      <c r="A222" t="s">
        <v>1329</v>
      </c>
      <c r="C222" t="s">
        <v>426</v>
      </c>
      <c r="D222" s="13" t="s">
        <v>2</v>
      </c>
      <c r="E222" s="13">
        <v>0</v>
      </c>
      <c r="F222" s="13">
        <v>0</v>
      </c>
      <c r="G222" s="5">
        <f>(COUNTIF('Random Magic Item'!B:B,$A222)+SUMIF('Random Magic Item'!$M:$M,$A222,'Random Magic Item'!N:N))/100</f>
        <v>0</v>
      </c>
      <c r="H222" s="5">
        <f>(COUNTIF('Random Magic Item'!C:C,$A222)+SUMIF('Random Magic Item'!$M:$M,$A222,'Random Magic Item'!O:O))/100</f>
        <v>0</v>
      </c>
      <c r="I222" s="5">
        <f>(COUNTIF('Random Magic Item'!D:D,$A222)+SUMIF('Random Magic Item'!$M:$M,$A222,'Random Magic Item'!P:P))/100</f>
        <v>0</v>
      </c>
      <c r="J222" s="5">
        <f>(COUNTIF('Random Magic Item'!E:E,$A222)+SUMIF('Random Magic Item'!$M:$M,$A222,'Random Magic Item'!Q:Q))/100</f>
        <v>0</v>
      </c>
      <c r="K222" s="5">
        <f>(COUNTIF('Random Magic Item'!F:F,$A222)+SUMIF('Random Magic Item'!$M:$M,$A222,'Random Magic Item'!R:R))/100</f>
        <v>0</v>
      </c>
      <c r="L222" s="5">
        <f>(COUNTIF('Random Magic Item'!G:G,$A222)+SUMIF('Random Magic Item'!$M:$M,$A222,'Random Magic Item'!S:S))/100</f>
        <v>0.02</v>
      </c>
      <c r="M222" s="5">
        <f>(COUNTIF('Random Magic Item'!H:H,$A222)+SUMIF('Random Magic Item'!$M:$M,$A222,'Random Magic Item'!T:T))/100</f>
        <v>0</v>
      </c>
      <c r="N222" s="5">
        <f>(COUNTIF('Random Magic Item'!I:I,$A222)+SUMIF('Random Magic Item'!$M:$M,$A222,'Random Magic Item'!U:U))/100</f>
        <v>0</v>
      </c>
      <c r="O222" s="5">
        <f>(COUNTIF('Random Magic Item'!J:J,$A222)+SUMIF('Random Magic Item'!$M:$M,$A222,'Random Magic Item'!V:V))/100</f>
        <v>0</v>
      </c>
      <c r="P222" s="54">
        <f t="shared" si="3"/>
        <v>1</v>
      </c>
      <c r="Q222" s="13">
        <v>178</v>
      </c>
      <c r="W222" s="56">
        <v>232</v>
      </c>
      <c r="AC222" s="14"/>
      <c r="AD222" s="56"/>
    </row>
    <row r="223" spans="1:30" x14ac:dyDescent="0.25">
      <c r="A223" t="s">
        <v>1330</v>
      </c>
      <c r="B223" t="s">
        <v>1237</v>
      </c>
      <c r="C223" t="s">
        <v>372</v>
      </c>
      <c r="D223" s="13" t="s">
        <v>2</v>
      </c>
      <c r="E223" s="13">
        <v>0</v>
      </c>
      <c r="F223" s="13">
        <v>0</v>
      </c>
      <c r="G223" s="5">
        <f>(COUNTIF('Random Magic Item'!B:B,$A223)+SUMIF('Random Magic Item'!$M:$M,$A223,'Random Magic Item'!N:N))/100</f>
        <v>0</v>
      </c>
      <c r="H223" s="5">
        <f>(COUNTIF('Random Magic Item'!C:C,$A223)+SUMIF('Random Magic Item'!$M:$M,$A223,'Random Magic Item'!O:O))/100</f>
        <v>0.03</v>
      </c>
      <c r="I223" s="5">
        <f>(COUNTIF('Random Magic Item'!D:D,$A223)+SUMIF('Random Magic Item'!$M:$M,$A223,'Random Magic Item'!P:P))/100</f>
        <v>0</v>
      </c>
      <c r="J223" s="5">
        <f>(COUNTIF('Random Magic Item'!E:E,$A223)+SUMIF('Random Magic Item'!$M:$M,$A223,'Random Magic Item'!Q:Q))/100</f>
        <v>0</v>
      </c>
      <c r="K223" s="5">
        <f>(COUNTIF('Random Magic Item'!F:F,$A223)+SUMIF('Random Magic Item'!$M:$M,$A223,'Random Magic Item'!R:R))/100</f>
        <v>0</v>
      </c>
      <c r="L223" s="5">
        <f>(COUNTIF('Random Magic Item'!G:G,$A223)+SUMIF('Random Magic Item'!$M:$M,$A223,'Random Magic Item'!S:S))/100</f>
        <v>0</v>
      </c>
      <c r="M223" s="5">
        <f>(COUNTIF('Random Magic Item'!H:H,$A223)+SUMIF('Random Magic Item'!$M:$M,$A223,'Random Magic Item'!T:T))/100</f>
        <v>0</v>
      </c>
      <c r="N223" s="5">
        <f>(COUNTIF('Random Magic Item'!I:I,$A223)+SUMIF('Random Magic Item'!$M:$M,$A223,'Random Magic Item'!U:U))/100</f>
        <v>0</v>
      </c>
      <c r="O223" s="5">
        <f>(COUNTIF('Random Magic Item'!J:J,$A223)+SUMIF('Random Magic Item'!$M:$M,$A223,'Random Magic Item'!V:V))/100</f>
        <v>0</v>
      </c>
      <c r="P223" s="54">
        <f t="shared" si="3"/>
        <v>1</v>
      </c>
      <c r="Q223" s="13">
        <v>179</v>
      </c>
      <c r="V223" s="13">
        <v>59</v>
      </c>
      <c r="W223" s="56">
        <v>238</v>
      </c>
      <c r="AC223" s="14"/>
      <c r="AD223" s="56"/>
    </row>
    <row r="224" spans="1:30" x14ac:dyDescent="0.25">
      <c r="A224" t="s">
        <v>1331</v>
      </c>
      <c r="C224" t="s">
        <v>372</v>
      </c>
      <c r="D224" s="13" t="s">
        <v>2</v>
      </c>
      <c r="E224" s="13">
        <v>0</v>
      </c>
      <c r="F224" s="13">
        <v>0</v>
      </c>
      <c r="G224" s="5">
        <f>(COUNTIF('Random Magic Item'!B:B,$A224)+SUMIF('Random Magic Item'!$M:$M,$A224,'Random Magic Item'!N:N))/100</f>
        <v>0</v>
      </c>
      <c r="H224" s="5">
        <f>(COUNTIF('Random Magic Item'!C:C,$A224)+SUMIF('Random Magic Item'!$M:$M,$A224,'Random Magic Item'!O:O))/100</f>
        <v>0.01</v>
      </c>
      <c r="I224" s="5">
        <f>(COUNTIF('Random Magic Item'!D:D,$A224)+SUMIF('Random Magic Item'!$M:$M,$A224,'Random Magic Item'!P:P))/100</f>
        <v>0</v>
      </c>
      <c r="J224" s="5">
        <f>(COUNTIF('Random Magic Item'!E:E,$A224)+SUMIF('Random Magic Item'!$M:$M,$A224,'Random Magic Item'!Q:Q))/100</f>
        <v>0</v>
      </c>
      <c r="K224" s="5">
        <f>(COUNTIF('Random Magic Item'!F:F,$A224)+SUMIF('Random Magic Item'!$M:$M,$A224,'Random Magic Item'!R:R))/100</f>
        <v>0</v>
      </c>
      <c r="L224" s="5">
        <f>(COUNTIF('Random Magic Item'!G:G,$A224)+SUMIF('Random Magic Item'!$M:$M,$A224,'Random Magic Item'!S:S))/100</f>
        <v>0</v>
      </c>
      <c r="M224" s="5">
        <f>(COUNTIF('Random Magic Item'!H:H,$A224)+SUMIF('Random Magic Item'!$M:$M,$A224,'Random Magic Item'!T:T))/100</f>
        <v>0</v>
      </c>
      <c r="N224" s="5">
        <f>(COUNTIF('Random Magic Item'!I:I,$A224)+SUMIF('Random Magic Item'!$M:$M,$A224,'Random Magic Item'!U:U))/100</f>
        <v>0</v>
      </c>
      <c r="O224" s="5">
        <f>(COUNTIF('Random Magic Item'!J:J,$A224)+SUMIF('Random Magic Item'!$M:$M,$A224,'Random Magic Item'!V:V))/100</f>
        <v>0</v>
      </c>
      <c r="P224" s="54">
        <f t="shared" si="3"/>
        <v>1</v>
      </c>
      <c r="Q224" s="13">
        <v>179</v>
      </c>
      <c r="W224" s="56">
        <v>232</v>
      </c>
      <c r="AC224" s="14"/>
      <c r="AD224" s="56"/>
    </row>
    <row r="225" spans="1:30" x14ac:dyDescent="0.25">
      <c r="A225" t="s">
        <v>852</v>
      </c>
      <c r="C225" t="s">
        <v>372</v>
      </c>
      <c r="D225" s="13" t="s">
        <v>5</v>
      </c>
      <c r="E225" s="13">
        <v>1</v>
      </c>
      <c r="F225" s="13">
        <v>0</v>
      </c>
      <c r="G225" s="5">
        <f>(COUNTIF('Random Magic Item'!B:B,$A225)+SUMIF('Random Magic Item'!$M:$M,$A225,'Random Magic Item'!N:N))/100</f>
        <v>0</v>
      </c>
      <c r="H225" s="5">
        <f>(COUNTIF('Random Magic Item'!C:C,$A225)+SUMIF('Random Magic Item'!$M:$M,$A225,'Random Magic Item'!O:O))/100</f>
        <v>0</v>
      </c>
      <c r="I225" s="5">
        <f>(COUNTIF('Random Magic Item'!D:D,$A225)+SUMIF('Random Magic Item'!$M:$M,$A225,'Random Magic Item'!P:P))/100</f>
        <v>0</v>
      </c>
      <c r="J225" s="5">
        <f>(COUNTIF('Random Magic Item'!E:E,$A225)+SUMIF('Random Magic Item'!$M:$M,$A225,'Random Magic Item'!Q:Q))/100</f>
        <v>0</v>
      </c>
      <c r="K225" s="5">
        <f>(COUNTIF('Random Magic Item'!F:F,$A225)+SUMIF('Random Magic Item'!$M:$M,$A225,'Random Magic Item'!R:R))/100</f>
        <v>0</v>
      </c>
      <c r="L225" s="5">
        <f>(COUNTIF('Random Magic Item'!G:G,$A225)+SUMIF('Random Magic Item'!$M:$M,$A225,'Random Magic Item'!S:S))/100</f>
        <v>0</v>
      </c>
      <c r="M225" s="5">
        <f>(COUNTIF('Random Magic Item'!H:H,$A225)+SUMIF('Random Magic Item'!$M:$M,$A225,'Random Magic Item'!T:T))/100</f>
        <v>0</v>
      </c>
      <c r="N225" s="5">
        <f>(COUNTIF('Random Magic Item'!I:I,$A225)+SUMIF('Random Magic Item'!$M:$M,$A225,'Random Magic Item'!U:U))/100</f>
        <v>0</v>
      </c>
      <c r="O225" s="5">
        <f>(COUNTIF('Random Magic Item'!J:J,$A225)+SUMIF('Random Magic Item'!$M:$M,$A225,'Random Magic Item'!V:V))/100</f>
        <v>0</v>
      </c>
      <c r="P225" s="54">
        <f t="shared" si="3"/>
        <v>0</v>
      </c>
      <c r="U225" s="13">
        <v>223</v>
      </c>
      <c r="AC225" s="14"/>
      <c r="AD225" s="56"/>
    </row>
    <row r="226" spans="1:30" x14ac:dyDescent="0.25">
      <c r="A226" t="s">
        <v>1332</v>
      </c>
      <c r="C226" t="s">
        <v>413</v>
      </c>
      <c r="D226" s="13" t="s">
        <v>5</v>
      </c>
      <c r="E226" s="13">
        <v>1</v>
      </c>
      <c r="F226" s="13">
        <v>0</v>
      </c>
      <c r="G226" s="5">
        <f>(COUNTIF('Random Magic Item'!B:B,$A226)+SUMIF('Random Magic Item'!$M:$M,$A226,'Random Magic Item'!N:N))/100</f>
        <v>0</v>
      </c>
      <c r="H226" s="5">
        <f>(COUNTIF('Random Magic Item'!C:C,$A226)+SUMIF('Random Magic Item'!$M:$M,$A226,'Random Magic Item'!O:O))/100</f>
        <v>0</v>
      </c>
      <c r="I226" s="5">
        <f>(COUNTIF('Random Magic Item'!D:D,$A226)+SUMIF('Random Magic Item'!$M:$M,$A226,'Random Magic Item'!P:P))/100</f>
        <v>0</v>
      </c>
      <c r="J226" s="5">
        <f>(COUNTIF('Random Magic Item'!E:E,$A226)+SUMIF('Random Magic Item'!$M:$M,$A226,'Random Magic Item'!Q:Q))/100</f>
        <v>0</v>
      </c>
      <c r="K226" s="5">
        <f>(COUNTIF('Random Magic Item'!F:F,$A226)+SUMIF('Random Magic Item'!$M:$M,$A226,'Random Magic Item'!R:R))/100</f>
        <v>0</v>
      </c>
      <c r="L226" s="5">
        <f>(COUNTIF('Random Magic Item'!G:G,$A226)+SUMIF('Random Magic Item'!$M:$M,$A226,'Random Magic Item'!S:S))/100</f>
        <v>0</v>
      </c>
      <c r="M226" s="5">
        <f>(COUNTIF('Random Magic Item'!H:H,$A226)+SUMIF('Random Magic Item'!$M:$M,$A226,'Random Magic Item'!T:T))/100</f>
        <v>0</v>
      </c>
      <c r="N226" s="5">
        <f>(COUNTIF('Random Magic Item'!I:I,$A226)+SUMIF('Random Magic Item'!$M:$M,$A226,'Random Magic Item'!U:U))/100</f>
        <v>0</v>
      </c>
      <c r="O226" s="5">
        <f>(COUNTIF('Random Magic Item'!J:J,$A226)+SUMIF('Random Magic Item'!$M:$M,$A226,'Random Magic Item'!V:V))/100</f>
        <v>0.05</v>
      </c>
      <c r="P226" s="54">
        <f t="shared" si="3"/>
        <v>1</v>
      </c>
      <c r="Q226" s="13">
        <v>179</v>
      </c>
      <c r="W226" s="56">
        <v>232</v>
      </c>
      <c r="AC226" s="14"/>
      <c r="AD226" s="56"/>
    </row>
    <row r="227" spans="1:30" x14ac:dyDescent="0.25">
      <c r="A227" t="s">
        <v>1333</v>
      </c>
      <c r="C227" t="s">
        <v>427</v>
      </c>
      <c r="D227" s="13" t="s">
        <v>3</v>
      </c>
      <c r="E227" s="13">
        <v>1</v>
      </c>
      <c r="F227" s="13">
        <v>0</v>
      </c>
      <c r="G227" s="5">
        <f>(COUNTIF('Random Magic Item'!B:B,$A227)+SUMIF('Random Magic Item'!$M:$M,$A227,'Random Magic Item'!N:N))/100</f>
        <v>0</v>
      </c>
      <c r="H227" s="5">
        <f>(COUNTIF('Random Magic Item'!C:C,$A227)+SUMIF('Random Magic Item'!$M:$M,$A227,'Random Magic Item'!O:O))/100</f>
        <v>0</v>
      </c>
      <c r="I227" s="5">
        <f>(COUNTIF('Random Magic Item'!D:D,$A227)+SUMIF('Random Magic Item'!$M:$M,$A227,'Random Magic Item'!P:P))/100</f>
        <v>0</v>
      </c>
      <c r="J227" s="5">
        <f>(COUNTIF('Random Magic Item'!E:E,$A227)+SUMIF('Random Magic Item'!$M:$M,$A227,'Random Magic Item'!Q:Q))/100</f>
        <v>0</v>
      </c>
      <c r="K227" s="5">
        <f>(COUNTIF('Random Magic Item'!F:F,$A227)+SUMIF('Random Magic Item'!$M:$M,$A227,'Random Magic Item'!R:R))/100</f>
        <v>0</v>
      </c>
      <c r="L227" s="5">
        <f>(COUNTIF('Random Magic Item'!G:G,$A227)+SUMIF('Random Magic Item'!$M:$M,$A227,'Random Magic Item'!S:S))/100</f>
        <v>0</v>
      </c>
      <c r="M227" s="5">
        <f>(COUNTIF('Random Magic Item'!H:H,$A227)+SUMIF('Random Magic Item'!$M:$M,$A227,'Random Magic Item'!T:T))/100</f>
        <v>0.01</v>
      </c>
      <c r="N227" s="5">
        <f>(COUNTIF('Random Magic Item'!I:I,$A227)+SUMIF('Random Magic Item'!$M:$M,$A227,'Random Magic Item'!U:U))/100</f>
        <v>0</v>
      </c>
      <c r="O227" s="5">
        <f>(COUNTIF('Random Magic Item'!J:J,$A227)+SUMIF('Random Magic Item'!$M:$M,$A227,'Random Magic Item'!V:V))/100</f>
        <v>0</v>
      </c>
      <c r="P227" s="54">
        <f t="shared" si="3"/>
        <v>1</v>
      </c>
      <c r="Q227" s="13">
        <v>179</v>
      </c>
      <c r="W227" s="56">
        <v>232</v>
      </c>
      <c r="AC227" s="14"/>
      <c r="AD227" s="56"/>
    </row>
    <row r="228" spans="1:30" x14ac:dyDescent="0.25">
      <c r="A228" t="s">
        <v>1334</v>
      </c>
      <c r="C228" t="s">
        <v>427</v>
      </c>
      <c r="D228" s="13" t="s">
        <v>3</v>
      </c>
      <c r="E228" s="13">
        <v>0</v>
      </c>
      <c r="F228" s="13">
        <v>0</v>
      </c>
      <c r="G228" s="5">
        <f>(COUNTIF('Random Magic Item'!B:B,$A228)+SUMIF('Random Magic Item'!$M:$M,$A228,'Random Magic Item'!N:N))/100</f>
        <v>0</v>
      </c>
      <c r="H228" s="5">
        <f>(COUNTIF('Random Magic Item'!C:C,$A228)+SUMIF('Random Magic Item'!$M:$M,$A228,'Random Magic Item'!O:O))/100</f>
        <v>0</v>
      </c>
      <c r="I228" s="5">
        <f>(COUNTIF('Random Magic Item'!D:D,$A228)+SUMIF('Random Magic Item'!$M:$M,$A228,'Random Magic Item'!P:P))/100</f>
        <v>0</v>
      </c>
      <c r="J228" s="5">
        <f>(COUNTIF('Random Magic Item'!E:E,$A228)+SUMIF('Random Magic Item'!$M:$M,$A228,'Random Magic Item'!Q:Q))/100</f>
        <v>0</v>
      </c>
      <c r="K228" s="5">
        <f>(COUNTIF('Random Magic Item'!F:F,$A228)+SUMIF('Random Magic Item'!$M:$M,$A228,'Random Magic Item'!R:R))/100</f>
        <v>0</v>
      </c>
      <c r="L228" s="5">
        <f>(COUNTIF('Random Magic Item'!G:G,$A228)+SUMIF('Random Magic Item'!$M:$M,$A228,'Random Magic Item'!S:S))/100</f>
        <v>0</v>
      </c>
      <c r="M228" s="5">
        <f>(COUNTIF('Random Magic Item'!H:H,$A228)+SUMIF('Random Magic Item'!$M:$M,$A228,'Random Magic Item'!T:T))/100</f>
        <v>0.01</v>
      </c>
      <c r="N228" s="5">
        <f>(COUNTIF('Random Magic Item'!I:I,$A228)+SUMIF('Random Magic Item'!$M:$M,$A228,'Random Magic Item'!U:U))/100</f>
        <v>0</v>
      </c>
      <c r="O228" s="5">
        <f>(COUNTIF('Random Magic Item'!J:J,$A228)+SUMIF('Random Magic Item'!$M:$M,$A228,'Random Magic Item'!V:V))/100</f>
        <v>0</v>
      </c>
      <c r="P228" s="54">
        <f t="shared" si="3"/>
        <v>1</v>
      </c>
      <c r="Q228" s="13">
        <v>179</v>
      </c>
      <c r="W228" s="56">
        <v>232</v>
      </c>
      <c r="AC228" s="14"/>
      <c r="AD228" s="56"/>
    </row>
    <row r="229" spans="1:30" x14ac:dyDescent="0.25">
      <c r="A229" t="s">
        <v>1335</v>
      </c>
      <c r="C229" t="s">
        <v>427</v>
      </c>
      <c r="D229" s="13" t="s">
        <v>3</v>
      </c>
      <c r="E229" s="13">
        <v>1</v>
      </c>
      <c r="F229" s="13">
        <v>0</v>
      </c>
      <c r="G229" s="5">
        <f>(COUNTIF('Random Magic Item'!B:B,$A229)+SUMIF('Random Magic Item'!$M:$M,$A229,'Random Magic Item'!N:N))/100</f>
        <v>0</v>
      </c>
      <c r="H229" s="5">
        <f>(COUNTIF('Random Magic Item'!C:C,$A229)+SUMIF('Random Magic Item'!$M:$M,$A229,'Random Magic Item'!O:O))/100</f>
        <v>0</v>
      </c>
      <c r="I229" s="5">
        <f>(COUNTIF('Random Magic Item'!D:D,$A229)+SUMIF('Random Magic Item'!$M:$M,$A229,'Random Magic Item'!P:P))/100</f>
        <v>0</v>
      </c>
      <c r="J229" s="5">
        <f>(COUNTIF('Random Magic Item'!E:E,$A229)+SUMIF('Random Magic Item'!$M:$M,$A229,'Random Magic Item'!Q:Q))/100</f>
        <v>0</v>
      </c>
      <c r="K229" s="5">
        <f>(COUNTIF('Random Magic Item'!F:F,$A229)+SUMIF('Random Magic Item'!$M:$M,$A229,'Random Magic Item'!R:R))/100</f>
        <v>0</v>
      </c>
      <c r="L229" s="5">
        <f>(COUNTIF('Random Magic Item'!G:G,$A229)+SUMIF('Random Magic Item'!$M:$M,$A229,'Random Magic Item'!S:S))/100</f>
        <v>0</v>
      </c>
      <c r="M229" s="5">
        <f>(COUNTIF('Random Magic Item'!H:H,$A229)+SUMIF('Random Magic Item'!$M:$M,$A229,'Random Magic Item'!T:T))/100</f>
        <v>0.01</v>
      </c>
      <c r="N229" s="5">
        <f>(COUNTIF('Random Magic Item'!I:I,$A229)+SUMIF('Random Magic Item'!$M:$M,$A229,'Random Magic Item'!U:U))/100</f>
        <v>0</v>
      </c>
      <c r="O229" s="5">
        <f>(COUNTIF('Random Magic Item'!J:J,$A229)+SUMIF('Random Magic Item'!$M:$M,$A229,'Random Magic Item'!V:V))/100</f>
        <v>0</v>
      </c>
      <c r="P229" s="54">
        <f t="shared" si="3"/>
        <v>1</v>
      </c>
      <c r="Q229" s="13">
        <v>180</v>
      </c>
      <c r="W229" s="56">
        <v>232</v>
      </c>
      <c r="AC229" s="14"/>
      <c r="AD229" s="56"/>
    </row>
    <row r="230" spans="1:30" x14ac:dyDescent="0.25">
      <c r="A230" t="s">
        <v>1336</v>
      </c>
      <c r="C230" t="s">
        <v>372</v>
      </c>
      <c r="D230" s="13" t="s">
        <v>3</v>
      </c>
      <c r="E230" s="13">
        <v>1</v>
      </c>
      <c r="F230" s="13">
        <v>0</v>
      </c>
      <c r="G230" s="5">
        <f>(COUNTIF('Random Magic Item'!B:B,$A230)+SUMIF('Random Magic Item'!$M:$M,$A230,'Random Magic Item'!N:N))/100</f>
        <v>0</v>
      </c>
      <c r="H230" s="5">
        <f>(COUNTIF('Random Magic Item'!C:C,$A230)+SUMIF('Random Magic Item'!$M:$M,$A230,'Random Magic Item'!O:O))/100</f>
        <v>0</v>
      </c>
      <c r="I230" s="5">
        <f>(COUNTIF('Random Magic Item'!D:D,$A230)+SUMIF('Random Magic Item'!$M:$M,$A230,'Random Magic Item'!P:P))/100</f>
        <v>0</v>
      </c>
      <c r="J230" s="5">
        <f>(COUNTIF('Random Magic Item'!E:E,$A230)+SUMIF('Random Magic Item'!$M:$M,$A230,'Random Magic Item'!Q:Q))/100</f>
        <v>0</v>
      </c>
      <c r="K230" s="5">
        <f>(COUNTIF('Random Magic Item'!F:F,$A230)+SUMIF('Random Magic Item'!$M:$M,$A230,'Random Magic Item'!R:R))/100</f>
        <v>0</v>
      </c>
      <c r="L230" s="5">
        <f>(COUNTIF('Random Magic Item'!G:G,$A230)+SUMIF('Random Magic Item'!$M:$M,$A230,'Random Magic Item'!S:S))/100</f>
        <v>0</v>
      </c>
      <c r="M230" s="5">
        <f>(COUNTIF('Random Magic Item'!H:H,$A230)+SUMIF('Random Magic Item'!$M:$M,$A230,'Random Magic Item'!T:T))/100</f>
        <v>0.01</v>
      </c>
      <c r="N230" s="5">
        <f>(COUNTIF('Random Magic Item'!I:I,$A230)+SUMIF('Random Magic Item'!$M:$M,$A230,'Random Magic Item'!U:U))/100</f>
        <v>0</v>
      </c>
      <c r="O230" s="5">
        <f>(COUNTIF('Random Magic Item'!J:J,$A230)+SUMIF('Random Magic Item'!$M:$M,$A230,'Random Magic Item'!V:V))/100</f>
        <v>0</v>
      </c>
      <c r="P230" s="54">
        <f t="shared" si="3"/>
        <v>1</v>
      </c>
      <c r="Q230" s="13">
        <v>180</v>
      </c>
      <c r="W230" s="56">
        <v>233</v>
      </c>
      <c r="AC230" s="14"/>
      <c r="AD230" s="56"/>
    </row>
    <row r="231" spans="1:30" x14ac:dyDescent="0.25">
      <c r="A231" t="s">
        <v>1337</v>
      </c>
      <c r="C231" t="s">
        <v>372</v>
      </c>
      <c r="D231" s="13" t="s">
        <v>4</v>
      </c>
      <c r="E231" s="13">
        <v>0</v>
      </c>
      <c r="F231" s="13">
        <v>0</v>
      </c>
      <c r="G231" s="5">
        <f>(COUNTIF('Random Magic Item'!B:B,$A231)+SUMIF('Random Magic Item'!$M:$M,$A231,'Random Magic Item'!N:N))/100</f>
        <v>0</v>
      </c>
      <c r="H231" s="5">
        <f>(COUNTIF('Random Magic Item'!C:C,$A231)+SUMIF('Random Magic Item'!$M:$M,$A231,'Random Magic Item'!O:O))/100</f>
        <v>0</v>
      </c>
      <c r="I231" s="5">
        <f>(COUNTIF('Random Magic Item'!D:D,$A231)+SUMIF('Random Magic Item'!$M:$M,$A231,'Random Magic Item'!P:P))/100</f>
        <v>0</v>
      </c>
      <c r="J231" s="5">
        <f>(COUNTIF('Random Magic Item'!E:E,$A231)+SUMIF('Random Magic Item'!$M:$M,$A231,'Random Magic Item'!Q:Q))/100</f>
        <v>0</v>
      </c>
      <c r="K231" s="5">
        <f>(COUNTIF('Random Magic Item'!F:F,$A231)+SUMIF('Random Magic Item'!$M:$M,$A231,'Random Magic Item'!R:R))/100</f>
        <v>0</v>
      </c>
      <c r="L231" s="5">
        <f>(COUNTIF('Random Magic Item'!G:G,$A231)+SUMIF('Random Magic Item'!$M:$M,$A231,'Random Magic Item'!S:S))/100</f>
        <v>0</v>
      </c>
      <c r="M231" s="5">
        <f>(COUNTIF('Random Magic Item'!H:H,$A231)+SUMIF('Random Magic Item'!$M:$M,$A231,'Random Magic Item'!T:T))/100</f>
        <v>0</v>
      </c>
      <c r="N231" s="5">
        <f>(COUNTIF('Random Magic Item'!I:I,$A231)+SUMIF('Random Magic Item'!$M:$M,$A231,'Random Magic Item'!U:U))/100</f>
        <v>0.01</v>
      </c>
      <c r="O231" s="5">
        <f>(COUNTIF('Random Magic Item'!J:J,$A231)+SUMIF('Random Magic Item'!$M:$M,$A231,'Random Magic Item'!V:V))/100</f>
        <v>0</v>
      </c>
      <c r="P231" s="54">
        <f t="shared" si="3"/>
        <v>1</v>
      </c>
      <c r="Q231" s="13">
        <v>180</v>
      </c>
      <c r="W231" s="56">
        <v>233</v>
      </c>
      <c r="AC231" s="14"/>
      <c r="AD231" s="56"/>
    </row>
    <row r="232" spans="1:30" x14ac:dyDescent="0.25">
      <c r="A232" t="s">
        <v>1338</v>
      </c>
      <c r="C232" t="s">
        <v>372</v>
      </c>
      <c r="D232" s="13" t="s">
        <v>4</v>
      </c>
      <c r="E232" s="13">
        <v>0</v>
      </c>
      <c r="F232" s="13">
        <v>0</v>
      </c>
      <c r="G232" s="5">
        <f>(COUNTIF('Random Magic Item'!B:B,$A232)+SUMIF('Random Magic Item'!$M:$M,$A232,'Random Magic Item'!N:N))/100</f>
        <v>0</v>
      </c>
      <c r="H232" s="5">
        <f>(COUNTIF('Random Magic Item'!C:C,$A232)+SUMIF('Random Magic Item'!$M:$M,$A232,'Random Magic Item'!O:O))/100</f>
        <v>0</v>
      </c>
      <c r="I232" s="5">
        <f>(COUNTIF('Random Magic Item'!D:D,$A232)+SUMIF('Random Magic Item'!$M:$M,$A232,'Random Magic Item'!P:P))/100</f>
        <v>0</v>
      </c>
      <c r="J232" s="5">
        <f>(COUNTIF('Random Magic Item'!E:E,$A232)+SUMIF('Random Magic Item'!$M:$M,$A232,'Random Magic Item'!Q:Q))/100</f>
        <v>0</v>
      </c>
      <c r="K232" s="5">
        <f>(COUNTIF('Random Magic Item'!F:F,$A232)+SUMIF('Random Magic Item'!$M:$M,$A232,'Random Magic Item'!R:R))/100</f>
        <v>0</v>
      </c>
      <c r="L232" s="5">
        <f>(COUNTIF('Random Magic Item'!G:G,$A232)+SUMIF('Random Magic Item'!$M:$M,$A232,'Random Magic Item'!S:S))/100</f>
        <v>0</v>
      </c>
      <c r="M232" s="5">
        <f>(COUNTIF('Random Magic Item'!H:H,$A232)+SUMIF('Random Magic Item'!$M:$M,$A232,'Random Magic Item'!T:T))/100</f>
        <v>0</v>
      </c>
      <c r="N232" s="5">
        <f>(COUNTIF('Random Magic Item'!I:I,$A232)+SUMIF('Random Magic Item'!$M:$M,$A232,'Random Magic Item'!U:U))/100</f>
        <v>0.01</v>
      </c>
      <c r="O232" s="5">
        <f>(COUNTIF('Random Magic Item'!J:J,$A232)+SUMIF('Random Magic Item'!$M:$M,$A232,'Random Magic Item'!V:V))/100</f>
        <v>0</v>
      </c>
      <c r="P232" s="54">
        <f t="shared" si="3"/>
        <v>1</v>
      </c>
      <c r="Q232" s="13">
        <v>180</v>
      </c>
      <c r="W232" s="56">
        <v>233</v>
      </c>
      <c r="AC232" s="14"/>
      <c r="AD232" s="56"/>
    </row>
    <row r="233" spans="1:30" x14ac:dyDescent="0.25">
      <c r="A233" t="s">
        <v>1339</v>
      </c>
      <c r="C233" t="s">
        <v>372</v>
      </c>
      <c r="D233" s="13" t="s">
        <v>4</v>
      </c>
      <c r="E233" s="13">
        <v>0</v>
      </c>
      <c r="F233" s="13">
        <v>0</v>
      </c>
      <c r="G233" s="5">
        <f>(COUNTIF('Random Magic Item'!B:B,$A233)+SUMIF('Random Magic Item'!$M:$M,$A233,'Random Magic Item'!N:N))/100</f>
        <v>0</v>
      </c>
      <c r="H233" s="5">
        <f>(COUNTIF('Random Magic Item'!C:C,$A233)+SUMIF('Random Magic Item'!$M:$M,$A233,'Random Magic Item'!O:O))/100</f>
        <v>0</v>
      </c>
      <c r="I233" s="5">
        <f>(COUNTIF('Random Magic Item'!D:D,$A233)+SUMIF('Random Magic Item'!$M:$M,$A233,'Random Magic Item'!P:P))/100</f>
        <v>0</v>
      </c>
      <c r="J233" s="5">
        <f>(COUNTIF('Random Magic Item'!E:E,$A233)+SUMIF('Random Magic Item'!$M:$M,$A233,'Random Magic Item'!Q:Q))/100</f>
        <v>0</v>
      </c>
      <c r="K233" s="5">
        <f>(COUNTIF('Random Magic Item'!F:F,$A233)+SUMIF('Random Magic Item'!$M:$M,$A233,'Random Magic Item'!R:R))/100</f>
        <v>0</v>
      </c>
      <c r="L233" s="5">
        <f>(COUNTIF('Random Magic Item'!G:G,$A233)+SUMIF('Random Magic Item'!$M:$M,$A233,'Random Magic Item'!S:S))/100</f>
        <v>0</v>
      </c>
      <c r="M233" s="5">
        <f>(COUNTIF('Random Magic Item'!H:H,$A233)+SUMIF('Random Magic Item'!$M:$M,$A233,'Random Magic Item'!T:T))/100</f>
        <v>0</v>
      </c>
      <c r="N233" s="5">
        <f>(COUNTIF('Random Magic Item'!I:I,$A233)+SUMIF('Random Magic Item'!$M:$M,$A233,'Random Magic Item'!U:U))/100</f>
        <v>0.01</v>
      </c>
      <c r="O233" s="5">
        <f>(COUNTIF('Random Magic Item'!J:J,$A233)+SUMIF('Random Magic Item'!$M:$M,$A233,'Random Magic Item'!V:V))/100</f>
        <v>0</v>
      </c>
      <c r="P233" s="54">
        <f t="shared" si="3"/>
        <v>1</v>
      </c>
      <c r="Q233" s="13">
        <v>180</v>
      </c>
      <c r="W233" s="56">
        <v>233</v>
      </c>
      <c r="AC233" s="14"/>
      <c r="AD233" s="56"/>
    </row>
    <row r="234" spans="1:30" x14ac:dyDescent="0.25">
      <c r="A234" t="s">
        <v>1340</v>
      </c>
      <c r="C234" t="s">
        <v>372</v>
      </c>
      <c r="D234" s="13" t="s">
        <v>4</v>
      </c>
      <c r="E234" s="13">
        <v>0</v>
      </c>
      <c r="F234" s="13">
        <v>0</v>
      </c>
      <c r="G234" s="5">
        <f>(COUNTIF('Random Magic Item'!B:B,$A234)+SUMIF('Random Magic Item'!$M:$M,$A234,'Random Magic Item'!N:N))/100</f>
        <v>0</v>
      </c>
      <c r="H234" s="5">
        <f>(COUNTIF('Random Magic Item'!C:C,$A234)+SUMIF('Random Magic Item'!$M:$M,$A234,'Random Magic Item'!O:O))/100</f>
        <v>0</v>
      </c>
      <c r="I234" s="5">
        <f>(COUNTIF('Random Magic Item'!D:D,$A234)+SUMIF('Random Magic Item'!$M:$M,$A234,'Random Magic Item'!P:P))/100</f>
        <v>0</v>
      </c>
      <c r="J234" s="5">
        <f>(COUNTIF('Random Magic Item'!E:E,$A234)+SUMIF('Random Magic Item'!$M:$M,$A234,'Random Magic Item'!Q:Q))/100</f>
        <v>0</v>
      </c>
      <c r="K234" s="5">
        <f>(COUNTIF('Random Magic Item'!F:F,$A234)+SUMIF('Random Magic Item'!$M:$M,$A234,'Random Magic Item'!R:R))/100</f>
        <v>0</v>
      </c>
      <c r="L234" s="5">
        <f>(COUNTIF('Random Magic Item'!G:G,$A234)+SUMIF('Random Magic Item'!$M:$M,$A234,'Random Magic Item'!S:S))/100</f>
        <v>0</v>
      </c>
      <c r="M234" s="5">
        <f>(COUNTIF('Random Magic Item'!H:H,$A234)+SUMIF('Random Magic Item'!$M:$M,$A234,'Random Magic Item'!T:T))/100</f>
        <v>0</v>
      </c>
      <c r="N234" s="5">
        <f>(COUNTIF('Random Magic Item'!I:I,$A234)+SUMIF('Random Magic Item'!$M:$M,$A234,'Random Magic Item'!U:U))/100</f>
        <v>0.01</v>
      </c>
      <c r="O234" s="5">
        <f>(COUNTIF('Random Magic Item'!J:J,$A234)+SUMIF('Random Magic Item'!$M:$M,$A234,'Random Magic Item'!V:V))/100</f>
        <v>0</v>
      </c>
      <c r="P234" s="54">
        <f t="shared" si="3"/>
        <v>1</v>
      </c>
      <c r="Q234" s="13">
        <v>181</v>
      </c>
      <c r="W234" s="56">
        <v>233</v>
      </c>
      <c r="AC234" s="14"/>
      <c r="AD234" s="56"/>
    </row>
    <row r="235" spans="1:30" x14ac:dyDescent="0.25">
      <c r="A235" t="s">
        <v>1341</v>
      </c>
      <c r="C235" t="s">
        <v>428</v>
      </c>
      <c r="D235" s="13" t="s">
        <v>2</v>
      </c>
      <c r="E235" s="13">
        <v>0</v>
      </c>
      <c r="F235" s="13">
        <v>0</v>
      </c>
      <c r="G235" s="5">
        <f>(COUNTIF('Random Magic Item'!B:B,$A235)+SUMIF('Random Magic Item'!$M:$M,$A235,'Random Magic Item'!N:N))/100</f>
        <v>0</v>
      </c>
      <c r="H235" s="5">
        <f>(COUNTIF('Random Magic Item'!C:C,$A235)+SUMIF('Random Magic Item'!$M:$M,$A235,'Random Magic Item'!O:O))/100</f>
        <v>0.01</v>
      </c>
      <c r="I235" s="5">
        <f>(COUNTIF('Random Magic Item'!D:D,$A235)+SUMIF('Random Magic Item'!$M:$M,$A235,'Random Magic Item'!P:P))/100</f>
        <v>0</v>
      </c>
      <c r="J235" s="5">
        <f>(COUNTIF('Random Magic Item'!E:E,$A235)+SUMIF('Random Magic Item'!$M:$M,$A235,'Random Magic Item'!Q:Q))/100</f>
        <v>0</v>
      </c>
      <c r="K235" s="5">
        <f>(COUNTIF('Random Magic Item'!F:F,$A235)+SUMIF('Random Magic Item'!$M:$M,$A235,'Random Magic Item'!R:R))/100</f>
        <v>0</v>
      </c>
      <c r="L235" s="5">
        <f>(COUNTIF('Random Magic Item'!G:G,$A235)+SUMIF('Random Magic Item'!$M:$M,$A235,'Random Magic Item'!S:S))/100</f>
        <v>0</v>
      </c>
      <c r="M235" s="5">
        <f>(COUNTIF('Random Magic Item'!H:H,$A235)+SUMIF('Random Magic Item'!$M:$M,$A235,'Random Magic Item'!T:T))/100</f>
        <v>0</v>
      </c>
      <c r="N235" s="5">
        <f>(COUNTIF('Random Magic Item'!I:I,$A235)+SUMIF('Random Magic Item'!$M:$M,$A235,'Random Magic Item'!U:U))/100</f>
        <v>0</v>
      </c>
      <c r="O235" s="5">
        <f>(COUNTIF('Random Magic Item'!J:J,$A235)+SUMIF('Random Magic Item'!$M:$M,$A235,'Random Magic Item'!V:V))/100</f>
        <v>0</v>
      </c>
      <c r="P235" s="54">
        <f t="shared" si="3"/>
        <v>1</v>
      </c>
      <c r="Q235" s="13">
        <v>181</v>
      </c>
      <c r="AA235" s="56">
        <v>3</v>
      </c>
      <c r="AC235" s="14"/>
      <c r="AD235" s="56"/>
    </row>
    <row r="236" spans="1:30" x14ac:dyDescent="0.25">
      <c r="A236" t="s">
        <v>830</v>
      </c>
      <c r="C236" t="s">
        <v>372</v>
      </c>
      <c r="D236" s="13" t="s">
        <v>5</v>
      </c>
      <c r="E236" s="13">
        <v>1</v>
      </c>
      <c r="F236" s="13">
        <v>0</v>
      </c>
      <c r="G236" s="5">
        <f>(COUNTIF('Random Magic Item'!B:B,$A236)+SUMIF('Random Magic Item'!$M:$M,$A236,'Random Magic Item'!N:N))/100</f>
        <v>0</v>
      </c>
      <c r="H236" s="5">
        <f>(COUNTIF('Random Magic Item'!C:C,$A236)+SUMIF('Random Magic Item'!$M:$M,$A236,'Random Magic Item'!O:O))/100</f>
        <v>0</v>
      </c>
      <c r="I236" s="5">
        <f>(COUNTIF('Random Magic Item'!D:D,$A236)+SUMIF('Random Magic Item'!$M:$M,$A236,'Random Magic Item'!P:P))/100</f>
        <v>0</v>
      </c>
      <c r="J236" s="5">
        <f>(COUNTIF('Random Magic Item'!E:E,$A236)+SUMIF('Random Magic Item'!$M:$M,$A236,'Random Magic Item'!Q:Q))/100</f>
        <v>0</v>
      </c>
      <c r="K236" s="5">
        <f>(COUNTIF('Random Magic Item'!F:F,$A236)+SUMIF('Random Magic Item'!$M:$M,$A236,'Random Magic Item'!R:R))/100</f>
        <v>0</v>
      </c>
      <c r="L236" s="5">
        <f>(COUNTIF('Random Magic Item'!G:G,$A236)+SUMIF('Random Magic Item'!$M:$M,$A236,'Random Magic Item'!S:S))/100</f>
        <v>0</v>
      </c>
      <c r="M236" s="5">
        <f>(COUNTIF('Random Magic Item'!H:H,$A236)+SUMIF('Random Magic Item'!$M:$M,$A236,'Random Magic Item'!T:T))/100</f>
        <v>0</v>
      </c>
      <c r="N236" s="5">
        <f>(COUNTIF('Random Magic Item'!I:I,$A236)+SUMIF('Random Magic Item'!$M:$M,$A236,'Random Magic Item'!U:U))/100</f>
        <v>0</v>
      </c>
      <c r="O236" s="5">
        <f>(COUNTIF('Random Magic Item'!J:J,$A236)+SUMIF('Random Magic Item'!$M:$M,$A236,'Random Magic Item'!V:V))/100</f>
        <v>0</v>
      </c>
      <c r="P236" s="54">
        <f t="shared" si="3"/>
        <v>0</v>
      </c>
      <c r="T236" s="13">
        <v>94</v>
      </c>
      <c r="AC236" s="14"/>
      <c r="AD236" s="56"/>
    </row>
    <row r="237" spans="1:30" x14ac:dyDescent="0.25">
      <c r="A237" t="s">
        <v>1342</v>
      </c>
      <c r="C237" t="s">
        <v>372</v>
      </c>
      <c r="D237" s="13" t="s">
        <v>2</v>
      </c>
      <c r="E237" s="13">
        <v>1</v>
      </c>
      <c r="F237" s="13">
        <v>0</v>
      </c>
      <c r="G237" s="5">
        <f>(COUNTIF('Random Magic Item'!B:B,$A237)+SUMIF('Random Magic Item'!$M:$M,$A237,'Random Magic Item'!N:N))/100</f>
        <v>0</v>
      </c>
      <c r="H237" s="5">
        <f>(COUNTIF('Random Magic Item'!C:C,$A237)+SUMIF('Random Magic Item'!$M:$M,$A237,'Random Magic Item'!O:O))/100</f>
        <v>0</v>
      </c>
      <c r="I237" s="5">
        <f>(COUNTIF('Random Magic Item'!D:D,$A237)+SUMIF('Random Magic Item'!$M:$M,$A237,'Random Magic Item'!P:P))/100</f>
        <v>0</v>
      </c>
      <c r="J237" s="5">
        <f>(COUNTIF('Random Magic Item'!E:E,$A237)+SUMIF('Random Magic Item'!$M:$M,$A237,'Random Magic Item'!Q:Q))/100</f>
        <v>0</v>
      </c>
      <c r="K237" s="5">
        <f>(COUNTIF('Random Magic Item'!F:F,$A237)+SUMIF('Random Magic Item'!$M:$M,$A237,'Random Magic Item'!R:R))/100</f>
        <v>0</v>
      </c>
      <c r="L237" s="5">
        <f>(COUNTIF('Random Magic Item'!G:G,$A237)+SUMIF('Random Magic Item'!$M:$M,$A237,'Random Magic Item'!S:S))/100</f>
        <v>0.01</v>
      </c>
      <c r="M237" s="5">
        <f>(COUNTIF('Random Magic Item'!H:H,$A237)+SUMIF('Random Magic Item'!$M:$M,$A237,'Random Magic Item'!T:T))/100</f>
        <v>0</v>
      </c>
      <c r="N237" s="5">
        <f>(COUNTIF('Random Magic Item'!I:I,$A237)+SUMIF('Random Magic Item'!$M:$M,$A237,'Random Magic Item'!U:U))/100</f>
        <v>0</v>
      </c>
      <c r="O237" s="5">
        <f>(COUNTIF('Random Magic Item'!J:J,$A237)+SUMIF('Random Magic Item'!$M:$M,$A237,'Random Magic Item'!V:V))/100</f>
        <v>0</v>
      </c>
      <c r="P237" s="54">
        <f t="shared" si="3"/>
        <v>1</v>
      </c>
      <c r="Q237" s="13">
        <v>181</v>
      </c>
      <c r="W237" s="56">
        <v>233</v>
      </c>
      <c r="AC237" s="14"/>
      <c r="AD237" s="56"/>
    </row>
    <row r="238" spans="1:30" x14ac:dyDescent="0.25">
      <c r="A238" t="s">
        <v>1343</v>
      </c>
      <c r="C238" t="s">
        <v>372</v>
      </c>
      <c r="D238" s="13" t="s">
        <v>4</v>
      </c>
      <c r="E238" s="13">
        <v>0</v>
      </c>
      <c r="F238" s="13">
        <v>0</v>
      </c>
      <c r="G238" s="5">
        <f>(COUNTIF('Random Magic Item'!B:B,$A238)+SUMIF('Random Magic Item'!$M:$M,$A238,'Random Magic Item'!N:N))/100</f>
        <v>0</v>
      </c>
      <c r="H238" s="5">
        <f>(COUNTIF('Random Magic Item'!C:C,$A238)+SUMIF('Random Magic Item'!$M:$M,$A238,'Random Magic Item'!O:O))/100</f>
        <v>0</v>
      </c>
      <c r="I238" s="5">
        <f>(COUNTIF('Random Magic Item'!D:D,$A238)+SUMIF('Random Magic Item'!$M:$M,$A238,'Random Magic Item'!P:P))/100</f>
        <v>0</v>
      </c>
      <c r="J238" s="5">
        <f>(COUNTIF('Random Magic Item'!E:E,$A238)+SUMIF('Random Magic Item'!$M:$M,$A238,'Random Magic Item'!Q:Q))/100</f>
        <v>0</v>
      </c>
      <c r="K238" s="5">
        <f>(COUNTIF('Random Magic Item'!F:F,$A238)+SUMIF('Random Magic Item'!$M:$M,$A238,'Random Magic Item'!R:R))/100</f>
        <v>0</v>
      </c>
      <c r="L238" s="5">
        <f>(COUNTIF('Random Magic Item'!G:G,$A238)+SUMIF('Random Magic Item'!$M:$M,$A238,'Random Magic Item'!S:S))/100</f>
        <v>0</v>
      </c>
      <c r="M238" s="5">
        <f>(COUNTIF('Random Magic Item'!H:H,$A238)+SUMIF('Random Magic Item'!$M:$M,$A238,'Random Magic Item'!T:T))/100</f>
        <v>0</v>
      </c>
      <c r="N238" s="5">
        <f>(COUNTIF('Random Magic Item'!I:I,$A238)+SUMIF('Random Magic Item'!$M:$M,$A238,'Random Magic Item'!U:U))/100</f>
        <v>0.01</v>
      </c>
      <c r="O238" s="5">
        <f>(COUNTIF('Random Magic Item'!J:J,$A238)+SUMIF('Random Magic Item'!$M:$M,$A238,'Random Magic Item'!V:V))/100</f>
        <v>0</v>
      </c>
      <c r="P238" s="54">
        <f t="shared" si="3"/>
        <v>1</v>
      </c>
      <c r="Q238" s="13">
        <v>181</v>
      </c>
      <c r="W238" s="56">
        <v>234</v>
      </c>
      <c r="AC238" s="14"/>
      <c r="AD238" s="56"/>
    </row>
    <row r="239" spans="1:30" x14ac:dyDescent="0.25">
      <c r="A239" t="s">
        <v>1344</v>
      </c>
      <c r="C239" t="s">
        <v>429</v>
      </c>
      <c r="D239" s="13" t="s">
        <v>2</v>
      </c>
      <c r="E239" s="13">
        <v>0</v>
      </c>
      <c r="F239" s="13">
        <v>0</v>
      </c>
      <c r="G239" s="5">
        <f>(COUNTIF('Random Magic Item'!B:B,$A239)+SUMIF('Random Magic Item'!$M:$M,$A239,'Random Magic Item'!N:N))/100</f>
        <v>0</v>
      </c>
      <c r="H239" s="5">
        <f>(COUNTIF('Random Magic Item'!C:C,$A239)+SUMIF('Random Magic Item'!$M:$M,$A239,'Random Magic Item'!O:O))/100</f>
        <v>0.01</v>
      </c>
      <c r="I239" s="5">
        <f>(COUNTIF('Random Magic Item'!D:D,$A239)+SUMIF('Random Magic Item'!$M:$M,$A239,'Random Magic Item'!P:P))/100</f>
        <v>0</v>
      </c>
      <c r="J239" s="5">
        <f>(COUNTIF('Random Magic Item'!E:E,$A239)+SUMIF('Random Magic Item'!$M:$M,$A239,'Random Magic Item'!Q:Q))/100</f>
        <v>0</v>
      </c>
      <c r="K239" s="5">
        <f>(COUNTIF('Random Magic Item'!F:F,$A239)+SUMIF('Random Magic Item'!$M:$M,$A239,'Random Magic Item'!R:R))/100</f>
        <v>0</v>
      </c>
      <c r="L239" s="5">
        <f>(COUNTIF('Random Magic Item'!G:G,$A239)+SUMIF('Random Magic Item'!$M:$M,$A239,'Random Magic Item'!S:S))/100</f>
        <v>0</v>
      </c>
      <c r="M239" s="5">
        <f>(COUNTIF('Random Magic Item'!H:H,$A239)+SUMIF('Random Magic Item'!$M:$M,$A239,'Random Magic Item'!T:T))/100</f>
        <v>0</v>
      </c>
      <c r="N239" s="5">
        <f>(COUNTIF('Random Magic Item'!I:I,$A239)+SUMIF('Random Magic Item'!$M:$M,$A239,'Random Magic Item'!U:U))/100</f>
        <v>0</v>
      </c>
      <c r="O239" s="5">
        <f>(COUNTIF('Random Magic Item'!J:J,$A239)+SUMIF('Random Magic Item'!$M:$M,$A239,'Random Magic Item'!V:V))/100</f>
        <v>0</v>
      </c>
      <c r="P239" s="54">
        <f t="shared" si="3"/>
        <v>1</v>
      </c>
      <c r="Q239" s="13">
        <v>182</v>
      </c>
      <c r="W239" s="56">
        <v>234</v>
      </c>
      <c r="AC239" s="14"/>
      <c r="AD239" s="56"/>
    </row>
    <row r="240" spans="1:30" x14ac:dyDescent="0.25">
      <c r="A240" t="s">
        <v>449</v>
      </c>
      <c r="C240" t="s">
        <v>442</v>
      </c>
      <c r="D240" s="13" t="s">
        <v>5</v>
      </c>
      <c r="E240" s="13">
        <v>1</v>
      </c>
      <c r="F240" s="13">
        <v>0</v>
      </c>
      <c r="G240" s="5">
        <f>(COUNTIF('Random Magic Item'!B:B,$A240)+SUMIF('Random Magic Item'!$M:$M,$A240,'Random Magic Item'!N:N))/100</f>
        <v>0</v>
      </c>
      <c r="H240" s="5">
        <f>(COUNTIF('Random Magic Item'!C:C,$A240)+SUMIF('Random Magic Item'!$M:$M,$A240,'Random Magic Item'!O:O))/100</f>
        <v>0</v>
      </c>
      <c r="I240" s="5">
        <f>(COUNTIF('Random Magic Item'!D:D,$A240)+SUMIF('Random Magic Item'!$M:$M,$A240,'Random Magic Item'!P:P))/100</f>
        <v>0</v>
      </c>
      <c r="J240" s="5">
        <f>(COUNTIF('Random Magic Item'!E:E,$A240)+SUMIF('Random Magic Item'!$M:$M,$A240,'Random Magic Item'!Q:Q))/100</f>
        <v>0</v>
      </c>
      <c r="K240" s="5">
        <f>(COUNTIF('Random Magic Item'!F:F,$A240)+SUMIF('Random Magic Item'!$M:$M,$A240,'Random Magic Item'!R:R))/100</f>
        <v>0</v>
      </c>
      <c r="L240" s="5">
        <f>(COUNTIF('Random Magic Item'!G:G,$A240)+SUMIF('Random Magic Item'!$M:$M,$A240,'Random Magic Item'!S:S))/100</f>
        <v>0</v>
      </c>
      <c r="M240" s="5">
        <f>(COUNTIF('Random Magic Item'!H:H,$A240)+SUMIF('Random Magic Item'!$M:$M,$A240,'Random Magic Item'!T:T))/100</f>
        <v>0</v>
      </c>
      <c r="N240" s="5">
        <f>(COUNTIF('Random Magic Item'!I:I,$A240)+SUMIF('Random Magic Item'!$M:$M,$A240,'Random Magic Item'!U:U))/100</f>
        <v>0</v>
      </c>
      <c r="O240" s="5">
        <f>(COUNTIF('Random Magic Item'!J:J,$A240)+SUMIF('Random Magic Item'!$M:$M,$A240,'Random Magic Item'!V:V))/100</f>
        <v>0</v>
      </c>
      <c r="P240" s="54">
        <f t="shared" si="3"/>
        <v>0</v>
      </c>
      <c r="Q240" s="13">
        <v>217</v>
      </c>
      <c r="AC240" s="14"/>
      <c r="AD240" s="56"/>
    </row>
    <row r="241" spans="1:31" x14ac:dyDescent="0.25">
      <c r="A241" t="s">
        <v>1345</v>
      </c>
      <c r="C241" t="s">
        <v>372</v>
      </c>
      <c r="D241" s="13" t="s">
        <v>2</v>
      </c>
      <c r="E241" s="13">
        <v>1</v>
      </c>
      <c r="F241" s="13">
        <v>0</v>
      </c>
      <c r="G241" s="5">
        <f>(COUNTIF('Random Magic Item'!B:B,$A241)+SUMIF('Random Magic Item'!$M:$M,$A241,'Random Magic Item'!N:N))/100</f>
        <v>0</v>
      </c>
      <c r="H241" s="5">
        <f>(COUNTIF('Random Magic Item'!C:C,$A241)+SUMIF('Random Magic Item'!$M:$M,$A241,'Random Magic Item'!O:O))/100</f>
        <v>0</v>
      </c>
      <c r="I241" s="5">
        <f>(COUNTIF('Random Magic Item'!D:D,$A241)+SUMIF('Random Magic Item'!$M:$M,$A241,'Random Magic Item'!P:P))/100</f>
        <v>0</v>
      </c>
      <c r="J241" s="5">
        <f>(COUNTIF('Random Magic Item'!E:E,$A241)+SUMIF('Random Magic Item'!$M:$M,$A241,'Random Magic Item'!Q:Q))/100</f>
        <v>0</v>
      </c>
      <c r="K241" s="5">
        <f>(COUNTIF('Random Magic Item'!F:F,$A241)+SUMIF('Random Magic Item'!$M:$M,$A241,'Random Magic Item'!R:R))/100</f>
        <v>0</v>
      </c>
      <c r="L241" s="5">
        <f>(COUNTIF('Random Magic Item'!G:G,$A241)+SUMIF('Random Magic Item'!$M:$M,$A241,'Random Magic Item'!S:S))/100</f>
        <v>0.01</v>
      </c>
      <c r="M241" s="5">
        <f>(COUNTIF('Random Magic Item'!H:H,$A241)+SUMIF('Random Magic Item'!$M:$M,$A241,'Random Magic Item'!T:T))/100</f>
        <v>0</v>
      </c>
      <c r="N241" s="5">
        <f>(COUNTIF('Random Magic Item'!I:I,$A241)+SUMIF('Random Magic Item'!$M:$M,$A241,'Random Magic Item'!U:U))/100</f>
        <v>0</v>
      </c>
      <c r="O241" s="5">
        <f>(COUNTIF('Random Magic Item'!J:J,$A241)+SUMIF('Random Magic Item'!$M:$M,$A241,'Random Magic Item'!V:V))/100</f>
        <v>0</v>
      </c>
      <c r="P241" s="54">
        <f t="shared" si="3"/>
        <v>1</v>
      </c>
      <c r="Q241" s="13">
        <v>182</v>
      </c>
      <c r="W241" s="56">
        <v>234</v>
      </c>
      <c r="AC241" s="14"/>
      <c r="AD241" s="56"/>
    </row>
    <row r="242" spans="1:31" x14ac:dyDescent="0.25">
      <c r="A242" t="s">
        <v>1346</v>
      </c>
      <c r="C242" t="s">
        <v>372</v>
      </c>
      <c r="D242" s="13" t="s">
        <v>3</v>
      </c>
      <c r="E242" s="13">
        <v>0</v>
      </c>
      <c r="F242" s="13">
        <v>0</v>
      </c>
      <c r="G242" s="5">
        <f>(COUNTIF('Random Magic Item'!B:B,$A242)+SUMIF('Random Magic Item'!$M:$M,$A242,'Random Magic Item'!N:N))/100</f>
        <v>0</v>
      </c>
      <c r="H242" s="5">
        <f>(COUNTIF('Random Magic Item'!C:C,$A242)+SUMIF('Random Magic Item'!$M:$M,$A242,'Random Magic Item'!O:O))/100</f>
        <v>0</v>
      </c>
      <c r="I242" s="5">
        <f>(COUNTIF('Random Magic Item'!D:D,$A242)+SUMIF('Random Magic Item'!$M:$M,$A242,'Random Magic Item'!P:P))/100</f>
        <v>0.01</v>
      </c>
      <c r="J242" s="5">
        <f>(COUNTIF('Random Magic Item'!E:E,$A242)+SUMIF('Random Magic Item'!$M:$M,$A242,'Random Magic Item'!Q:Q))/100</f>
        <v>0</v>
      </c>
      <c r="K242" s="5">
        <f>(COUNTIF('Random Magic Item'!F:F,$A242)+SUMIF('Random Magic Item'!$M:$M,$A242,'Random Magic Item'!R:R))/100</f>
        <v>0</v>
      </c>
      <c r="L242" s="5">
        <f>(COUNTIF('Random Magic Item'!G:G,$A242)+SUMIF('Random Magic Item'!$M:$M,$A242,'Random Magic Item'!S:S))/100</f>
        <v>0</v>
      </c>
      <c r="M242" s="5">
        <f>(COUNTIF('Random Magic Item'!H:H,$A242)+SUMIF('Random Magic Item'!$M:$M,$A242,'Random Magic Item'!T:T))/100</f>
        <v>0</v>
      </c>
      <c r="N242" s="5">
        <f>(COUNTIF('Random Magic Item'!I:I,$A242)+SUMIF('Random Magic Item'!$M:$M,$A242,'Random Magic Item'!U:U))/100</f>
        <v>0</v>
      </c>
      <c r="O242" s="5">
        <f>(COUNTIF('Random Magic Item'!J:J,$A242)+SUMIF('Random Magic Item'!$M:$M,$A242,'Random Magic Item'!V:V))/100</f>
        <v>0</v>
      </c>
      <c r="P242" s="54">
        <f t="shared" si="3"/>
        <v>1</v>
      </c>
      <c r="Q242" s="13">
        <v>182</v>
      </c>
      <c r="W242" s="56">
        <v>234</v>
      </c>
      <c r="AC242" s="14"/>
      <c r="AD242" s="56"/>
    </row>
    <row r="243" spans="1:31" x14ac:dyDescent="0.25">
      <c r="A243" t="s">
        <v>1347</v>
      </c>
      <c r="C243" t="s">
        <v>372</v>
      </c>
      <c r="D243" s="13" t="s">
        <v>3</v>
      </c>
      <c r="E243" s="13">
        <v>1</v>
      </c>
      <c r="F243" s="13">
        <v>0</v>
      </c>
      <c r="G243" s="5">
        <f>(COUNTIF('Random Magic Item'!B:B,$A243)+SUMIF('Random Magic Item'!$M:$M,$A243,'Random Magic Item'!N:N))/100</f>
        <v>0</v>
      </c>
      <c r="H243" s="5">
        <f>(COUNTIF('Random Magic Item'!C:C,$A243)+SUMIF('Random Magic Item'!$M:$M,$A243,'Random Magic Item'!O:O))/100</f>
        <v>0</v>
      </c>
      <c r="I243" s="5">
        <f>(COUNTIF('Random Magic Item'!D:D,$A243)+SUMIF('Random Magic Item'!$M:$M,$A243,'Random Magic Item'!P:P))/100</f>
        <v>0</v>
      </c>
      <c r="J243" s="5">
        <f>(COUNTIF('Random Magic Item'!E:E,$A243)+SUMIF('Random Magic Item'!$M:$M,$A243,'Random Magic Item'!Q:Q))/100</f>
        <v>0</v>
      </c>
      <c r="K243" s="5">
        <f>(COUNTIF('Random Magic Item'!F:F,$A243)+SUMIF('Random Magic Item'!$M:$M,$A243,'Random Magic Item'!R:R))/100</f>
        <v>0</v>
      </c>
      <c r="L243" s="5">
        <f>(COUNTIF('Random Magic Item'!G:G,$A243)+SUMIF('Random Magic Item'!$M:$M,$A243,'Random Magic Item'!S:S))/100</f>
        <v>0</v>
      </c>
      <c r="M243" s="5">
        <f>(COUNTIF('Random Magic Item'!H:H,$A243)+SUMIF('Random Magic Item'!$M:$M,$A243,'Random Magic Item'!T:T))/100</f>
        <v>0.01</v>
      </c>
      <c r="N243" s="5">
        <f>(COUNTIF('Random Magic Item'!I:I,$A243)+SUMIF('Random Magic Item'!$M:$M,$A243,'Random Magic Item'!U:U))/100</f>
        <v>0</v>
      </c>
      <c r="O243" s="5">
        <f>(COUNTIF('Random Magic Item'!J:J,$A243)+SUMIF('Random Magic Item'!$M:$M,$A243,'Random Magic Item'!V:V))/100</f>
        <v>0</v>
      </c>
      <c r="P243" s="54">
        <f t="shared" si="3"/>
        <v>1</v>
      </c>
      <c r="Q243" s="13">
        <v>182</v>
      </c>
      <c r="W243" s="56">
        <v>234</v>
      </c>
      <c r="AA243" s="56">
        <v>3</v>
      </c>
      <c r="AC243" s="14"/>
      <c r="AD243" s="56"/>
    </row>
    <row r="244" spans="1:31" x14ac:dyDescent="0.25">
      <c r="A244" t="s">
        <v>1348</v>
      </c>
      <c r="C244" t="s">
        <v>413</v>
      </c>
      <c r="D244" s="13" t="s">
        <v>4</v>
      </c>
      <c r="E244" s="13">
        <v>1</v>
      </c>
      <c r="F244" s="13">
        <v>0</v>
      </c>
      <c r="G244" s="5">
        <f>(COUNTIF('Random Magic Item'!B:B,$A244)+SUMIF('Random Magic Item'!$M:$M,$A244,'Random Magic Item'!N:N))/100</f>
        <v>0</v>
      </c>
      <c r="H244" s="5">
        <f>(COUNTIF('Random Magic Item'!C:C,$A244)+SUMIF('Random Magic Item'!$M:$M,$A244,'Random Magic Item'!O:O))/100</f>
        <v>0</v>
      </c>
      <c r="I244" s="5">
        <f>(COUNTIF('Random Magic Item'!D:D,$A244)+SUMIF('Random Magic Item'!$M:$M,$A244,'Random Magic Item'!P:P))/100</f>
        <v>0</v>
      </c>
      <c r="J244" s="5">
        <f>(COUNTIF('Random Magic Item'!E:E,$A244)+SUMIF('Random Magic Item'!$M:$M,$A244,'Random Magic Item'!Q:Q))/100</f>
        <v>0</v>
      </c>
      <c r="K244" s="5">
        <f>(COUNTIF('Random Magic Item'!F:F,$A244)+SUMIF('Random Magic Item'!$M:$M,$A244,'Random Magic Item'!R:R))/100</f>
        <v>0</v>
      </c>
      <c r="L244" s="5">
        <f>(COUNTIF('Random Magic Item'!G:G,$A244)+SUMIF('Random Magic Item'!$M:$M,$A244,'Random Magic Item'!S:S))/100</f>
        <v>0</v>
      </c>
      <c r="M244" s="5">
        <f>(COUNTIF('Random Magic Item'!H:H,$A244)+SUMIF('Random Magic Item'!$M:$M,$A244,'Random Magic Item'!T:T))/100</f>
        <v>0</v>
      </c>
      <c r="N244" s="5">
        <f>(COUNTIF('Random Magic Item'!I:I,$A244)+SUMIF('Random Magic Item'!$M:$M,$A244,'Random Magic Item'!U:U))/100</f>
        <v>0.01</v>
      </c>
      <c r="O244" s="5">
        <f>(COUNTIF('Random Magic Item'!J:J,$A244)+SUMIF('Random Magic Item'!$M:$M,$A244,'Random Magic Item'!V:V))/100</f>
        <v>0</v>
      </c>
      <c r="P244" s="54">
        <f t="shared" si="3"/>
        <v>1</v>
      </c>
      <c r="Q244" s="13">
        <v>183</v>
      </c>
      <c r="W244" s="56">
        <v>235</v>
      </c>
      <c r="AC244" s="14"/>
      <c r="AD244" s="56"/>
    </row>
    <row r="245" spans="1:31" x14ac:dyDescent="0.25">
      <c r="A245" t="s">
        <v>1349</v>
      </c>
      <c r="B245" t="s">
        <v>1238</v>
      </c>
      <c r="C245" t="s">
        <v>372</v>
      </c>
      <c r="D245" s="13" t="s">
        <v>4</v>
      </c>
      <c r="E245" s="13">
        <v>0</v>
      </c>
      <c r="F245" s="13">
        <v>0</v>
      </c>
      <c r="G245" s="5">
        <f>(COUNTIF('Random Magic Item'!B:B,$A245)+SUMIF('Random Magic Item'!$M:$M,$A245,'Random Magic Item'!N:N))/100</f>
        <v>0</v>
      </c>
      <c r="H245" s="5">
        <f>(COUNTIF('Random Magic Item'!C:C,$A245)+SUMIF('Random Magic Item'!$M:$M,$A245,'Random Magic Item'!O:O))/100</f>
        <v>0</v>
      </c>
      <c r="I245" s="5">
        <f>(COUNTIF('Random Magic Item'!D:D,$A245)+SUMIF('Random Magic Item'!$M:$M,$A245,'Random Magic Item'!P:P))/100</f>
        <v>0</v>
      </c>
      <c r="J245" s="5">
        <f>(COUNTIF('Random Magic Item'!E:E,$A245)+SUMIF('Random Magic Item'!$M:$M,$A245,'Random Magic Item'!Q:Q))/100</f>
        <v>0.03</v>
      </c>
      <c r="K245" s="5">
        <f>(COUNTIF('Random Magic Item'!F:F,$A245)+SUMIF('Random Magic Item'!$M:$M,$A245,'Random Magic Item'!R:R))/100</f>
        <v>0</v>
      </c>
      <c r="L245" s="5">
        <f>(COUNTIF('Random Magic Item'!G:G,$A245)+SUMIF('Random Magic Item'!$M:$M,$A245,'Random Magic Item'!S:S))/100</f>
        <v>0</v>
      </c>
      <c r="M245" s="5">
        <f>(COUNTIF('Random Magic Item'!H:H,$A245)+SUMIF('Random Magic Item'!$M:$M,$A245,'Random Magic Item'!T:T))/100</f>
        <v>0</v>
      </c>
      <c r="N245" s="5">
        <f>(COUNTIF('Random Magic Item'!I:I,$A245)+SUMIF('Random Magic Item'!$M:$M,$A245,'Random Magic Item'!U:U))/100</f>
        <v>0</v>
      </c>
      <c r="O245" s="5">
        <f>(COUNTIF('Random Magic Item'!J:J,$A245)+SUMIF('Random Magic Item'!$M:$M,$A245,'Random Magic Item'!V:V))/100</f>
        <v>0</v>
      </c>
      <c r="P245" s="54">
        <f t="shared" si="3"/>
        <v>1</v>
      </c>
      <c r="Q245" s="13">
        <v>183</v>
      </c>
      <c r="W245" s="56">
        <v>233</v>
      </c>
      <c r="AC245" s="14"/>
      <c r="AD245" s="56"/>
    </row>
    <row r="246" spans="1:31" x14ac:dyDescent="0.25">
      <c r="A246" t="s">
        <v>309</v>
      </c>
      <c r="C246" t="s">
        <v>430</v>
      </c>
      <c r="D246" s="13" t="s">
        <v>4</v>
      </c>
      <c r="E246" s="13">
        <v>1</v>
      </c>
      <c r="F246" s="13">
        <v>0</v>
      </c>
      <c r="G246" s="5">
        <f>(COUNTIF('Random Magic Item'!B:B,$A246)+SUMIF('Random Magic Item'!$M:$M,$A246,'Random Magic Item'!N:N))/100</f>
        <v>0</v>
      </c>
      <c r="H246" s="5">
        <f>(COUNTIF('Random Magic Item'!C:C,$A246)+SUMIF('Random Magic Item'!$M:$M,$A246,'Random Magic Item'!O:O))/100</f>
        <v>0</v>
      </c>
      <c r="I246" s="5">
        <f>(COUNTIF('Random Magic Item'!D:D,$A246)+SUMIF('Random Magic Item'!$M:$M,$A246,'Random Magic Item'!P:P))/100</f>
        <v>0</v>
      </c>
      <c r="J246" s="5">
        <f>(COUNTIF('Random Magic Item'!E:E,$A246)+SUMIF('Random Magic Item'!$M:$M,$A246,'Random Magic Item'!Q:Q))/100</f>
        <v>0</v>
      </c>
      <c r="K246" s="5">
        <f>(COUNTIF('Random Magic Item'!F:F,$A246)+SUMIF('Random Magic Item'!$M:$M,$A246,'Random Magic Item'!R:R))/100</f>
        <v>0</v>
      </c>
      <c r="L246" s="5">
        <f>(COUNTIF('Random Magic Item'!G:G,$A246)+SUMIF('Random Magic Item'!$M:$M,$A246,'Random Magic Item'!S:S))/100</f>
        <v>0</v>
      </c>
      <c r="M246" s="5">
        <f>(COUNTIF('Random Magic Item'!H:H,$A246)+SUMIF('Random Magic Item'!$M:$M,$A246,'Random Magic Item'!T:T))/100</f>
        <v>0</v>
      </c>
      <c r="N246" s="5">
        <f>(COUNTIF('Random Magic Item'!I:I,$A246)+SUMIF('Random Magic Item'!$M:$M,$A246,'Random Magic Item'!U:U))/100</f>
        <v>0.01</v>
      </c>
      <c r="O246" s="5">
        <f>(COUNTIF('Random Magic Item'!J:J,$A246)+SUMIF('Random Magic Item'!$M:$M,$A246,'Random Magic Item'!V:V))/100</f>
        <v>0</v>
      </c>
      <c r="P246" s="54">
        <f t="shared" si="3"/>
        <v>1</v>
      </c>
      <c r="Q246" s="13">
        <v>183</v>
      </c>
      <c r="W246" s="56">
        <v>235</v>
      </c>
      <c r="AC246" s="14"/>
      <c r="AD246" s="56"/>
    </row>
    <row r="247" spans="1:31" x14ac:dyDescent="0.25">
      <c r="A247" t="s">
        <v>1350</v>
      </c>
      <c r="C247" t="s">
        <v>418</v>
      </c>
      <c r="D247" s="13" t="s">
        <v>3</v>
      </c>
      <c r="E247" s="13">
        <v>0</v>
      </c>
      <c r="F247" s="13">
        <v>0</v>
      </c>
      <c r="G247" s="5">
        <f>(COUNTIF('Random Magic Item'!B:B,$A247)+SUMIF('Random Magic Item'!$M:$M,$A247,'Random Magic Item'!N:N))/100</f>
        <v>0</v>
      </c>
      <c r="H247" s="5">
        <f>(COUNTIF('Random Magic Item'!C:C,$A247)+SUMIF('Random Magic Item'!$M:$M,$A247,'Random Magic Item'!O:O))/100</f>
        <v>0</v>
      </c>
      <c r="I247" s="5">
        <f>(COUNTIF('Random Magic Item'!D:D,$A247)+SUMIF('Random Magic Item'!$M:$M,$A247,'Random Magic Item'!P:P))/100</f>
        <v>0.03</v>
      </c>
      <c r="J247" s="5">
        <f>(COUNTIF('Random Magic Item'!E:E,$A247)+SUMIF('Random Magic Item'!$M:$M,$A247,'Random Magic Item'!Q:Q))/100</f>
        <v>0</v>
      </c>
      <c r="K247" s="5">
        <f>(COUNTIF('Random Magic Item'!F:F,$A247)+SUMIF('Random Magic Item'!$M:$M,$A247,'Random Magic Item'!R:R))/100</f>
        <v>0</v>
      </c>
      <c r="L247" s="5">
        <f>(COUNTIF('Random Magic Item'!G:G,$A247)+SUMIF('Random Magic Item'!$M:$M,$A247,'Random Magic Item'!S:S))/100</f>
        <v>0</v>
      </c>
      <c r="M247" s="5">
        <f>(COUNTIF('Random Magic Item'!H:H,$A247)+SUMIF('Random Magic Item'!$M:$M,$A247,'Random Magic Item'!T:T))/100</f>
        <v>0</v>
      </c>
      <c r="N247" s="5">
        <f>(COUNTIF('Random Magic Item'!I:I,$A247)+SUMIF('Random Magic Item'!$M:$M,$A247,'Random Magic Item'!U:U))/100</f>
        <v>0</v>
      </c>
      <c r="O247" s="5">
        <f>(COUNTIF('Random Magic Item'!J:J,$A247)+SUMIF('Random Magic Item'!$M:$M,$A247,'Random Magic Item'!V:V))/100</f>
        <v>0</v>
      </c>
      <c r="P247" s="54">
        <f t="shared" si="3"/>
        <v>1</v>
      </c>
      <c r="Q247" s="13">
        <v>183</v>
      </c>
      <c r="W247" s="56">
        <v>235</v>
      </c>
      <c r="X247" s="13">
        <v>2</v>
      </c>
      <c r="AC247" s="14"/>
      <c r="AD247" s="56"/>
    </row>
    <row r="248" spans="1:31" x14ac:dyDescent="0.25">
      <c r="A248" t="s">
        <v>1351</v>
      </c>
      <c r="C248" t="s">
        <v>418</v>
      </c>
      <c r="D248" s="13" t="s">
        <v>4</v>
      </c>
      <c r="E248" s="13">
        <v>0</v>
      </c>
      <c r="F248" s="13">
        <v>0</v>
      </c>
      <c r="G248" s="5">
        <f>(COUNTIF('Random Magic Item'!B:B,$A248)+SUMIF('Random Magic Item'!$M:$M,$A248,'Random Magic Item'!N:N))/100</f>
        <v>0</v>
      </c>
      <c r="H248" s="5">
        <f>(COUNTIF('Random Magic Item'!C:C,$A248)+SUMIF('Random Magic Item'!$M:$M,$A248,'Random Magic Item'!O:O))/100</f>
        <v>0</v>
      </c>
      <c r="I248" s="5">
        <f>(COUNTIF('Random Magic Item'!D:D,$A248)+SUMIF('Random Magic Item'!$M:$M,$A248,'Random Magic Item'!P:P))/100</f>
        <v>0</v>
      </c>
      <c r="J248" s="5">
        <f>(COUNTIF('Random Magic Item'!E:E,$A248)+SUMIF('Random Magic Item'!$M:$M,$A248,'Random Magic Item'!Q:Q))/100</f>
        <v>0.05</v>
      </c>
      <c r="K248" s="5">
        <f>(COUNTIF('Random Magic Item'!F:F,$A248)+SUMIF('Random Magic Item'!$M:$M,$A248,'Random Magic Item'!R:R))/100</f>
        <v>0</v>
      </c>
      <c r="L248" s="5">
        <f>(COUNTIF('Random Magic Item'!G:G,$A248)+SUMIF('Random Magic Item'!$M:$M,$A248,'Random Magic Item'!S:S))/100</f>
        <v>0</v>
      </c>
      <c r="M248" s="5">
        <f>(COUNTIF('Random Magic Item'!H:H,$A248)+SUMIF('Random Magic Item'!$M:$M,$A248,'Random Magic Item'!T:T))/100</f>
        <v>0</v>
      </c>
      <c r="N248" s="5">
        <f>(COUNTIF('Random Magic Item'!I:I,$A248)+SUMIF('Random Magic Item'!$M:$M,$A248,'Random Magic Item'!U:U))/100</f>
        <v>0</v>
      </c>
      <c r="O248" s="5">
        <f>(COUNTIF('Random Magic Item'!J:J,$A248)+SUMIF('Random Magic Item'!$M:$M,$A248,'Random Magic Item'!V:V))/100</f>
        <v>0</v>
      </c>
      <c r="P248" s="54">
        <f t="shared" si="3"/>
        <v>1</v>
      </c>
      <c r="Q248" s="13">
        <v>184</v>
      </c>
      <c r="W248" s="56">
        <v>235</v>
      </c>
      <c r="AC248" s="14"/>
      <c r="AD248" s="56"/>
    </row>
    <row r="249" spans="1:31" x14ac:dyDescent="0.25">
      <c r="A249" t="s">
        <v>1352</v>
      </c>
      <c r="C249" t="s">
        <v>418</v>
      </c>
      <c r="D249" s="13" t="s">
        <v>2</v>
      </c>
      <c r="E249" s="13">
        <v>0</v>
      </c>
      <c r="F249" s="13">
        <v>0</v>
      </c>
      <c r="G249" s="5">
        <f>(COUNTIF('Random Magic Item'!B:B,$A249)+SUMIF('Random Magic Item'!$M:$M,$A249,'Random Magic Item'!N:N))/100</f>
        <v>0</v>
      </c>
      <c r="H249" s="5">
        <f>(COUNTIF('Random Magic Item'!C:C,$A249)+SUMIF('Random Magic Item'!$M:$M,$A249,'Random Magic Item'!O:O))/100</f>
        <v>0.03</v>
      </c>
      <c r="I249" s="5">
        <f>(COUNTIF('Random Magic Item'!D:D,$A249)+SUMIF('Random Magic Item'!$M:$M,$A249,'Random Magic Item'!P:P))/100</f>
        <v>0</v>
      </c>
      <c r="J249" s="5">
        <f>(COUNTIF('Random Magic Item'!E:E,$A249)+SUMIF('Random Magic Item'!$M:$M,$A249,'Random Magic Item'!Q:Q))/100</f>
        <v>0</v>
      </c>
      <c r="K249" s="5">
        <f>(COUNTIF('Random Magic Item'!F:F,$A249)+SUMIF('Random Magic Item'!$M:$M,$A249,'Random Magic Item'!R:R))/100</f>
        <v>0</v>
      </c>
      <c r="L249" s="5">
        <f>(COUNTIF('Random Magic Item'!G:G,$A249)+SUMIF('Random Magic Item'!$M:$M,$A249,'Random Magic Item'!S:S))/100</f>
        <v>0</v>
      </c>
      <c r="M249" s="5">
        <f>(COUNTIF('Random Magic Item'!H:H,$A249)+SUMIF('Random Magic Item'!$M:$M,$A249,'Random Magic Item'!T:T))/100</f>
        <v>0</v>
      </c>
      <c r="N249" s="5">
        <f>(COUNTIF('Random Magic Item'!I:I,$A249)+SUMIF('Random Magic Item'!$M:$M,$A249,'Random Magic Item'!U:U))/100</f>
        <v>0</v>
      </c>
      <c r="O249" s="5">
        <f>(COUNTIF('Random Magic Item'!J:J,$A249)+SUMIF('Random Magic Item'!$M:$M,$A249,'Random Magic Item'!V:V))/100</f>
        <v>0</v>
      </c>
      <c r="P249" s="54">
        <f t="shared" si="3"/>
        <v>1</v>
      </c>
      <c r="Q249" s="13">
        <v>184</v>
      </c>
      <c r="W249" s="56">
        <v>235</v>
      </c>
      <c r="AC249" s="14"/>
      <c r="AD249" s="56"/>
    </row>
    <row r="250" spans="1:31" x14ac:dyDescent="0.25">
      <c r="A250" t="s">
        <v>1133</v>
      </c>
      <c r="C250" t="s">
        <v>1134</v>
      </c>
      <c r="D250" s="13" t="s">
        <v>3</v>
      </c>
      <c r="E250" s="13">
        <v>1</v>
      </c>
      <c r="F250" s="13">
        <v>0</v>
      </c>
      <c r="G250" s="5">
        <f>(COUNTIF('Random Magic Item'!B:B,$A250)+SUMIF('Random Magic Item'!$M:$M,$A250,'Random Magic Item'!N:N))/100</f>
        <v>0</v>
      </c>
      <c r="H250" s="5">
        <f>(COUNTIF('Random Magic Item'!C:C,$A250)+SUMIF('Random Magic Item'!$M:$M,$A250,'Random Magic Item'!O:O))/100</f>
        <v>0</v>
      </c>
      <c r="I250" s="5">
        <f>(COUNTIF('Random Magic Item'!D:D,$A250)+SUMIF('Random Magic Item'!$M:$M,$A250,'Random Magic Item'!P:P))/100</f>
        <v>0</v>
      </c>
      <c r="J250" s="5">
        <f>(COUNTIF('Random Magic Item'!E:E,$A250)+SUMIF('Random Magic Item'!$M:$M,$A250,'Random Magic Item'!Q:Q))/100</f>
        <v>0</v>
      </c>
      <c r="K250" s="5">
        <f>(COUNTIF('Random Magic Item'!F:F,$A250)+SUMIF('Random Magic Item'!$M:$M,$A250,'Random Magic Item'!R:R))/100</f>
        <v>0</v>
      </c>
      <c r="L250" s="5">
        <f>(COUNTIF('Random Magic Item'!G:G,$A250)+SUMIF('Random Magic Item'!$M:$M,$A250,'Random Magic Item'!S:S))/100</f>
        <v>0</v>
      </c>
      <c r="M250" s="5">
        <f>(COUNTIF('Random Magic Item'!H:H,$A250)+SUMIF('Random Magic Item'!$M:$M,$A250,'Random Magic Item'!T:T))/100</f>
        <v>0</v>
      </c>
      <c r="N250" s="5">
        <f>(COUNTIF('Random Magic Item'!I:I,$A250)+SUMIF('Random Magic Item'!$M:$M,$A250,'Random Magic Item'!U:U))/100</f>
        <v>0</v>
      </c>
      <c r="O250" s="5">
        <f>(COUNTIF('Random Magic Item'!J:J,$A250)+SUMIF('Random Magic Item'!$M:$M,$A250,'Random Magic Item'!V:V))/100</f>
        <v>0</v>
      </c>
      <c r="P250" s="54">
        <f t="shared" ref="P250" si="4">SIGN(SUM(G250:O250))</f>
        <v>0</v>
      </c>
      <c r="AD250" s="56"/>
      <c r="AE250" s="14" t="s">
        <v>1136</v>
      </c>
    </row>
    <row r="251" spans="1:31" x14ac:dyDescent="0.25">
      <c r="A251" t="s">
        <v>458</v>
      </c>
      <c r="C251" t="s">
        <v>372</v>
      </c>
      <c r="D251" s="13" t="s">
        <v>452</v>
      </c>
      <c r="E251" s="13">
        <v>1</v>
      </c>
      <c r="F251" s="13">
        <v>0</v>
      </c>
      <c r="G251" s="5">
        <f>(COUNTIF('Random Magic Item'!B:B,$A251)+SUMIF('Random Magic Item'!$M:$M,$A251,'Random Magic Item'!N:N))/100</f>
        <v>0</v>
      </c>
      <c r="H251" s="5">
        <f>(COUNTIF('Random Magic Item'!C:C,$A251)+SUMIF('Random Magic Item'!$M:$M,$A251,'Random Magic Item'!O:O))/100</f>
        <v>0</v>
      </c>
      <c r="I251" s="5">
        <f>(COUNTIF('Random Magic Item'!D:D,$A251)+SUMIF('Random Magic Item'!$M:$M,$A251,'Random Magic Item'!P:P))/100</f>
        <v>0</v>
      </c>
      <c r="J251" s="5">
        <f>(COUNTIF('Random Magic Item'!E:E,$A251)+SUMIF('Random Magic Item'!$M:$M,$A251,'Random Magic Item'!Q:Q))/100</f>
        <v>0</v>
      </c>
      <c r="K251" s="5">
        <f>(COUNTIF('Random Magic Item'!F:F,$A251)+SUMIF('Random Magic Item'!$M:$M,$A251,'Random Magic Item'!R:R))/100</f>
        <v>0</v>
      </c>
      <c r="L251" s="5">
        <f>(COUNTIF('Random Magic Item'!G:G,$A251)+SUMIF('Random Magic Item'!$M:$M,$A251,'Random Magic Item'!S:S))/100</f>
        <v>0</v>
      </c>
      <c r="M251" s="5">
        <f>(COUNTIF('Random Magic Item'!H:H,$A251)+SUMIF('Random Magic Item'!$M:$M,$A251,'Random Magic Item'!T:T))/100</f>
        <v>0</v>
      </c>
      <c r="N251" s="5">
        <f>(COUNTIF('Random Magic Item'!I:I,$A251)+SUMIF('Random Magic Item'!$M:$M,$A251,'Random Magic Item'!U:U))/100</f>
        <v>0</v>
      </c>
      <c r="O251" s="5">
        <f>(COUNTIF('Random Magic Item'!J:J,$A251)+SUMIF('Random Magic Item'!$M:$M,$A251,'Random Magic Item'!V:V))/100</f>
        <v>0</v>
      </c>
      <c r="P251" s="54">
        <f>SIGN(SUM(G251:O251))</f>
        <v>0</v>
      </c>
      <c r="Q251" s="13">
        <v>225</v>
      </c>
      <c r="W251" s="56">
        <v>256</v>
      </c>
      <c r="AC251" s="14"/>
      <c r="AD251" s="56"/>
    </row>
    <row r="252" spans="1:31" x14ac:dyDescent="0.25">
      <c r="A252" t="s">
        <v>1137</v>
      </c>
      <c r="C252" t="s">
        <v>1134</v>
      </c>
      <c r="D252" s="13" t="s">
        <v>3</v>
      </c>
      <c r="E252" s="13">
        <v>1</v>
      </c>
      <c r="F252" s="13">
        <v>0</v>
      </c>
      <c r="G252" s="5">
        <f>(COUNTIF('Random Magic Item'!B:B,$A252)+SUMIF('Random Magic Item'!$M:$M,$A252,'Random Magic Item'!N:N))/100</f>
        <v>0</v>
      </c>
      <c r="H252" s="5">
        <f>(COUNTIF('Random Magic Item'!C:C,$A252)+SUMIF('Random Magic Item'!$M:$M,$A252,'Random Magic Item'!O:O))/100</f>
        <v>0</v>
      </c>
      <c r="I252" s="5">
        <f>(COUNTIF('Random Magic Item'!D:D,$A252)+SUMIF('Random Magic Item'!$M:$M,$A252,'Random Magic Item'!P:P))/100</f>
        <v>0</v>
      </c>
      <c r="J252" s="5">
        <f>(COUNTIF('Random Magic Item'!E:E,$A252)+SUMIF('Random Magic Item'!$M:$M,$A252,'Random Magic Item'!Q:Q))/100</f>
        <v>0</v>
      </c>
      <c r="K252" s="5">
        <f>(COUNTIF('Random Magic Item'!F:F,$A252)+SUMIF('Random Magic Item'!$M:$M,$A252,'Random Magic Item'!R:R))/100</f>
        <v>0</v>
      </c>
      <c r="L252" s="5">
        <f>(COUNTIF('Random Magic Item'!G:G,$A252)+SUMIF('Random Magic Item'!$M:$M,$A252,'Random Magic Item'!S:S))/100</f>
        <v>0</v>
      </c>
      <c r="M252" s="5">
        <f>(COUNTIF('Random Magic Item'!H:H,$A252)+SUMIF('Random Magic Item'!$M:$M,$A252,'Random Magic Item'!T:T))/100</f>
        <v>0</v>
      </c>
      <c r="N252" s="5">
        <f>(COUNTIF('Random Magic Item'!I:I,$A252)+SUMIF('Random Magic Item'!$M:$M,$A252,'Random Magic Item'!U:U))/100</f>
        <v>0</v>
      </c>
      <c r="O252" s="5">
        <f>(COUNTIF('Random Magic Item'!J:J,$A252)+SUMIF('Random Magic Item'!$M:$M,$A252,'Random Magic Item'!V:V))/100</f>
        <v>0</v>
      </c>
      <c r="P252" s="54">
        <f t="shared" ref="P252" si="5">SIGN(SUM(G252:O252))</f>
        <v>0</v>
      </c>
      <c r="AE252" s="14" t="s">
        <v>1138</v>
      </c>
    </row>
    <row r="253" spans="1:31" x14ac:dyDescent="0.25">
      <c r="A253" t="s">
        <v>853</v>
      </c>
      <c r="C253" t="s">
        <v>854</v>
      </c>
      <c r="D253" s="13" t="s">
        <v>5</v>
      </c>
      <c r="E253" s="13">
        <v>1</v>
      </c>
      <c r="F253" s="13">
        <v>0</v>
      </c>
      <c r="G253" s="5">
        <f>(COUNTIF('Random Magic Item'!B:B,$A253)+SUMIF('Random Magic Item'!$M:$M,$A253,'Random Magic Item'!N:N))/100</f>
        <v>0</v>
      </c>
      <c r="H253" s="5">
        <f>(COUNTIF('Random Magic Item'!C:C,$A253)+SUMIF('Random Magic Item'!$M:$M,$A253,'Random Magic Item'!O:O))/100</f>
        <v>0</v>
      </c>
      <c r="I253" s="5">
        <f>(COUNTIF('Random Magic Item'!D:D,$A253)+SUMIF('Random Magic Item'!$M:$M,$A253,'Random Magic Item'!P:P))/100</f>
        <v>0</v>
      </c>
      <c r="J253" s="5">
        <f>(COUNTIF('Random Magic Item'!E:E,$A253)+SUMIF('Random Magic Item'!$M:$M,$A253,'Random Magic Item'!Q:Q))/100</f>
        <v>0</v>
      </c>
      <c r="K253" s="5">
        <f>(COUNTIF('Random Magic Item'!F:F,$A253)+SUMIF('Random Magic Item'!$M:$M,$A253,'Random Magic Item'!R:R))/100</f>
        <v>0</v>
      </c>
      <c r="L253" s="5">
        <f>(COUNTIF('Random Magic Item'!G:G,$A253)+SUMIF('Random Magic Item'!$M:$M,$A253,'Random Magic Item'!S:S))/100</f>
        <v>0</v>
      </c>
      <c r="M253" s="5">
        <f>(COUNTIF('Random Magic Item'!H:H,$A253)+SUMIF('Random Magic Item'!$M:$M,$A253,'Random Magic Item'!T:T))/100</f>
        <v>0</v>
      </c>
      <c r="N253" s="5">
        <f>(COUNTIF('Random Magic Item'!I:I,$A253)+SUMIF('Random Magic Item'!$M:$M,$A253,'Random Magic Item'!U:U))/100</f>
        <v>0</v>
      </c>
      <c r="O253" s="5">
        <f>(COUNTIF('Random Magic Item'!J:J,$A253)+SUMIF('Random Magic Item'!$M:$M,$A253,'Random Magic Item'!V:V))/100</f>
        <v>0</v>
      </c>
      <c r="P253" s="54">
        <f>SIGN(SUM(G253:O253))</f>
        <v>0</v>
      </c>
      <c r="U253" s="13">
        <v>224</v>
      </c>
      <c r="AC253" s="14"/>
      <c r="AD253" s="56"/>
    </row>
    <row r="254" spans="1:31" x14ac:dyDescent="0.25">
      <c r="A254" t="s">
        <v>1353</v>
      </c>
      <c r="C254" t="s">
        <v>372</v>
      </c>
      <c r="D254" s="13" t="s">
        <v>2</v>
      </c>
      <c r="E254" s="13">
        <v>1</v>
      </c>
      <c r="F254" s="13">
        <v>0</v>
      </c>
      <c r="G254" s="5">
        <f>(COUNTIF('Random Magic Item'!B:B,$A254)+SUMIF('Random Magic Item'!$M:$M,$A254,'Random Magic Item'!N:N))/100</f>
        <v>0</v>
      </c>
      <c r="H254" s="5">
        <f>(COUNTIF('Random Magic Item'!C:C,$A254)+SUMIF('Random Magic Item'!$M:$M,$A254,'Random Magic Item'!O:O))/100</f>
        <v>0</v>
      </c>
      <c r="I254" s="5">
        <f>(COUNTIF('Random Magic Item'!D:D,$A254)+SUMIF('Random Magic Item'!$M:$M,$A254,'Random Magic Item'!P:P))/100</f>
        <v>0</v>
      </c>
      <c r="J254" s="5">
        <f>(COUNTIF('Random Magic Item'!E:E,$A254)+SUMIF('Random Magic Item'!$M:$M,$A254,'Random Magic Item'!Q:Q))/100</f>
        <v>0</v>
      </c>
      <c r="K254" s="5">
        <f>(COUNTIF('Random Magic Item'!F:F,$A254)+SUMIF('Random Magic Item'!$M:$M,$A254,'Random Magic Item'!R:R))/100</f>
        <v>0</v>
      </c>
      <c r="L254" s="5">
        <f>(COUNTIF('Random Magic Item'!G:G,$A254)+SUMIF('Random Magic Item'!$M:$M,$A254,'Random Magic Item'!S:S))/100</f>
        <v>0.02</v>
      </c>
      <c r="M254" s="5">
        <f>(COUNTIF('Random Magic Item'!H:H,$A254)+SUMIF('Random Magic Item'!$M:$M,$A254,'Random Magic Item'!T:T))/100</f>
        <v>0</v>
      </c>
      <c r="N254" s="5">
        <f>(COUNTIF('Random Magic Item'!I:I,$A254)+SUMIF('Random Magic Item'!$M:$M,$A254,'Random Magic Item'!U:U))/100</f>
        <v>0</v>
      </c>
      <c r="O254" s="5">
        <f>(COUNTIF('Random Magic Item'!J:J,$A254)+SUMIF('Random Magic Item'!$M:$M,$A254,'Random Magic Item'!V:V))/100</f>
        <v>0</v>
      </c>
      <c r="P254" s="54">
        <f>SIGN(SUM(G254:O254))</f>
        <v>1</v>
      </c>
      <c r="Q254" s="13">
        <v>184</v>
      </c>
      <c r="W254" s="56">
        <v>235</v>
      </c>
      <c r="AA254" s="56">
        <v>3</v>
      </c>
      <c r="AC254" s="14"/>
      <c r="AD254" s="56"/>
    </row>
    <row r="255" spans="1:31" x14ac:dyDescent="0.25">
      <c r="A255" t="s">
        <v>1139</v>
      </c>
      <c r="C255" t="s">
        <v>1134</v>
      </c>
      <c r="D255" s="13" t="s">
        <v>3</v>
      </c>
      <c r="E255" s="13">
        <v>1</v>
      </c>
      <c r="F255" s="13">
        <v>0</v>
      </c>
      <c r="G255" s="5">
        <f>(COUNTIF('Random Magic Item'!B:B,$A255)+SUMIF('Random Magic Item'!$M:$M,$A255,'Random Magic Item'!N:N))/100</f>
        <v>0</v>
      </c>
      <c r="H255" s="5">
        <f>(COUNTIF('Random Magic Item'!C:C,$A255)+SUMIF('Random Magic Item'!$M:$M,$A255,'Random Magic Item'!O:O))/100</f>
        <v>0</v>
      </c>
      <c r="I255" s="5">
        <f>(COUNTIF('Random Magic Item'!D:D,$A255)+SUMIF('Random Magic Item'!$M:$M,$A255,'Random Magic Item'!P:P))/100</f>
        <v>0</v>
      </c>
      <c r="J255" s="5">
        <f>(COUNTIF('Random Magic Item'!E:E,$A255)+SUMIF('Random Magic Item'!$M:$M,$A255,'Random Magic Item'!Q:Q))/100</f>
        <v>0</v>
      </c>
      <c r="K255" s="5">
        <f>(COUNTIF('Random Magic Item'!F:F,$A255)+SUMIF('Random Magic Item'!$M:$M,$A255,'Random Magic Item'!R:R))/100</f>
        <v>0</v>
      </c>
      <c r="L255" s="5">
        <f>(COUNTIF('Random Magic Item'!G:G,$A255)+SUMIF('Random Magic Item'!$M:$M,$A255,'Random Magic Item'!S:S))/100</f>
        <v>0</v>
      </c>
      <c r="M255" s="5">
        <f>(COUNTIF('Random Magic Item'!H:H,$A255)+SUMIF('Random Magic Item'!$M:$M,$A255,'Random Magic Item'!T:T))/100</f>
        <v>0</v>
      </c>
      <c r="N255" s="5">
        <f>(COUNTIF('Random Magic Item'!I:I,$A255)+SUMIF('Random Magic Item'!$M:$M,$A255,'Random Magic Item'!U:U))/100</f>
        <v>0</v>
      </c>
      <c r="O255" s="5">
        <f>(COUNTIF('Random Magic Item'!J:J,$A255)+SUMIF('Random Magic Item'!$M:$M,$A255,'Random Magic Item'!V:V))/100</f>
        <v>0</v>
      </c>
      <c r="P255" s="54">
        <f t="shared" ref="P255" si="6">SIGN(SUM(G255:O255))</f>
        <v>0</v>
      </c>
      <c r="AE255" s="14" t="s">
        <v>1138</v>
      </c>
    </row>
    <row r="256" spans="1:31" x14ac:dyDescent="0.25">
      <c r="A256" t="s">
        <v>1354</v>
      </c>
      <c r="C256" t="s">
        <v>372</v>
      </c>
      <c r="D256" s="13" t="s">
        <v>2</v>
      </c>
      <c r="E256" s="13">
        <v>0</v>
      </c>
      <c r="F256" s="13">
        <v>0</v>
      </c>
      <c r="G256" s="5">
        <f>(COUNTIF('Random Magic Item'!B:B,$A256)+SUMIF('Random Magic Item'!$M:$M,$A256,'Random Magic Item'!N:N))/100</f>
        <v>0</v>
      </c>
      <c r="H256" s="5">
        <f>(COUNTIF('Random Magic Item'!C:C,$A256)+SUMIF('Random Magic Item'!$M:$M,$A256,'Random Magic Item'!O:O))/100</f>
        <v>0</v>
      </c>
      <c r="I256" s="5">
        <f>(COUNTIF('Random Magic Item'!D:D,$A256)+SUMIF('Random Magic Item'!$M:$M,$A256,'Random Magic Item'!P:P))/100</f>
        <v>0.01</v>
      </c>
      <c r="J256" s="5">
        <f>(COUNTIF('Random Magic Item'!E:E,$A256)+SUMIF('Random Magic Item'!$M:$M,$A256,'Random Magic Item'!Q:Q))/100</f>
        <v>0</v>
      </c>
      <c r="K256" s="5">
        <f>(COUNTIF('Random Magic Item'!F:F,$A256)+SUMIF('Random Magic Item'!$M:$M,$A256,'Random Magic Item'!R:R))/100</f>
        <v>0</v>
      </c>
      <c r="L256" s="5">
        <f>(COUNTIF('Random Magic Item'!G:G,$A256)+SUMIF('Random Magic Item'!$M:$M,$A256,'Random Magic Item'!S:S))/100</f>
        <v>0</v>
      </c>
      <c r="M256" s="5">
        <f>(COUNTIF('Random Magic Item'!H:H,$A256)+SUMIF('Random Magic Item'!$M:$M,$A256,'Random Magic Item'!T:T))/100</f>
        <v>0</v>
      </c>
      <c r="N256" s="5">
        <f>(COUNTIF('Random Magic Item'!I:I,$A256)+SUMIF('Random Magic Item'!$M:$M,$A256,'Random Magic Item'!U:U))/100</f>
        <v>0</v>
      </c>
      <c r="O256" s="5">
        <f>(COUNTIF('Random Magic Item'!J:J,$A256)+SUMIF('Random Magic Item'!$M:$M,$A256,'Random Magic Item'!V:V))/100</f>
        <v>0</v>
      </c>
      <c r="P256" s="54">
        <f t="shared" ref="P256:P287" si="7">SIGN(SUM(G256:O256))</f>
        <v>1</v>
      </c>
      <c r="Q256" s="13">
        <v>184</v>
      </c>
      <c r="W256" s="56">
        <v>235</v>
      </c>
      <c r="AC256" s="14"/>
      <c r="AD256" s="56"/>
    </row>
    <row r="257" spans="1:30" x14ac:dyDescent="0.25">
      <c r="A257" t="s">
        <v>1355</v>
      </c>
      <c r="C257" t="s">
        <v>372</v>
      </c>
      <c r="D257" s="13" t="s">
        <v>3</v>
      </c>
      <c r="E257" s="13">
        <v>0</v>
      </c>
      <c r="F257" s="13">
        <v>0</v>
      </c>
      <c r="G257" s="5">
        <f>(COUNTIF('Random Magic Item'!B:B,$A257)+SUMIF('Random Magic Item'!$M:$M,$A257,'Random Magic Item'!N:N))/100</f>
        <v>0</v>
      </c>
      <c r="H257" s="5">
        <f>(COUNTIF('Random Magic Item'!C:C,$A257)+SUMIF('Random Magic Item'!$M:$M,$A257,'Random Magic Item'!O:O))/100</f>
        <v>0</v>
      </c>
      <c r="I257" s="5">
        <f>(COUNTIF('Random Magic Item'!D:D,$A257)+SUMIF('Random Magic Item'!$M:$M,$A257,'Random Magic Item'!P:P))/100</f>
        <v>0</v>
      </c>
      <c r="J257" s="5">
        <f>(COUNTIF('Random Magic Item'!E:E,$A257)+SUMIF('Random Magic Item'!$M:$M,$A257,'Random Magic Item'!Q:Q))/100</f>
        <v>0</v>
      </c>
      <c r="K257" s="5">
        <f>(COUNTIF('Random Magic Item'!F:F,$A257)+SUMIF('Random Magic Item'!$M:$M,$A257,'Random Magic Item'!R:R))/100</f>
        <v>0</v>
      </c>
      <c r="L257" s="5">
        <f>(COUNTIF('Random Magic Item'!G:G,$A257)+SUMIF('Random Magic Item'!$M:$M,$A257,'Random Magic Item'!S:S))/100</f>
        <v>0</v>
      </c>
      <c r="M257" s="5">
        <f>(COUNTIF('Random Magic Item'!H:H,$A257)+SUMIF('Random Magic Item'!$M:$M,$A257,'Random Magic Item'!T:T))/100</f>
        <v>0.01</v>
      </c>
      <c r="N257" s="5">
        <f>(COUNTIF('Random Magic Item'!I:I,$A257)+SUMIF('Random Magic Item'!$M:$M,$A257,'Random Magic Item'!U:U))/100</f>
        <v>0</v>
      </c>
      <c r="O257" s="5">
        <f>(COUNTIF('Random Magic Item'!J:J,$A257)+SUMIF('Random Magic Item'!$M:$M,$A257,'Random Magic Item'!V:V))/100</f>
        <v>0</v>
      </c>
      <c r="P257" s="54">
        <f t="shared" si="7"/>
        <v>1</v>
      </c>
      <c r="Q257" s="13">
        <v>184</v>
      </c>
      <c r="W257" s="56">
        <v>235</v>
      </c>
      <c r="AC257" s="14"/>
      <c r="AD257" s="56"/>
    </row>
    <row r="258" spans="1:30" x14ac:dyDescent="0.25">
      <c r="A258" t="s">
        <v>1356</v>
      </c>
      <c r="C258" t="s">
        <v>372</v>
      </c>
      <c r="D258" s="13" t="s">
        <v>2</v>
      </c>
      <c r="E258" s="13">
        <v>1</v>
      </c>
      <c r="F258" s="13">
        <v>0</v>
      </c>
      <c r="G258" s="5">
        <f>(COUNTIF('Random Magic Item'!B:B,$A258)+SUMIF('Random Magic Item'!$M:$M,$A258,'Random Magic Item'!N:N))/100</f>
        <v>0</v>
      </c>
      <c r="H258" s="5">
        <f>(COUNTIF('Random Magic Item'!C:C,$A258)+SUMIF('Random Magic Item'!$M:$M,$A258,'Random Magic Item'!O:O))/100</f>
        <v>0</v>
      </c>
      <c r="I258" s="5">
        <f>(COUNTIF('Random Magic Item'!D:D,$A258)+SUMIF('Random Magic Item'!$M:$M,$A258,'Random Magic Item'!P:P))/100</f>
        <v>0</v>
      </c>
      <c r="J258" s="5">
        <f>(COUNTIF('Random Magic Item'!E:E,$A258)+SUMIF('Random Magic Item'!$M:$M,$A258,'Random Magic Item'!Q:Q))/100</f>
        <v>0</v>
      </c>
      <c r="K258" s="5">
        <f>(COUNTIF('Random Magic Item'!F:F,$A258)+SUMIF('Random Magic Item'!$M:$M,$A258,'Random Magic Item'!R:R))/100</f>
        <v>0</v>
      </c>
      <c r="L258" s="5">
        <f>(COUNTIF('Random Magic Item'!G:G,$A258)+SUMIF('Random Magic Item'!$M:$M,$A258,'Random Magic Item'!S:S))/100</f>
        <v>0.01</v>
      </c>
      <c r="M258" s="5">
        <f>(COUNTIF('Random Magic Item'!H:H,$A258)+SUMIF('Random Magic Item'!$M:$M,$A258,'Random Magic Item'!T:T))/100</f>
        <v>0</v>
      </c>
      <c r="N258" s="5">
        <f>(COUNTIF('Random Magic Item'!I:I,$A258)+SUMIF('Random Magic Item'!$M:$M,$A258,'Random Magic Item'!U:U))/100</f>
        <v>0</v>
      </c>
      <c r="O258" s="5">
        <f>(COUNTIF('Random Magic Item'!J:J,$A258)+SUMIF('Random Magic Item'!$M:$M,$A258,'Random Magic Item'!V:V))/100</f>
        <v>0</v>
      </c>
      <c r="P258" s="54">
        <f t="shared" si="7"/>
        <v>1</v>
      </c>
      <c r="Q258" s="13">
        <v>184</v>
      </c>
      <c r="W258" s="56">
        <v>235</v>
      </c>
      <c r="AC258" s="14"/>
      <c r="AD258" s="56"/>
    </row>
    <row r="259" spans="1:30" x14ac:dyDescent="0.25">
      <c r="A259" t="s">
        <v>1357</v>
      </c>
      <c r="C259" t="s">
        <v>418</v>
      </c>
      <c r="D259" s="13" t="s">
        <v>2</v>
      </c>
      <c r="E259" s="13">
        <v>0</v>
      </c>
      <c r="F259" s="13">
        <v>0</v>
      </c>
      <c r="G259" s="5">
        <f>(COUNTIF('Random Magic Item'!B:B,$A259)+SUMIF('Random Magic Item'!$M:$M,$A259,'Random Magic Item'!N:N))/100</f>
        <v>0</v>
      </c>
      <c r="H259" s="5">
        <f>(COUNTIF('Random Magic Item'!C:C,$A259)+SUMIF('Random Magic Item'!$M:$M,$A259,'Random Magic Item'!O:O))/100</f>
        <v>0.02</v>
      </c>
      <c r="I259" s="5">
        <f>(COUNTIF('Random Magic Item'!D:D,$A259)+SUMIF('Random Magic Item'!$M:$M,$A259,'Random Magic Item'!P:P))/100</f>
        <v>0</v>
      </c>
      <c r="J259" s="5">
        <f>(COUNTIF('Random Magic Item'!E:E,$A259)+SUMIF('Random Magic Item'!$M:$M,$A259,'Random Magic Item'!Q:Q))/100</f>
        <v>0</v>
      </c>
      <c r="K259" s="5">
        <f>(COUNTIF('Random Magic Item'!F:F,$A259)+SUMIF('Random Magic Item'!$M:$M,$A259,'Random Magic Item'!R:R))/100</f>
        <v>0</v>
      </c>
      <c r="L259" s="5">
        <f>(COUNTIF('Random Magic Item'!G:G,$A259)+SUMIF('Random Magic Item'!$M:$M,$A259,'Random Magic Item'!S:S))/100</f>
        <v>0</v>
      </c>
      <c r="M259" s="5">
        <f>(COUNTIF('Random Magic Item'!H:H,$A259)+SUMIF('Random Magic Item'!$M:$M,$A259,'Random Magic Item'!T:T))/100</f>
        <v>0</v>
      </c>
      <c r="N259" s="5">
        <f>(COUNTIF('Random Magic Item'!I:I,$A259)+SUMIF('Random Magic Item'!$M:$M,$A259,'Random Magic Item'!U:U))/100</f>
        <v>0</v>
      </c>
      <c r="O259" s="5">
        <f>(COUNTIF('Random Magic Item'!J:J,$A259)+SUMIF('Random Magic Item'!$M:$M,$A259,'Random Magic Item'!V:V))/100</f>
        <v>0</v>
      </c>
      <c r="P259" s="54">
        <f t="shared" si="7"/>
        <v>1</v>
      </c>
      <c r="Q259" s="13">
        <v>184</v>
      </c>
      <c r="W259" s="56">
        <v>236</v>
      </c>
      <c r="AC259" s="14"/>
      <c r="AD259" s="56"/>
    </row>
    <row r="260" spans="1:30" x14ac:dyDescent="0.25">
      <c r="A260" t="s">
        <v>1358</v>
      </c>
      <c r="C260" t="s">
        <v>372</v>
      </c>
      <c r="D260" s="13" t="s">
        <v>2</v>
      </c>
      <c r="E260" s="13">
        <v>0</v>
      </c>
      <c r="F260" s="13">
        <v>0</v>
      </c>
      <c r="G260" s="5">
        <f>(COUNTIF('Random Magic Item'!B:B,$A260)+SUMIF('Random Magic Item'!$M:$M,$A260,'Random Magic Item'!N:N))/100</f>
        <v>0</v>
      </c>
      <c r="H260" s="5">
        <f>(COUNTIF('Random Magic Item'!C:C,$A260)+SUMIF('Random Magic Item'!$M:$M,$A260,'Random Magic Item'!O:O))/100</f>
        <v>0</v>
      </c>
      <c r="I260" s="5">
        <f>(COUNTIF('Random Magic Item'!D:D,$A260)+SUMIF('Random Magic Item'!$M:$M,$A260,'Random Magic Item'!P:P))/100</f>
        <v>0</v>
      </c>
      <c r="J260" s="5">
        <f>(COUNTIF('Random Magic Item'!E:E,$A260)+SUMIF('Random Magic Item'!$M:$M,$A260,'Random Magic Item'!Q:Q))/100</f>
        <v>0</v>
      </c>
      <c r="K260" s="5">
        <f>(COUNTIF('Random Magic Item'!F:F,$A260)+SUMIF('Random Magic Item'!$M:$M,$A260,'Random Magic Item'!R:R))/100</f>
        <v>0</v>
      </c>
      <c r="L260" s="5">
        <f>(COUNTIF('Random Magic Item'!G:G,$A260)+SUMIF('Random Magic Item'!$M:$M,$A260,'Random Magic Item'!S:S))/100</f>
        <v>0.01</v>
      </c>
      <c r="M260" s="5">
        <f>(COUNTIF('Random Magic Item'!H:H,$A260)+SUMIF('Random Magic Item'!$M:$M,$A260,'Random Magic Item'!T:T))/100</f>
        <v>0</v>
      </c>
      <c r="N260" s="5">
        <f>(COUNTIF('Random Magic Item'!I:I,$A260)+SUMIF('Random Magic Item'!$M:$M,$A260,'Random Magic Item'!U:U))/100</f>
        <v>0</v>
      </c>
      <c r="O260" s="5">
        <f>(COUNTIF('Random Magic Item'!J:J,$A260)+SUMIF('Random Magic Item'!$M:$M,$A260,'Random Magic Item'!V:V))/100</f>
        <v>0</v>
      </c>
      <c r="P260" s="54">
        <f t="shared" si="7"/>
        <v>1</v>
      </c>
      <c r="Q260" s="13">
        <v>185</v>
      </c>
      <c r="W260" s="56">
        <v>236</v>
      </c>
      <c r="AC260" s="14"/>
      <c r="AD260" s="56"/>
    </row>
    <row r="261" spans="1:30" x14ac:dyDescent="0.25">
      <c r="A261" t="s">
        <v>1359</v>
      </c>
      <c r="C261" t="s">
        <v>372</v>
      </c>
      <c r="D261" s="13" t="s">
        <v>2</v>
      </c>
      <c r="E261" s="13">
        <v>1</v>
      </c>
      <c r="F261" s="13">
        <v>0</v>
      </c>
      <c r="G261" s="5">
        <f>(COUNTIF('Random Magic Item'!B:B,$A261)+SUMIF('Random Magic Item'!$M:$M,$A261,'Random Magic Item'!N:N))/100</f>
        <v>0</v>
      </c>
      <c r="H261" s="5">
        <f>(COUNTIF('Random Magic Item'!C:C,$A261)+SUMIF('Random Magic Item'!$M:$M,$A261,'Random Magic Item'!O:O))/100</f>
        <v>0</v>
      </c>
      <c r="I261" s="5">
        <f>(COUNTIF('Random Magic Item'!D:D,$A261)+SUMIF('Random Magic Item'!$M:$M,$A261,'Random Magic Item'!P:P))/100</f>
        <v>0</v>
      </c>
      <c r="J261" s="5">
        <f>(COUNTIF('Random Magic Item'!E:E,$A261)+SUMIF('Random Magic Item'!$M:$M,$A261,'Random Magic Item'!Q:Q))/100</f>
        <v>0</v>
      </c>
      <c r="K261" s="5">
        <f>(COUNTIF('Random Magic Item'!F:F,$A261)+SUMIF('Random Magic Item'!$M:$M,$A261,'Random Magic Item'!R:R))/100</f>
        <v>0</v>
      </c>
      <c r="L261" s="5">
        <f>(COUNTIF('Random Magic Item'!G:G,$A261)+SUMIF('Random Magic Item'!$M:$M,$A261,'Random Magic Item'!S:S))/100</f>
        <v>0.01</v>
      </c>
      <c r="M261" s="5">
        <f>(COUNTIF('Random Magic Item'!H:H,$A261)+SUMIF('Random Magic Item'!$M:$M,$A261,'Random Magic Item'!T:T))/100</f>
        <v>0</v>
      </c>
      <c r="N261" s="5">
        <f>(COUNTIF('Random Magic Item'!I:I,$A261)+SUMIF('Random Magic Item'!$M:$M,$A261,'Random Magic Item'!U:U))/100</f>
        <v>0</v>
      </c>
      <c r="O261" s="5">
        <f>(COUNTIF('Random Magic Item'!J:J,$A261)+SUMIF('Random Magic Item'!$M:$M,$A261,'Random Magic Item'!V:V))/100</f>
        <v>0</v>
      </c>
      <c r="P261" s="54">
        <f t="shared" si="7"/>
        <v>1</v>
      </c>
      <c r="Q261" s="13">
        <v>185</v>
      </c>
      <c r="W261" s="56">
        <v>236</v>
      </c>
      <c r="AC261" s="14"/>
      <c r="AD261" s="56"/>
    </row>
    <row r="262" spans="1:30" x14ac:dyDescent="0.25">
      <c r="A262" t="s">
        <v>1360</v>
      </c>
      <c r="C262" t="s">
        <v>414</v>
      </c>
      <c r="D262" s="13" t="s">
        <v>5</v>
      </c>
      <c r="E262" s="13">
        <v>1</v>
      </c>
      <c r="F262" s="13">
        <v>0</v>
      </c>
      <c r="G262" s="5">
        <f>(COUNTIF('Random Magic Item'!B:B,$A262)+SUMIF('Random Magic Item'!$M:$M,$A262,'Random Magic Item'!N:N))/100</f>
        <v>0</v>
      </c>
      <c r="H262" s="5">
        <f>(COUNTIF('Random Magic Item'!C:C,$A262)+SUMIF('Random Magic Item'!$M:$M,$A262,'Random Magic Item'!O:O))/100</f>
        <v>0</v>
      </c>
      <c r="I262" s="5">
        <f>(COUNTIF('Random Magic Item'!D:D,$A262)+SUMIF('Random Magic Item'!$M:$M,$A262,'Random Magic Item'!P:P))/100</f>
        <v>0</v>
      </c>
      <c r="J262" s="5">
        <f>(COUNTIF('Random Magic Item'!E:E,$A262)+SUMIF('Random Magic Item'!$M:$M,$A262,'Random Magic Item'!Q:Q))/100</f>
        <v>0</v>
      </c>
      <c r="K262" s="5">
        <f>(COUNTIF('Random Magic Item'!F:F,$A262)+SUMIF('Random Magic Item'!$M:$M,$A262,'Random Magic Item'!R:R))/100</f>
        <v>0</v>
      </c>
      <c r="L262" s="5">
        <f>(COUNTIF('Random Magic Item'!G:G,$A262)+SUMIF('Random Magic Item'!$M:$M,$A262,'Random Magic Item'!S:S))/100</f>
        <v>0</v>
      </c>
      <c r="M262" s="5">
        <f>(COUNTIF('Random Magic Item'!H:H,$A262)+SUMIF('Random Magic Item'!$M:$M,$A262,'Random Magic Item'!T:T))/100</f>
        <v>0</v>
      </c>
      <c r="N262" s="5">
        <f>(COUNTIF('Random Magic Item'!I:I,$A262)+SUMIF('Random Magic Item'!$M:$M,$A262,'Random Magic Item'!U:U))/100</f>
        <v>0</v>
      </c>
      <c r="O262" s="5">
        <f>(COUNTIF('Random Magic Item'!J:J,$A262)+SUMIF('Random Magic Item'!$M:$M,$A262,'Random Magic Item'!V:V))/100</f>
        <v>0.01</v>
      </c>
      <c r="P262" s="54">
        <f t="shared" si="7"/>
        <v>1</v>
      </c>
      <c r="Q262" s="13">
        <v>185</v>
      </c>
      <c r="W262" s="56">
        <v>236</v>
      </c>
      <c r="AC262" s="14"/>
      <c r="AD262" s="56"/>
    </row>
    <row r="263" spans="1:30" x14ac:dyDescent="0.25">
      <c r="A263" t="s">
        <v>1361</v>
      </c>
      <c r="C263" t="s">
        <v>372</v>
      </c>
      <c r="D263" s="13" t="s">
        <v>3</v>
      </c>
      <c r="E263" s="13">
        <v>0</v>
      </c>
      <c r="F263" s="13">
        <v>0</v>
      </c>
      <c r="G263" s="5">
        <f>(COUNTIF('Random Magic Item'!B:B,$A263)+SUMIF('Random Magic Item'!$M:$M,$A263,'Random Magic Item'!N:N))/100</f>
        <v>0</v>
      </c>
      <c r="H263" s="5">
        <f>(COUNTIF('Random Magic Item'!C:C,$A263)+SUMIF('Random Magic Item'!$M:$M,$A263,'Random Magic Item'!O:O))/100</f>
        <v>0</v>
      </c>
      <c r="I263" s="5">
        <f>(COUNTIF('Random Magic Item'!D:D,$A263)+SUMIF('Random Magic Item'!$M:$M,$A263,'Random Magic Item'!P:P))/100</f>
        <v>0</v>
      </c>
      <c r="J263" s="5">
        <f>(COUNTIF('Random Magic Item'!E:E,$A263)+SUMIF('Random Magic Item'!$M:$M,$A263,'Random Magic Item'!Q:Q))/100</f>
        <v>0.01</v>
      </c>
      <c r="K263" s="5">
        <f>(COUNTIF('Random Magic Item'!F:F,$A263)+SUMIF('Random Magic Item'!$M:$M,$A263,'Random Magic Item'!R:R))/100</f>
        <v>0</v>
      </c>
      <c r="L263" s="5">
        <f>(COUNTIF('Random Magic Item'!G:G,$A263)+SUMIF('Random Magic Item'!$M:$M,$A263,'Random Magic Item'!S:S))/100</f>
        <v>0</v>
      </c>
      <c r="M263" s="5">
        <f>(COUNTIF('Random Magic Item'!H:H,$A263)+SUMIF('Random Magic Item'!$M:$M,$A263,'Random Magic Item'!T:T))/100</f>
        <v>0</v>
      </c>
      <c r="N263" s="5">
        <f>(COUNTIF('Random Magic Item'!I:I,$A263)+SUMIF('Random Magic Item'!$M:$M,$A263,'Random Magic Item'!U:U))/100</f>
        <v>0</v>
      </c>
      <c r="O263" s="5">
        <f>(COUNTIF('Random Magic Item'!J:J,$A263)+SUMIF('Random Magic Item'!$M:$M,$A263,'Random Magic Item'!V:V))/100</f>
        <v>0</v>
      </c>
      <c r="P263" s="54">
        <f t="shared" si="7"/>
        <v>1</v>
      </c>
      <c r="Q263" s="13">
        <v>185</v>
      </c>
      <c r="W263" s="56">
        <v>236</v>
      </c>
      <c r="AC263" s="14"/>
      <c r="AD263" s="56"/>
    </row>
    <row r="264" spans="1:30" x14ac:dyDescent="0.25">
      <c r="A264" t="s">
        <v>1362</v>
      </c>
      <c r="C264" t="s">
        <v>418</v>
      </c>
      <c r="D264" s="13" t="s">
        <v>2</v>
      </c>
      <c r="E264" s="13">
        <v>0</v>
      </c>
      <c r="F264" s="13">
        <v>0</v>
      </c>
      <c r="G264" s="5">
        <f>(COUNTIF('Random Magic Item'!B:B,$A264)+SUMIF('Random Magic Item'!$M:$M,$A264,'Random Magic Item'!N:N))/100</f>
        <v>0</v>
      </c>
      <c r="H264" s="5">
        <f>(COUNTIF('Random Magic Item'!C:C,$A264)+SUMIF('Random Magic Item'!$M:$M,$A264,'Random Magic Item'!O:O))/100</f>
        <v>0.05</v>
      </c>
      <c r="I264" s="5">
        <f>(COUNTIF('Random Magic Item'!D:D,$A264)+SUMIF('Random Magic Item'!$M:$M,$A264,'Random Magic Item'!P:P))/100</f>
        <v>0</v>
      </c>
      <c r="J264" s="5">
        <f>(COUNTIF('Random Magic Item'!E:E,$A264)+SUMIF('Random Magic Item'!$M:$M,$A264,'Random Magic Item'!Q:Q))/100</f>
        <v>0</v>
      </c>
      <c r="K264" s="5">
        <f>(COUNTIF('Random Magic Item'!F:F,$A264)+SUMIF('Random Magic Item'!$M:$M,$A264,'Random Magic Item'!R:R))/100</f>
        <v>0</v>
      </c>
      <c r="L264" s="5">
        <f>(COUNTIF('Random Magic Item'!G:G,$A264)+SUMIF('Random Magic Item'!$M:$M,$A264,'Random Magic Item'!S:S))/100</f>
        <v>0</v>
      </c>
      <c r="M264" s="5">
        <f>(COUNTIF('Random Magic Item'!H:H,$A264)+SUMIF('Random Magic Item'!$M:$M,$A264,'Random Magic Item'!T:T))/100</f>
        <v>0</v>
      </c>
      <c r="N264" s="5">
        <f>(COUNTIF('Random Magic Item'!I:I,$A264)+SUMIF('Random Magic Item'!$M:$M,$A264,'Random Magic Item'!U:U))/100</f>
        <v>0</v>
      </c>
      <c r="O264" s="5">
        <f>(COUNTIF('Random Magic Item'!J:J,$A264)+SUMIF('Random Magic Item'!$M:$M,$A264,'Random Magic Item'!V:V))/100</f>
        <v>0</v>
      </c>
      <c r="P264" s="54">
        <f t="shared" si="7"/>
        <v>1</v>
      </c>
      <c r="Q264" s="13">
        <v>187</v>
      </c>
      <c r="W264" s="56">
        <v>237</v>
      </c>
      <c r="AC264" s="14"/>
      <c r="AD264" s="56"/>
    </row>
    <row r="265" spans="1:30" x14ac:dyDescent="0.25">
      <c r="A265" t="s">
        <v>864</v>
      </c>
      <c r="C265" t="s">
        <v>418</v>
      </c>
      <c r="D265" s="13" t="s">
        <v>2</v>
      </c>
      <c r="E265" s="13">
        <v>0</v>
      </c>
      <c r="F265" s="13">
        <v>0</v>
      </c>
      <c r="G265" s="5">
        <f>(COUNTIF('Random Magic Item'!B:B,$A265)+SUMIF('Random Magic Item'!$M:$M,$A265,'Random Magic Item'!N:N))/100</f>
        <v>0</v>
      </c>
      <c r="H265" s="5">
        <f>(COUNTIF('Random Magic Item'!C:C,$A265)+SUMIF('Random Magic Item'!$M:$M,$A265,'Random Magic Item'!O:O))/100</f>
        <v>0</v>
      </c>
      <c r="I265" s="5">
        <f>(COUNTIF('Random Magic Item'!D:D,$A265)+SUMIF('Random Magic Item'!$M:$M,$A265,'Random Magic Item'!P:P))/100</f>
        <v>0</v>
      </c>
      <c r="J265" s="5">
        <f>(COUNTIF('Random Magic Item'!E:E,$A265)+SUMIF('Random Magic Item'!$M:$M,$A265,'Random Magic Item'!Q:Q))/100</f>
        <v>0</v>
      </c>
      <c r="K265" s="5">
        <f>(COUNTIF('Random Magic Item'!F:F,$A265)+SUMIF('Random Magic Item'!$M:$M,$A265,'Random Magic Item'!R:R))/100</f>
        <v>0</v>
      </c>
      <c r="L265" s="5">
        <f>(COUNTIF('Random Magic Item'!G:G,$A265)+SUMIF('Random Magic Item'!$M:$M,$A265,'Random Magic Item'!S:S))/100</f>
        <v>0</v>
      </c>
      <c r="M265" s="5">
        <f>(COUNTIF('Random Magic Item'!H:H,$A265)+SUMIF('Random Magic Item'!$M:$M,$A265,'Random Magic Item'!T:T))/100</f>
        <v>0</v>
      </c>
      <c r="N265" s="5">
        <f>(COUNTIF('Random Magic Item'!I:I,$A265)+SUMIF('Random Magic Item'!$M:$M,$A265,'Random Magic Item'!U:U))/100</f>
        <v>0</v>
      </c>
      <c r="O265" s="5">
        <f>(COUNTIF('Random Magic Item'!J:J,$A265)+SUMIF('Random Magic Item'!$M:$M,$A265,'Random Magic Item'!V:V))/100</f>
        <v>0</v>
      </c>
      <c r="P265" s="54">
        <f t="shared" si="7"/>
        <v>0</v>
      </c>
      <c r="AC265" s="14" t="s">
        <v>865</v>
      </c>
      <c r="AD265" s="56"/>
    </row>
    <row r="266" spans="1:30" x14ac:dyDescent="0.25">
      <c r="A266" t="s">
        <v>1363</v>
      </c>
      <c r="C266" t="s">
        <v>418</v>
      </c>
      <c r="D266" s="13" t="s">
        <v>3</v>
      </c>
      <c r="E266" s="13">
        <v>0</v>
      </c>
      <c r="F266" s="13">
        <v>0</v>
      </c>
      <c r="G266" s="5">
        <f>(COUNTIF('Random Magic Item'!B:B,$A266)+SUMIF('Random Magic Item'!$M:$M,$A266,'Random Magic Item'!N:N))/100</f>
        <v>0</v>
      </c>
      <c r="H266" s="5">
        <f>(COUNTIF('Random Magic Item'!C:C,$A266)+SUMIF('Random Magic Item'!$M:$M,$A266,'Random Magic Item'!O:O))/100</f>
        <v>0</v>
      </c>
      <c r="I266" s="5">
        <f>(COUNTIF('Random Magic Item'!D:D,$A266)+SUMIF('Random Magic Item'!$M:$M,$A266,'Random Magic Item'!P:P))/100</f>
        <v>0.05</v>
      </c>
      <c r="J266" s="5">
        <f>(COUNTIF('Random Magic Item'!E:E,$A266)+SUMIF('Random Magic Item'!$M:$M,$A266,'Random Magic Item'!Q:Q))/100</f>
        <v>0</v>
      </c>
      <c r="K266" s="5">
        <f>(COUNTIF('Random Magic Item'!F:F,$A266)+SUMIF('Random Magic Item'!$M:$M,$A266,'Random Magic Item'!R:R))/100</f>
        <v>0</v>
      </c>
      <c r="L266" s="5">
        <f>(COUNTIF('Random Magic Item'!G:G,$A266)+SUMIF('Random Magic Item'!$M:$M,$A266,'Random Magic Item'!S:S))/100</f>
        <v>0</v>
      </c>
      <c r="M266" s="5">
        <f>(COUNTIF('Random Magic Item'!H:H,$A266)+SUMIF('Random Magic Item'!$M:$M,$A266,'Random Magic Item'!T:T))/100</f>
        <v>0</v>
      </c>
      <c r="N266" s="5">
        <f>(COUNTIF('Random Magic Item'!I:I,$A266)+SUMIF('Random Magic Item'!$M:$M,$A266,'Random Magic Item'!U:U))/100</f>
        <v>0</v>
      </c>
      <c r="O266" s="5">
        <f>(COUNTIF('Random Magic Item'!J:J,$A266)+SUMIF('Random Magic Item'!$M:$M,$A266,'Random Magic Item'!V:V))/100</f>
        <v>0</v>
      </c>
      <c r="P266" s="54">
        <f t="shared" si="7"/>
        <v>1</v>
      </c>
      <c r="Q266" s="13">
        <v>187</v>
      </c>
      <c r="W266" s="56">
        <v>237</v>
      </c>
      <c r="AC266" s="14"/>
      <c r="AD266" s="56"/>
    </row>
    <row r="267" spans="1:30" x14ac:dyDescent="0.25">
      <c r="A267" t="s">
        <v>1364</v>
      </c>
      <c r="C267" t="s">
        <v>418</v>
      </c>
      <c r="D267" s="13" t="s">
        <v>1</v>
      </c>
      <c r="E267" s="13">
        <v>0</v>
      </c>
      <c r="F267" s="13">
        <v>0</v>
      </c>
      <c r="G267" s="5">
        <f>(COUNTIF('Random Magic Item'!B:B,$A267)+SUMIF('Random Magic Item'!$M:$M,$A267,'Random Magic Item'!N:N))/100</f>
        <v>0.1</v>
      </c>
      <c r="H267" s="5">
        <f>(COUNTIF('Random Magic Item'!C:C,$A267)+SUMIF('Random Magic Item'!$M:$M,$A267,'Random Magic Item'!O:O))/100</f>
        <v>0</v>
      </c>
      <c r="I267" s="5">
        <f>(COUNTIF('Random Magic Item'!D:D,$A267)+SUMIF('Random Magic Item'!$M:$M,$A267,'Random Magic Item'!P:P))/100</f>
        <v>0</v>
      </c>
      <c r="J267" s="5">
        <f>(COUNTIF('Random Magic Item'!E:E,$A267)+SUMIF('Random Magic Item'!$M:$M,$A267,'Random Magic Item'!Q:Q))/100</f>
        <v>0</v>
      </c>
      <c r="K267" s="5">
        <f>(COUNTIF('Random Magic Item'!F:F,$A267)+SUMIF('Random Magic Item'!$M:$M,$A267,'Random Magic Item'!R:R))/100</f>
        <v>0</v>
      </c>
      <c r="L267" s="5">
        <f>(COUNTIF('Random Magic Item'!G:G,$A267)+SUMIF('Random Magic Item'!$M:$M,$A267,'Random Magic Item'!S:S))/100</f>
        <v>0</v>
      </c>
      <c r="M267" s="5">
        <f>(COUNTIF('Random Magic Item'!H:H,$A267)+SUMIF('Random Magic Item'!$M:$M,$A267,'Random Magic Item'!T:T))/100</f>
        <v>0</v>
      </c>
      <c r="N267" s="5">
        <f>(COUNTIF('Random Magic Item'!I:I,$A267)+SUMIF('Random Magic Item'!$M:$M,$A267,'Random Magic Item'!U:U))/100</f>
        <v>0</v>
      </c>
      <c r="O267" s="5">
        <f>(COUNTIF('Random Magic Item'!J:J,$A267)+SUMIF('Random Magic Item'!$M:$M,$A267,'Random Magic Item'!V:V))/100</f>
        <v>0</v>
      </c>
      <c r="P267" s="54">
        <f t="shared" si="7"/>
        <v>1</v>
      </c>
      <c r="Q267" s="13">
        <v>187</v>
      </c>
      <c r="W267" s="56">
        <v>237</v>
      </c>
      <c r="AC267" s="14"/>
      <c r="AD267" s="56"/>
    </row>
    <row r="268" spans="1:30" x14ac:dyDescent="0.25">
      <c r="A268" t="s">
        <v>1365</v>
      </c>
      <c r="C268" t="s">
        <v>418</v>
      </c>
      <c r="D268" s="13" t="s">
        <v>4</v>
      </c>
      <c r="E268" s="13">
        <v>0</v>
      </c>
      <c r="F268" s="13">
        <v>0</v>
      </c>
      <c r="G268" s="5">
        <f>(COUNTIF('Random Magic Item'!B:B,$A268)+SUMIF('Random Magic Item'!$M:$M,$A268,'Random Magic Item'!N:N))/100</f>
        <v>0</v>
      </c>
      <c r="H268" s="5">
        <f>(COUNTIF('Random Magic Item'!C:C,$A268)+SUMIF('Random Magic Item'!$M:$M,$A268,'Random Magic Item'!O:O))/100</f>
        <v>0</v>
      </c>
      <c r="I268" s="5">
        <f>(COUNTIF('Random Magic Item'!D:D,$A268)+SUMIF('Random Magic Item'!$M:$M,$A268,'Random Magic Item'!P:P))/100</f>
        <v>0</v>
      </c>
      <c r="J268" s="5">
        <f>(COUNTIF('Random Magic Item'!E:E,$A268)+SUMIF('Random Magic Item'!$M:$M,$A268,'Random Magic Item'!Q:Q))/100</f>
        <v>0.05</v>
      </c>
      <c r="K268" s="5">
        <f>(COUNTIF('Random Magic Item'!F:F,$A268)+SUMIF('Random Magic Item'!$M:$M,$A268,'Random Magic Item'!R:R))/100</f>
        <v>0</v>
      </c>
      <c r="L268" s="5">
        <f>(COUNTIF('Random Magic Item'!G:G,$A268)+SUMIF('Random Magic Item'!$M:$M,$A268,'Random Magic Item'!S:S))/100</f>
        <v>0</v>
      </c>
      <c r="M268" s="5">
        <f>(COUNTIF('Random Magic Item'!H:H,$A268)+SUMIF('Random Magic Item'!$M:$M,$A268,'Random Magic Item'!T:T))/100</f>
        <v>0</v>
      </c>
      <c r="N268" s="5">
        <f>(COUNTIF('Random Magic Item'!I:I,$A268)+SUMIF('Random Magic Item'!$M:$M,$A268,'Random Magic Item'!U:U))/100</f>
        <v>0</v>
      </c>
      <c r="O268" s="5">
        <f>(COUNTIF('Random Magic Item'!J:J,$A268)+SUMIF('Random Magic Item'!$M:$M,$A268,'Random Magic Item'!V:V))/100</f>
        <v>0</v>
      </c>
      <c r="P268" s="54">
        <f t="shared" si="7"/>
        <v>1</v>
      </c>
      <c r="Q268" s="13">
        <v>187</v>
      </c>
      <c r="W268" s="56">
        <v>237</v>
      </c>
      <c r="AC268" s="14"/>
      <c r="AD268" s="56"/>
    </row>
    <row r="269" spans="1:30" x14ac:dyDescent="0.25">
      <c r="A269" t="s">
        <v>1366</v>
      </c>
      <c r="C269" t="s">
        <v>418</v>
      </c>
      <c r="D269" s="13" t="s">
        <v>3</v>
      </c>
      <c r="E269" s="13">
        <v>0</v>
      </c>
      <c r="F269" s="13">
        <v>0</v>
      </c>
      <c r="G269" s="5">
        <f>(COUNTIF('Random Magic Item'!B:B,$A269)+SUMIF('Random Magic Item'!$M:$M,$A269,'Random Magic Item'!N:N))/100</f>
        <v>0</v>
      </c>
      <c r="H269" s="5">
        <f>(COUNTIF('Random Magic Item'!C:C,$A269)+SUMIF('Random Magic Item'!$M:$M,$A269,'Random Magic Item'!O:O))/100</f>
        <v>0</v>
      </c>
      <c r="I269" s="5">
        <f>(COUNTIF('Random Magic Item'!D:D,$A269)+SUMIF('Random Magic Item'!$M:$M,$A269,'Random Magic Item'!P:P))/100</f>
        <v>0.05</v>
      </c>
      <c r="J269" s="5">
        <f>(COUNTIF('Random Magic Item'!E:E,$A269)+SUMIF('Random Magic Item'!$M:$M,$A269,'Random Magic Item'!Q:Q))/100</f>
        <v>0</v>
      </c>
      <c r="K269" s="5">
        <f>(COUNTIF('Random Magic Item'!F:F,$A269)+SUMIF('Random Magic Item'!$M:$M,$A269,'Random Magic Item'!R:R))/100</f>
        <v>0</v>
      </c>
      <c r="L269" s="5">
        <f>(COUNTIF('Random Magic Item'!G:G,$A269)+SUMIF('Random Magic Item'!$M:$M,$A269,'Random Magic Item'!S:S))/100</f>
        <v>0</v>
      </c>
      <c r="M269" s="5">
        <f>(COUNTIF('Random Magic Item'!H:H,$A269)+SUMIF('Random Magic Item'!$M:$M,$A269,'Random Magic Item'!T:T))/100</f>
        <v>0</v>
      </c>
      <c r="N269" s="5">
        <f>(COUNTIF('Random Magic Item'!I:I,$A269)+SUMIF('Random Magic Item'!$M:$M,$A269,'Random Magic Item'!U:U))/100</f>
        <v>0</v>
      </c>
      <c r="O269" s="5">
        <f>(COUNTIF('Random Magic Item'!J:J,$A269)+SUMIF('Random Magic Item'!$M:$M,$A269,'Random Magic Item'!V:V))/100</f>
        <v>0</v>
      </c>
      <c r="P269" s="54">
        <f t="shared" si="7"/>
        <v>1</v>
      </c>
      <c r="Q269" s="13">
        <v>187</v>
      </c>
      <c r="W269" s="56">
        <v>237</v>
      </c>
      <c r="AA269" s="56">
        <v>3</v>
      </c>
      <c r="AC269" s="14"/>
      <c r="AD269" s="56"/>
    </row>
    <row r="270" spans="1:30" x14ac:dyDescent="0.25">
      <c r="A270" t="s">
        <v>1367</v>
      </c>
      <c r="C270" t="s">
        <v>418</v>
      </c>
      <c r="D270" s="13" t="s">
        <v>2</v>
      </c>
      <c r="E270" s="13">
        <v>0</v>
      </c>
      <c r="F270" s="13">
        <v>0</v>
      </c>
      <c r="G270" s="5">
        <f>(COUNTIF('Random Magic Item'!B:B,$A270)+SUMIF('Random Magic Item'!$M:$M,$A270,'Random Magic Item'!N:N))/100</f>
        <v>0</v>
      </c>
      <c r="H270" s="5">
        <f>(COUNTIF('Random Magic Item'!C:C,$A270)+SUMIF('Random Magic Item'!$M:$M,$A270,'Random Magic Item'!O:O))/100</f>
        <v>7.0000000000000007E-2</v>
      </c>
      <c r="I270" s="5">
        <f>(COUNTIF('Random Magic Item'!D:D,$A270)+SUMIF('Random Magic Item'!$M:$M,$A270,'Random Magic Item'!P:P))/100</f>
        <v>0</v>
      </c>
      <c r="J270" s="5">
        <f>(COUNTIF('Random Magic Item'!E:E,$A270)+SUMIF('Random Magic Item'!$M:$M,$A270,'Random Magic Item'!Q:Q))/100</f>
        <v>0</v>
      </c>
      <c r="K270" s="5">
        <f>(COUNTIF('Random Magic Item'!F:F,$A270)+SUMIF('Random Magic Item'!$M:$M,$A270,'Random Magic Item'!R:R))/100</f>
        <v>0</v>
      </c>
      <c r="L270" s="5">
        <f>(COUNTIF('Random Magic Item'!G:G,$A270)+SUMIF('Random Magic Item'!$M:$M,$A270,'Random Magic Item'!S:S))/100</f>
        <v>0</v>
      </c>
      <c r="M270" s="5">
        <f>(COUNTIF('Random Magic Item'!H:H,$A270)+SUMIF('Random Magic Item'!$M:$M,$A270,'Random Magic Item'!T:T))/100</f>
        <v>0</v>
      </c>
      <c r="N270" s="5">
        <f>(COUNTIF('Random Magic Item'!I:I,$A270)+SUMIF('Random Magic Item'!$M:$M,$A270,'Random Magic Item'!U:U))/100</f>
        <v>0</v>
      </c>
      <c r="O270" s="5">
        <f>(COUNTIF('Random Magic Item'!J:J,$A270)+SUMIF('Random Magic Item'!$M:$M,$A270,'Random Magic Item'!V:V))/100</f>
        <v>0</v>
      </c>
      <c r="P270" s="54">
        <f t="shared" si="7"/>
        <v>1</v>
      </c>
      <c r="Q270" s="13">
        <v>187</v>
      </c>
      <c r="Y270" s="13">
        <v>2</v>
      </c>
      <c r="AA270" s="56">
        <v>3</v>
      </c>
      <c r="AC270" s="14"/>
      <c r="AD270" s="56"/>
    </row>
    <row r="271" spans="1:30" x14ac:dyDescent="0.25">
      <c r="A271" t="s">
        <v>1368</v>
      </c>
      <c r="C271" t="s">
        <v>418</v>
      </c>
      <c r="D271" s="13" t="s">
        <v>3</v>
      </c>
      <c r="E271" s="13">
        <v>0</v>
      </c>
      <c r="F271" s="13">
        <v>0</v>
      </c>
      <c r="G271" s="5">
        <f>(COUNTIF('Random Magic Item'!B:B,$A271)+SUMIF('Random Magic Item'!$M:$M,$A271,'Random Magic Item'!N:N))/100</f>
        <v>0</v>
      </c>
      <c r="H271" s="5">
        <f>(COUNTIF('Random Magic Item'!C:C,$A271)+SUMIF('Random Magic Item'!$M:$M,$A271,'Random Magic Item'!O:O))/100</f>
        <v>0</v>
      </c>
      <c r="I271" s="5">
        <f>(COUNTIF('Random Magic Item'!D:D,$A271)+SUMIF('Random Magic Item'!$M:$M,$A271,'Random Magic Item'!P:P))/100</f>
        <v>0.03</v>
      </c>
      <c r="J271" s="5">
        <f>(COUNTIF('Random Magic Item'!E:E,$A271)+SUMIF('Random Magic Item'!$M:$M,$A271,'Random Magic Item'!Q:Q))/100</f>
        <v>0</v>
      </c>
      <c r="K271" s="5">
        <f>(COUNTIF('Random Magic Item'!F:F,$A271)+SUMIF('Random Magic Item'!$M:$M,$A271,'Random Magic Item'!R:R))/100</f>
        <v>0</v>
      </c>
      <c r="L271" s="5">
        <f>(COUNTIF('Random Magic Item'!G:G,$A271)+SUMIF('Random Magic Item'!$M:$M,$A271,'Random Magic Item'!S:S))/100</f>
        <v>0</v>
      </c>
      <c r="M271" s="5">
        <f>(COUNTIF('Random Magic Item'!H:H,$A271)+SUMIF('Random Magic Item'!$M:$M,$A271,'Random Magic Item'!T:T))/100</f>
        <v>0</v>
      </c>
      <c r="N271" s="5">
        <f>(COUNTIF('Random Magic Item'!I:I,$A271)+SUMIF('Random Magic Item'!$M:$M,$A271,'Random Magic Item'!U:U))/100</f>
        <v>0</v>
      </c>
      <c r="O271" s="5">
        <f>(COUNTIF('Random Magic Item'!J:J,$A271)+SUMIF('Random Magic Item'!$M:$M,$A271,'Random Magic Item'!V:V))/100</f>
        <v>0</v>
      </c>
      <c r="P271" s="54">
        <f t="shared" si="7"/>
        <v>1</v>
      </c>
      <c r="Q271" s="13">
        <v>187</v>
      </c>
      <c r="W271" s="56">
        <v>237</v>
      </c>
      <c r="AC271" s="14"/>
      <c r="AD271" s="56"/>
    </row>
    <row r="272" spans="1:30" x14ac:dyDescent="0.25">
      <c r="A272" t="s">
        <v>1369</v>
      </c>
      <c r="C272" t="s">
        <v>418</v>
      </c>
      <c r="D272" s="13" t="s">
        <v>4</v>
      </c>
      <c r="E272" s="13">
        <v>0</v>
      </c>
      <c r="F272" s="13">
        <v>0</v>
      </c>
      <c r="G272" s="5">
        <f>(COUNTIF('Random Magic Item'!B:B,$A272)+SUMIF('Random Magic Item'!$M:$M,$A272,'Random Magic Item'!N:N))/100</f>
        <v>0</v>
      </c>
      <c r="H272" s="5">
        <f>(COUNTIF('Random Magic Item'!C:C,$A272)+SUMIF('Random Magic Item'!$M:$M,$A272,'Random Magic Item'!O:O))/100</f>
        <v>0</v>
      </c>
      <c r="I272" s="5">
        <f>(COUNTIF('Random Magic Item'!D:D,$A272)+SUMIF('Random Magic Item'!$M:$M,$A272,'Random Magic Item'!P:P))/100</f>
        <v>0</v>
      </c>
      <c r="J272" s="5">
        <f>(COUNTIF('Random Magic Item'!E:E,$A272)+SUMIF('Random Magic Item'!$M:$M,$A272,'Random Magic Item'!Q:Q))/100</f>
        <v>0.05</v>
      </c>
      <c r="K272" s="5">
        <f>(COUNTIF('Random Magic Item'!F:F,$A272)+SUMIF('Random Magic Item'!$M:$M,$A272,'Random Magic Item'!R:R))/100</f>
        <v>0</v>
      </c>
      <c r="L272" s="5">
        <f>(COUNTIF('Random Magic Item'!G:G,$A272)+SUMIF('Random Magic Item'!$M:$M,$A272,'Random Magic Item'!S:S))/100</f>
        <v>0</v>
      </c>
      <c r="M272" s="5">
        <f>(COUNTIF('Random Magic Item'!H:H,$A272)+SUMIF('Random Magic Item'!$M:$M,$A272,'Random Magic Item'!T:T))/100</f>
        <v>0</v>
      </c>
      <c r="N272" s="5">
        <f>(COUNTIF('Random Magic Item'!I:I,$A272)+SUMIF('Random Magic Item'!$M:$M,$A272,'Random Magic Item'!U:U))/100</f>
        <v>0</v>
      </c>
      <c r="O272" s="5">
        <f>(COUNTIF('Random Magic Item'!J:J,$A272)+SUMIF('Random Magic Item'!$M:$M,$A272,'Random Magic Item'!V:V))/100</f>
        <v>0</v>
      </c>
      <c r="P272" s="54">
        <f t="shared" si="7"/>
        <v>1</v>
      </c>
      <c r="Q272" s="13">
        <v>187</v>
      </c>
      <c r="R272" s="13">
        <v>52</v>
      </c>
      <c r="V272" s="13">
        <v>59</v>
      </c>
      <c r="W272" s="56">
        <v>237</v>
      </c>
      <c r="AC272" s="14" t="s">
        <v>863</v>
      </c>
      <c r="AD272" s="56"/>
    </row>
    <row r="273" spans="1:30" x14ac:dyDescent="0.25">
      <c r="A273" t="s">
        <v>1370</v>
      </c>
      <c r="C273" t="s">
        <v>418</v>
      </c>
      <c r="D273" s="13" t="s">
        <v>3</v>
      </c>
      <c r="E273" s="13">
        <v>0</v>
      </c>
      <c r="F273" s="13">
        <v>0</v>
      </c>
      <c r="G273" s="5">
        <f>(COUNTIF('Random Magic Item'!B:B,$A273)+SUMIF('Random Magic Item'!$M:$M,$A273,'Random Magic Item'!N:N))/100</f>
        <v>0</v>
      </c>
      <c r="H273" s="5">
        <f>(COUNTIF('Random Magic Item'!C:C,$A273)+SUMIF('Random Magic Item'!$M:$M,$A273,'Random Magic Item'!O:O))/100</f>
        <v>0</v>
      </c>
      <c r="I273" s="5">
        <f>(COUNTIF('Random Magic Item'!D:D,$A273)+SUMIF('Random Magic Item'!$M:$M,$A273,'Random Magic Item'!P:P))/100</f>
        <v>0.05</v>
      </c>
      <c r="J273" s="5">
        <f>(COUNTIF('Random Magic Item'!E:E,$A273)+SUMIF('Random Magic Item'!$M:$M,$A273,'Random Magic Item'!Q:Q))/100</f>
        <v>0</v>
      </c>
      <c r="K273" s="5">
        <f>(COUNTIF('Random Magic Item'!F:F,$A273)+SUMIF('Random Magic Item'!$M:$M,$A273,'Random Magic Item'!R:R))/100</f>
        <v>0</v>
      </c>
      <c r="L273" s="5">
        <f>(COUNTIF('Random Magic Item'!G:G,$A273)+SUMIF('Random Magic Item'!$M:$M,$A273,'Random Magic Item'!S:S))/100</f>
        <v>0</v>
      </c>
      <c r="M273" s="5">
        <f>(COUNTIF('Random Magic Item'!H:H,$A273)+SUMIF('Random Magic Item'!$M:$M,$A273,'Random Magic Item'!T:T))/100</f>
        <v>0</v>
      </c>
      <c r="N273" s="5">
        <f>(COUNTIF('Random Magic Item'!I:I,$A273)+SUMIF('Random Magic Item'!$M:$M,$A273,'Random Magic Item'!U:U))/100</f>
        <v>0</v>
      </c>
      <c r="O273" s="5">
        <f>(COUNTIF('Random Magic Item'!J:J,$A273)+SUMIF('Random Magic Item'!$M:$M,$A273,'Random Magic Item'!V:V))/100</f>
        <v>0</v>
      </c>
      <c r="P273" s="54">
        <f t="shared" si="7"/>
        <v>1</v>
      </c>
      <c r="Q273" s="13">
        <v>187</v>
      </c>
      <c r="W273" s="56">
        <v>237</v>
      </c>
      <c r="Y273" s="13">
        <v>2</v>
      </c>
      <c r="AA273" s="56">
        <v>4</v>
      </c>
      <c r="AC273" s="14"/>
      <c r="AD273" s="56"/>
    </row>
    <row r="274" spans="1:30" x14ac:dyDescent="0.25">
      <c r="A274" t="s">
        <v>1371</v>
      </c>
      <c r="C274" t="s">
        <v>418</v>
      </c>
      <c r="D274" s="13" t="s">
        <v>3</v>
      </c>
      <c r="E274" s="13">
        <v>0</v>
      </c>
      <c r="F274" s="13">
        <v>0</v>
      </c>
      <c r="G274" s="5">
        <f>(COUNTIF('Random Magic Item'!B:B,$A274)+SUMIF('Random Magic Item'!$M:$M,$A274,'Random Magic Item'!N:N))/100</f>
        <v>0</v>
      </c>
      <c r="H274" s="5">
        <f>(COUNTIF('Random Magic Item'!C:C,$A274)+SUMIF('Random Magic Item'!$M:$M,$A274,'Random Magic Item'!O:O))/100</f>
        <v>0</v>
      </c>
      <c r="I274" s="5">
        <f>(COUNTIF('Random Magic Item'!D:D,$A274)+SUMIF('Random Magic Item'!$M:$M,$A274,'Random Magic Item'!P:P))/100</f>
        <v>0.05</v>
      </c>
      <c r="J274" s="5">
        <f>(COUNTIF('Random Magic Item'!E:E,$A274)+SUMIF('Random Magic Item'!$M:$M,$A274,'Random Magic Item'!Q:Q))/100</f>
        <v>0</v>
      </c>
      <c r="K274" s="5">
        <f>(COUNTIF('Random Magic Item'!F:F,$A274)+SUMIF('Random Magic Item'!$M:$M,$A274,'Random Magic Item'!R:R))/100</f>
        <v>0</v>
      </c>
      <c r="L274" s="5">
        <f>(COUNTIF('Random Magic Item'!G:G,$A274)+SUMIF('Random Magic Item'!$M:$M,$A274,'Random Magic Item'!S:S))/100</f>
        <v>0</v>
      </c>
      <c r="M274" s="5">
        <f>(COUNTIF('Random Magic Item'!H:H,$A274)+SUMIF('Random Magic Item'!$M:$M,$A274,'Random Magic Item'!T:T))/100</f>
        <v>0</v>
      </c>
      <c r="N274" s="5">
        <f>(COUNTIF('Random Magic Item'!I:I,$A274)+SUMIF('Random Magic Item'!$M:$M,$A274,'Random Magic Item'!U:U))/100</f>
        <v>0</v>
      </c>
      <c r="O274" s="5">
        <f>(COUNTIF('Random Magic Item'!J:J,$A274)+SUMIF('Random Magic Item'!$M:$M,$A274,'Random Magic Item'!V:V))/100</f>
        <v>0</v>
      </c>
      <c r="P274" s="54">
        <f t="shared" si="7"/>
        <v>1</v>
      </c>
      <c r="Q274" s="13">
        <v>187</v>
      </c>
      <c r="W274" s="56">
        <v>237</v>
      </c>
      <c r="X274" s="13">
        <v>2</v>
      </c>
      <c r="AA274" s="56">
        <v>3</v>
      </c>
      <c r="AC274" s="14"/>
      <c r="AD274" s="56"/>
    </row>
    <row r="275" spans="1:30" x14ac:dyDescent="0.25">
      <c r="A275" t="s">
        <v>1372</v>
      </c>
      <c r="C275" t="s">
        <v>418</v>
      </c>
      <c r="D275" s="13" t="s">
        <v>2</v>
      </c>
      <c r="E275" s="13">
        <v>0</v>
      </c>
      <c r="F275" s="13">
        <v>0</v>
      </c>
      <c r="G275" s="5">
        <f>(COUNTIF('Random Magic Item'!B:B,$A275)+SUMIF('Random Magic Item'!$M:$M,$A275,'Random Magic Item'!N:N))/100</f>
        <v>0.04</v>
      </c>
      <c r="H275" s="5">
        <f>(COUNTIF('Random Magic Item'!C:C,$A275)+SUMIF('Random Magic Item'!$M:$M,$A275,'Random Magic Item'!O:O))/100</f>
        <v>0.15</v>
      </c>
      <c r="I275" s="5">
        <f>(COUNTIF('Random Magic Item'!D:D,$A275)+SUMIF('Random Magic Item'!$M:$M,$A275,'Random Magic Item'!P:P))/100</f>
        <v>0</v>
      </c>
      <c r="J275" s="5">
        <f>(COUNTIF('Random Magic Item'!E:E,$A275)+SUMIF('Random Magic Item'!$M:$M,$A275,'Random Magic Item'!Q:Q))/100</f>
        <v>0</v>
      </c>
      <c r="K275" s="5">
        <f>(COUNTIF('Random Magic Item'!F:F,$A275)+SUMIF('Random Magic Item'!$M:$M,$A275,'Random Magic Item'!R:R))/100</f>
        <v>0</v>
      </c>
      <c r="L275" s="5">
        <f>(COUNTIF('Random Magic Item'!G:G,$A275)+SUMIF('Random Magic Item'!$M:$M,$A275,'Random Magic Item'!S:S))/100</f>
        <v>0</v>
      </c>
      <c r="M275" s="5">
        <f>(COUNTIF('Random Magic Item'!H:H,$A275)+SUMIF('Random Magic Item'!$M:$M,$A275,'Random Magic Item'!T:T))/100</f>
        <v>0</v>
      </c>
      <c r="N275" s="5">
        <f>(COUNTIF('Random Magic Item'!I:I,$A275)+SUMIF('Random Magic Item'!$M:$M,$A275,'Random Magic Item'!U:U))/100</f>
        <v>0</v>
      </c>
      <c r="O275" s="5">
        <f>(COUNTIF('Random Magic Item'!J:J,$A275)+SUMIF('Random Magic Item'!$M:$M,$A275,'Random Magic Item'!V:V))/100</f>
        <v>0</v>
      </c>
      <c r="P275" s="54">
        <f t="shared" si="7"/>
        <v>1</v>
      </c>
      <c r="Q275" s="13">
        <v>187</v>
      </c>
      <c r="W275" s="56">
        <v>237</v>
      </c>
      <c r="X275" s="13">
        <v>2</v>
      </c>
      <c r="Y275" s="13">
        <v>3</v>
      </c>
      <c r="AA275" s="56">
        <v>4</v>
      </c>
      <c r="AC275" s="14"/>
      <c r="AD275" s="56"/>
    </row>
    <row r="276" spans="1:30" x14ac:dyDescent="0.25">
      <c r="A276" t="s">
        <v>1373</v>
      </c>
      <c r="C276" t="s">
        <v>418</v>
      </c>
      <c r="D276" s="13" t="s">
        <v>2</v>
      </c>
      <c r="E276" s="13">
        <v>0</v>
      </c>
      <c r="F276" s="13">
        <v>0</v>
      </c>
      <c r="G276" s="5">
        <f>(COUNTIF('Random Magic Item'!B:B,$A276)+SUMIF('Random Magic Item'!$M:$M,$A276,'Random Magic Item'!N:N))/100</f>
        <v>0</v>
      </c>
      <c r="H276" s="5">
        <f>(COUNTIF('Random Magic Item'!C:C,$A276)+SUMIF('Random Magic Item'!$M:$M,$A276,'Random Magic Item'!O:O))/100</f>
        <v>0.05</v>
      </c>
      <c r="I276" s="5">
        <f>(COUNTIF('Random Magic Item'!D:D,$A276)+SUMIF('Random Magic Item'!$M:$M,$A276,'Random Magic Item'!P:P))/100</f>
        <v>0</v>
      </c>
      <c r="J276" s="5">
        <f>(COUNTIF('Random Magic Item'!E:E,$A276)+SUMIF('Random Magic Item'!$M:$M,$A276,'Random Magic Item'!Q:Q))/100</f>
        <v>0</v>
      </c>
      <c r="K276" s="5">
        <f>(COUNTIF('Random Magic Item'!F:F,$A276)+SUMIF('Random Magic Item'!$M:$M,$A276,'Random Magic Item'!R:R))/100</f>
        <v>0</v>
      </c>
      <c r="L276" s="5">
        <f>(COUNTIF('Random Magic Item'!G:G,$A276)+SUMIF('Random Magic Item'!$M:$M,$A276,'Random Magic Item'!S:S))/100</f>
        <v>0</v>
      </c>
      <c r="M276" s="5">
        <f>(COUNTIF('Random Magic Item'!H:H,$A276)+SUMIF('Random Magic Item'!$M:$M,$A276,'Random Magic Item'!T:T))/100</f>
        <v>0</v>
      </c>
      <c r="N276" s="5">
        <f>(COUNTIF('Random Magic Item'!I:I,$A276)+SUMIF('Random Magic Item'!$M:$M,$A276,'Random Magic Item'!U:U))/100</f>
        <v>0</v>
      </c>
      <c r="O276" s="5">
        <f>(COUNTIF('Random Magic Item'!J:J,$A276)+SUMIF('Random Magic Item'!$M:$M,$A276,'Random Magic Item'!V:V))/100</f>
        <v>0</v>
      </c>
      <c r="P276" s="54">
        <f t="shared" si="7"/>
        <v>1</v>
      </c>
      <c r="Q276" s="13">
        <v>187</v>
      </c>
      <c r="W276" s="56">
        <v>237</v>
      </c>
      <c r="Y276" s="13">
        <v>2</v>
      </c>
      <c r="AC276" s="14"/>
      <c r="AD276" s="56"/>
    </row>
    <row r="277" spans="1:30" x14ac:dyDescent="0.25">
      <c r="A277" t="s">
        <v>1374</v>
      </c>
      <c r="C277" t="s">
        <v>418</v>
      </c>
      <c r="D277" s="13" t="s">
        <v>1</v>
      </c>
      <c r="E277" s="13">
        <v>0</v>
      </c>
      <c r="F277" s="13">
        <v>0</v>
      </c>
      <c r="G277" s="5">
        <f>(COUNTIF('Random Magic Item'!B:B,$A277)+SUMIF('Random Magic Item'!$M:$M,$A277,'Random Magic Item'!N:N))/100</f>
        <v>0.5</v>
      </c>
      <c r="H277" s="5">
        <f>(COUNTIF('Random Magic Item'!C:C,$A277)+SUMIF('Random Magic Item'!$M:$M,$A277,'Random Magic Item'!O:O))/100</f>
        <v>0</v>
      </c>
      <c r="I277" s="5">
        <f>(COUNTIF('Random Magic Item'!D:D,$A277)+SUMIF('Random Magic Item'!$M:$M,$A277,'Random Magic Item'!P:P))/100</f>
        <v>0</v>
      </c>
      <c r="J277" s="5">
        <f>(COUNTIF('Random Magic Item'!E:E,$A277)+SUMIF('Random Magic Item'!$M:$M,$A277,'Random Magic Item'!Q:Q))/100</f>
        <v>0</v>
      </c>
      <c r="K277" s="5">
        <f>(COUNTIF('Random Magic Item'!F:F,$A277)+SUMIF('Random Magic Item'!$M:$M,$A277,'Random Magic Item'!R:R))/100</f>
        <v>0</v>
      </c>
      <c r="L277" s="5">
        <f>(COUNTIF('Random Magic Item'!G:G,$A277)+SUMIF('Random Magic Item'!$M:$M,$A277,'Random Magic Item'!S:S))/100</f>
        <v>0</v>
      </c>
      <c r="M277" s="5">
        <f>(COUNTIF('Random Magic Item'!H:H,$A277)+SUMIF('Random Magic Item'!$M:$M,$A277,'Random Magic Item'!T:T))/100</f>
        <v>0</v>
      </c>
      <c r="N277" s="5">
        <f>(COUNTIF('Random Magic Item'!I:I,$A277)+SUMIF('Random Magic Item'!$M:$M,$A277,'Random Magic Item'!U:U))/100</f>
        <v>0</v>
      </c>
      <c r="O277" s="5">
        <f>(COUNTIF('Random Magic Item'!J:J,$A277)+SUMIF('Random Magic Item'!$M:$M,$A277,'Random Magic Item'!V:V))/100</f>
        <v>0</v>
      </c>
      <c r="P277" s="54">
        <f t="shared" si="7"/>
        <v>1</v>
      </c>
      <c r="Q277" s="13">
        <v>187</v>
      </c>
      <c r="R277" s="13">
        <v>53</v>
      </c>
      <c r="W277" s="56">
        <v>237</v>
      </c>
      <c r="X277" s="13">
        <v>2</v>
      </c>
      <c r="Y277" s="13">
        <v>3</v>
      </c>
      <c r="AA277" s="56">
        <v>4</v>
      </c>
      <c r="AC277" s="14"/>
      <c r="AD277" s="56"/>
    </row>
    <row r="278" spans="1:30" x14ac:dyDescent="0.25">
      <c r="A278" t="s">
        <v>1375</v>
      </c>
      <c r="C278" t="s">
        <v>418</v>
      </c>
      <c r="D278" s="13" t="s">
        <v>3</v>
      </c>
      <c r="E278" s="13">
        <v>0</v>
      </c>
      <c r="F278" s="13">
        <v>0</v>
      </c>
      <c r="G278" s="5">
        <f>(COUNTIF('Random Magic Item'!B:B,$A278)+SUMIF('Random Magic Item'!$M:$M,$A278,'Random Magic Item'!N:N))/100</f>
        <v>0</v>
      </c>
      <c r="H278" s="5">
        <f>(COUNTIF('Random Magic Item'!C:C,$A278)+SUMIF('Random Magic Item'!$M:$M,$A278,'Random Magic Item'!O:O))/100</f>
        <v>0</v>
      </c>
      <c r="I278" s="5">
        <f>(COUNTIF('Random Magic Item'!D:D,$A278)+SUMIF('Random Magic Item'!$M:$M,$A278,'Random Magic Item'!P:P))/100</f>
        <v>0.05</v>
      </c>
      <c r="J278" s="5">
        <f>(COUNTIF('Random Magic Item'!E:E,$A278)+SUMIF('Random Magic Item'!$M:$M,$A278,'Random Magic Item'!Q:Q))/100</f>
        <v>0</v>
      </c>
      <c r="K278" s="5">
        <f>(COUNTIF('Random Magic Item'!F:F,$A278)+SUMIF('Random Magic Item'!$M:$M,$A278,'Random Magic Item'!R:R))/100</f>
        <v>0</v>
      </c>
      <c r="L278" s="5">
        <f>(COUNTIF('Random Magic Item'!G:G,$A278)+SUMIF('Random Magic Item'!$M:$M,$A278,'Random Magic Item'!S:S))/100</f>
        <v>0</v>
      </c>
      <c r="M278" s="5">
        <f>(COUNTIF('Random Magic Item'!H:H,$A278)+SUMIF('Random Magic Item'!$M:$M,$A278,'Random Magic Item'!T:T))/100</f>
        <v>0</v>
      </c>
      <c r="N278" s="5">
        <f>(COUNTIF('Random Magic Item'!I:I,$A278)+SUMIF('Random Magic Item'!$M:$M,$A278,'Random Magic Item'!U:U))/100</f>
        <v>0</v>
      </c>
      <c r="O278" s="5">
        <f>(COUNTIF('Random Magic Item'!J:J,$A278)+SUMIF('Random Magic Item'!$M:$M,$A278,'Random Magic Item'!V:V))/100</f>
        <v>0</v>
      </c>
      <c r="P278" s="54">
        <f t="shared" si="7"/>
        <v>1</v>
      </c>
      <c r="Q278" s="13">
        <v>188</v>
      </c>
      <c r="W278" s="56">
        <v>238</v>
      </c>
      <c r="AA278" s="56">
        <v>4</v>
      </c>
      <c r="AC278" s="14"/>
      <c r="AD278" s="56"/>
    </row>
    <row r="279" spans="1:30" x14ac:dyDescent="0.25">
      <c r="A279" t="s">
        <v>1376</v>
      </c>
      <c r="C279" t="s">
        <v>418</v>
      </c>
      <c r="D279" s="13" t="s">
        <v>2</v>
      </c>
      <c r="E279" s="13">
        <v>0</v>
      </c>
      <c r="F279" s="13">
        <v>0</v>
      </c>
      <c r="G279" s="5">
        <f>(COUNTIF('Random Magic Item'!B:B,$A279)+SUMIF('Random Magic Item'!$M:$M,$A279,'Random Magic Item'!N:N))/100</f>
        <v>0</v>
      </c>
      <c r="H279" s="5">
        <f>(COUNTIF('Random Magic Item'!C:C,$A279)+SUMIF('Random Magic Item'!$M:$M,$A279,'Random Magic Item'!O:O))/100</f>
        <v>0.05</v>
      </c>
      <c r="I279" s="5">
        <f>(COUNTIF('Random Magic Item'!D:D,$A279)+SUMIF('Random Magic Item'!$M:$M,$A279,'Random Magic Item'!P:P))/100</f>
        <v>0</v>
      </c>
      <c r="J279" s="5">
        <f>(COUNTIF('Random Magic Item'!E:E,$A279)+SUMIF('Random Magic Item'!$M:$M,$A279,'Random Magic Item'!Q:Q))/100</f>
        <v>0</v>
      </c>
      <c r="K279" s="5">
        <f>(COUNTIF('Random Magic Item'!F:F,$A279)+SUMIF('Random Magic Item'!$M:$M,$A279,'Random Magic Item'!R:R))/100</f>
        <v>0</v>
      </c>
      <c r="L279" s="5">
        <f>(COUNTIF('Random Magic Item'!G:G,$A279)+SUMIF('Random Magic Item'!$M:$M,$A279,'Random Magic Item'!S:S))/100</f>
        <v>0</v>
      </c>
      <c r="M279" s="5">
        <f>(COUNTIF('Random Magic Item'!H:H,$A279)+SUMIF('Random Magic Item'!$M:$M,$A279,'Random Magic Item'!T:T))/100</f>
        <v>0</v>
      </c>
      <c r="N279" s="5">
        <f>(COUNTIF('Random Magic Item'!I:I,$A279)+SUMIF('Random Magic Item'!$M:$M,$A279,'Random Magic Item'!U:U))/100</f>
        <v>0</v>
      </c>
      <c r="O279" s="5">
        <f>(COUNTIF('Random Magic Item'!J:J,$A279)+SUMIF('Random Magic Item'!$M:$M,$A279,'Random Magic Item'!V:V))/100</f>
        <v>0</v>
      </c>
      <c r="P279" s="54">
        <f t="shared" si="7"/>
        <v>1</v>
      </c>
      <c r="Q279" s="13">
        <v>187</v>
      </c>
      <c r="W279" s="56">
        <v>237</v>
      </c>
      <c r="AA279" s="56">
        <v>4</v>
      </c>
      <c r="AC279" s="14"/>
      <c r="AD279" s="56"/>
    </row>
    <row r="280" spans="1:30" x14ac:dyDescent="0.25">
      <c r="A280" t="s">
        <v>1377</v>
      </c>
      <c r="C280" t="s">
        <v>418</v>
      </c>
      <c r="D280" s="13" t="s">
        <v>4</v>
      </c>
      <c r="E280" s="13">
        <v>0</v>
      </c>
      <c r="F280" s="13">
        <v>0</v>
      </c>
      <c r="G280" s="5">
        <f>(COUNTIF('Random Magic Item'!B:B,$A280)+SUMIF('Random Magic Item'!$M:$M,$A280,'Random Magic Item'!N:N))/100</f>
        <v>0</v>
      </c>
      <c r="H280" s="5">
        <f>(COUNTIF('Random Magic Item'!C:C,$A280)+SUMIF('Random Magic Item'!$M:$M,$A280,'Random Magic Item'!O:O))/100</f>
        <v>0</v>
      </c>
      <c r="I280" s="5">
        <f>(COUNTIF('Random Magic Item'!D:D,$A280)+SUMIF('Random Magic Item'!$M:$M,$A280,'Random Magic Item'!P:P))/100</f>
        <v>0</v>
      </c>
      <c r="J280" s="5">
        <f>(COUNTIF('Random Magic Item'!E:E,$A280)+SUMIF('Random Magic Item'!$M:$M,$A280,'Random Magic Item'!Q:Q))/100</f>
        <v>0.1</v>
      </c>
      <c r="K280" s="5">
        <f>(COUNTIF('Random Magic Item'!F:F,$A280)+SUMIF('Random Magic Item'!$M:$M,$A280,'Random Magic Item'!R:R))/100</f>
        <v>0</v>
      </c>
      <c r="L280" s="5">
        <f>(COUNTIF('Random Magic Item'!G:G,$A280)+SUMIF('Random Magic Item'!$M:$M,$A280,'Random Magic Item'!S:S))/100</f>
        <v>0</v>
      </c>
      <c r="M280" s="5">
        <f>(COUNTIF('Random Magic Item'!H:H,$A280)+SUMIF('Random Magic Item'!$M:$M,$A280,'Random Magic Item'!T:T))/100</f>
        <v>0</v>
      </c>
      <c r="N280" s="5">
        <f>(COUNTIF('Random Magic Item'!I:I,$A280)+SUMIF('Random Magic Item'!$M:$M,$A280,'Random Magic Item'!U:U))/100</f>
        <v>0</v>
      </c>
      <c r="O280" s="5">
        <f>(COUNTIF('Random Magic Item'!J:J,$A280)+SUMIF('Random Magic Item'!$M:$M,$A280,'Random Magic Item'!V:V))/100</f>
        <v>0</v>
      </c>
      <c r="P280" s="54">
        <f t="shared" si="7"/>
        <v>1</v>
      </c>
      <c r="Q280" s="13">
        <v>188</v>
      </c>
      <c r="R280" s="13">
        <v>53</v>
      </c>
      <c r="V280" s="13">
        <v>59</v>
      </c>
      <c r="W280" s="56">
        <v>238</v>
      </c>
      <c r="AC280" s="14"/>
      <c r="AD280" s="56"/>
    </row>
    <row r="281" spans="1:30" x14ac:dyDescent="0.25">
      <c r="A281" t="s">
        <v>1378</v>
      </c>
      <c r="C281" t="s">
        <v>418</v>
      </c>
      <c r="D281" s="13" t="s">
        <v>3</v>
      </c>
      <c r="E281" s="13">
        <v>0</v>
      </c>
      <c r="F281" s="13">
        <v>0</v>
      </c>
      <c r="G281" s="5">
        <f>(COUNTIF('Random Magic Item'!B:B,$A281)+SUMIF('Random Magic Item'!$M:$M,$A281,'Random Magic Item'!N:N))/100</f>
        <v>0</v>
      </c>
      <c r="H281" s="5">
        <f>(COUNTIF('Random Magic Item'!C:C,$A281)+SUMIF('Random Magic Item'!$M:$M,$A281,'Random Magic Item'!O:O))/100</f>
        <v>0</v>
      </c>
      <c r="I281" s="5">
        <f>(COUNTIF('Random Magic Item'!D:D,$A281)+SUMIF('Random Magic Item'!$M:$M,$A281,'Random Magic Item'!P:P))/100</f>
        <v>0.05</v>
      </c>
      <c r="J281" s="5">
        <f>(COUNTIF('Random Magic Item'!E:E,$A281)+SUMIF('Random Magic Item'!$M:$M,$A281,'Random Magic Item'!Q:Q))/100</f>
        <v>0</v>
      </c>
      <c r="K281" s="5">
        <f>(COUNTIF('Random Magic Item'!F:F,$A281)+SUMIF('Random Magic Item'!$M:$M,$A281,'Random Magic Item'!R:R))/100</f>
        <v>0</v>
      </c>
      <c r="L281" s="5">
        <f>(COUNTIF('Random Magic Item'!G:G,$A281)+SUMIF('Random Magic Item'!$M:$M,$A281,'Random Magic Item'!S:S))/100</f>
        <v>0</v>
      </c>
      <c r="M281" s="5">
        <f>(COUNTIF('Random Magic Item'!H:H,$A281)+SUMIF('Random Magic Item'!$M:$M,$A281,'Random Magic Item'!T:T))/100</f>
        <v>0</v>
      </c>
      <c r="N281" s="5">
        <f>(COUNTIF('Random Magic Item'!I:I,$A281)+SUMIF('Random Magic Item'!$M:$M,$A281,'Random Magic Item'!U:U))/100</f>
        <v>0</v>
      </c>
      <c r="O281" s="5">
        <f>(COUNTIF('Random Magic Item'!J:J,$A281)+SUMIF('Random Magic Item'!$M:$M,$A281,'Random Magic Item'!V:V))/100</f>
        <v>0</v>
      </c>
      <c r="P281" s="54">
        <f t="shared" si="7"/>
        <v>1</v>
      </c>
      <c r="Q281" s="13">
        <v>188</v>
      </c>
      <c r="AA281" s="56">
        <v>4</v>
      </c>
      <c r="AC281" s="14"/>
      <c r="AD281" s="56"/>
    </row>
    <row r="282" spans="1:30" x14ac:dyDescent="0.25">
      <c r="A282" t="s">
        <v>1379</v>
      </c>
      <c r="C282" t="s">
        <v>418</v>
      </c>
      <c r="D282" s="13" t="s">
        <v>4</v>
      </c>
      <c r="E282" s="13">
        <v>0</v>
      </c>
      <c r="F282" s="13">
        <v>0</v>
      </c>
      <c r="G282" s="5">
        <f>(COUNTIF('Random Magic Item'!B:B,$A282)+SUMIF('Random Magic Item'!$M:$M,$A282,'Random Magic Item'!N:N))/100</f>
        <v>0</v>
      </c>
      <c r="H282" s="5">
        <f>(COUNTIF('Random Magic Item'!C:C,$A282)+SUMIF('Random Magic Item'!$M:$M,$A282,'Random Magic Item'!O:O))/100</f>
        <v>0</v>
      </c>
      <c r="I282" s="5">
        <f>(COUNTIF('Random Magic Item'!D:D,$A282)+SUMIF('Random Magic Item'!$M:$M,$A282,'Random Magic Item'!P:P))/100</f>
        <v>0</v>
      </c>
      <c r="J282" s="5">
        <f>(COUNTIF('Random Magic Item'!E:E,$A282)+SUMIF('Random Magic Item'!$M:$M,$A282,'Random Magic Item'!Q:Q))/100</f>
        <v>0.05</v>
      </c>
      <c r="K282" s="5">
        <f>(COUNTIF('Random Magic Item'!F:F,$A282)+SUMIF('Random Magic Item'!$M:$M,$A282,'Random Magic Item'!R:R))/100</f>
        <v>0</v>
      </c>
      <c r="L282" s="5">
        <f>(COUNTIF('Random Magic Item'!G:G,$A282)+SUMIF('Random Magic Item'!$M:$M,$A282,'Random Magic Item'!S:S))/100</f>
        <v>0</v>
      </c>
      <c r="M282" s="5">
        <f>(COUNTIF('Random Magic Item'!H:H,$A282)+SUMIF('Random Magic Item'!$M:$M,$A282,'Random Magic Item'!T:T))/100</f>
        <v>0</v>
      </c>
      <c r="N282" s="5">
        <f>(COUNTIF('Random Magic Item'!I:I,$A282)+SUMIF('Random Magic Item'!$M:$M,$A282,'Random Magic Item'!U:U))/100</f>
        <v>0</v>
      </c>
      <c r="O282" s="5">
        <f>(COUNTIF('Random Magic Item'!J:J,$A282)+SUMIF('Random Magic Item'!$M:$M,$A282,'Random Magic Item'!V:V))/100</f>
        <v>0</v>
      </c>
      <c r="P282" s="54">
        <f t="shared" si="7"/>
        <v>1</v>
      </c>
      <c r="Q282" s="13">
        <v>188</v>
      </c>
      <c r="Y282" s="13">
        <v>3</v>
      </c>
      <c r="AA282" s="56">
        <v>4</v>
      </c>
      <c r="AC282" s="14"/>
      <c r="AD282" s="56"/>
    </row>
    <row r="283" spans="1:30" x14ac:dyDescent="0.25">
      <c r="A283" t="s">
        <v>1380</v>
      </c>
      <c r="C283" t="s">
        <v>418</v>
      </c>
      <c r="D283" s="13" t="s">
        <v>3</v>
      </c>
      <c r="E283" s="13">
        <v>0</v>
      </c>
      <c r="F283" s="13">
        <v>0</v>
      </c>
      <c r="G283" s="5">
        <f>(COUNTIF('Random Magic Item'!B:B,$A283)+SUMIF('Random Magic Item'!$M:$M,$A283,'Random Magic Item'!N:N))/100</f>
        <v>0</v>
      </c>
      <c r="H283" s="5">
        <f>(COUNTIF('Random Magic Item'!C:C,$A283)+SUMIF('Random Magic Item'!$M:$M,$A283,'Random Magic Item'!O:O))/100</f>
        <v>0</v>
      </c>
      <c r="I283" s="5">
        <f>(COUNTIF('Random Magic Item'!D:D,$A283)+SUMIF('Random Magic Item'!$M:$M,$A283,'Random Magic Item'!P:P))/100</f>
        <v>0.05</v>
      </c>
      <c r="J283" s="5">
        <f>(COUNTIF('Random Magic Item'!E:E,$A283)+SUMIF('Random Magic Item'!$M:$M,$A283,'Random Magic Item'!Q:Q))/100</f>
        <v>0</v>
      </c>
      <c r="K283" s="5">
        <f>(COUNTIF('Random Magic Item'!F:F,$A283)+SUMIF('Random Magic Item'!$M:$M,$A283,'Random Magic Item'!R:R))/100</f>
        <v>0</v>
      </c>
      <c r="L283" s="5">
        <f>(COUNTIF('Random Magic Item'!G:G,$A283)+SUMIF('Random Magic Item'!$M:$M,$A283,'Random Magic Item'!S:S))/100</f>
        <v>0</v>
      </c>
      <c r="M283" s="5">
        <f>(COUNTIF('Random Magic Item'!H:H,$A283)+SUMIF('Random Magic Item'!$M:$M,$A283,'Random Magic Item'!T:T))/100</f>
        <v>0</v>
      </c>
      <c r="N283" s="5">
        <f>(COUNTIF('Random Magic Item'!I:I,$A283)+SUMIF('Random Magic Item'!$M:$M,$A283,'Random Magic Item'!U:U))/100</f>
        <v>0</v>
      </c>
      <c r="O283" s="5">
        <f>(COUNTIF('Random Magic Item'!J:J,$A283)+SUMIF('Random Magic Item'!$M:$M,$A283,'Random Magic Item'!V:V))/100</f>
        <v>0</v>
      </c>
      <c r="P283" s="54">
        <f t="shared" si="7"/>
        <v>1</v>
      </c>
      <c r="Q283" s="13">
        <v>188</v>
      </c>
      <c r="W283" s="56">
        <v>238</v>
      </c>
      <c r="AC283" s="14"/>
      <c r="AD283" s="56"/>
    </row>
    <row r="284" spans="1:30" x14ac:dyDescent="0.25">
      <c r="A284" t="s">
        <v>1381</v>
      </c>
      <c r="C284" t="s">
        <v>418</v>
      </c>
      <c r="D284" s="13" t="s">
        <v>2</v>
      </c>
      <c r="E284" s="13">
        <v>0</v>
      </c>
      <c r="F284" s="13">
        <v>0</v>
      </c>
      <c r="G284" s="5">
        <f>(COUNTIF('Random Magic Item'!B:B,$A284)+SUMIF('Random Magic Item'!$M:$M,$A284,'Random Magic Item'!N:N))/100</f>
        <v>0</v>
      </c>
      <c r="H284" s="5">
        <f>(COUNTIF('Random Magic Item'!C:C,$A284)+SUMIF('Random Magic Item'!$M:$M,$A284,'Random Magic Item'!O:O))/100</f>
        <v>0.01</v>
      </c>
      <c r="I284" s="5">
        <f>(COUNTIF('Random Magic Item'!D:D,$A284)+SUMIF('Random Magic Item'!$M:$M,$A284,'Random Magic Item'!P:P))/100</f>
        <v>0</v>
      </c>
      <c r="J284" s="5">
        <f>(COUNTIF('Random Magic Item'!E:E,$A284)+SUMIF('Random Magic Item'!$M:$M,$A284,'Random Magic Item'!Q:Q))/100</f>
        <v>0</v>
      </c>
      <c r="K284" s="5">
        <f>(COUNTIF('Random Magic Item'!F:F,$A284)+SUMIF('Random Magic Item'!$M:$M,$A284,'Random Magic Item'!R:R))/100</f>
        <v>0</v>
      </c>
      <c r="L284" s="5">
        <f>(COUNTIF('Random Magic Item'!G:G,$A284)+SUMIF('Random Magic Item'!$M:$M,$A284,'Random Magic Item'!S:S))/100</f>
        <v>0</v>
      </c>
      <c r="M284" s="5">
        <f>(COUNTIF('Random Magic Item'!H:H,$A284)+SUMIF('Random Magic Item'!$M:$M,$A284,'Random Magic Item'!T:T))/100</f>
        <v>0</v>
      </c>
      <c r="N284" s="5">
        <f>(COUNTIF('Random Magic Item'!I:I,$A284)+SUMIF('Random Magic Item'!$M:$M,$A284,'Random Magic Item'!U:U))/100</f>
        <v>0</v>
      </c>
      <c r="O284" s="5">
        <f>(COUNTIF('Random Magic Item'!J:J,$A284)+SUMIF('Random Magic Item'!$M:$M,$A284,'Random Magic Item'!V:V))/100</f>
        <v>0</v>
      </c>
      <c r="P284" s="54">
        <f t="shared" si="7"/>
        <v>1</v>
      </c>
      <c r="Q284" s="13">
        <v>188</v>
      </c>
      <c r="W284" s="56">
        <v>238</v>
      </c>
      <c r="Y284" s="13">
        <v>3</v>
      </c>
      <c r="AA284" s="56">
        <v>4</v>
      </c>
      <c r="AC284" s="14"/>
      <c r="AD284" s="56"/>
    </row>
    <row r="285" spans="1:30" x14ac:dyDescent="0.25">
      <c r="A285" t="s">
        <v>1177</v>
      </c>
      <c r="C285" t="s">
        <v>418</v>
      </c>
      <c r="D285" s="13" t="s">
        <v>2</v>
      </c>
      <c r="E285" s="13">
        <v>0</v>
      </c>
      <c r="F285" s="13">
        <v>0</v>
      </c>
      <c r="G285" s="5">
        <f>(COUNTIF('Random Magic Item'!B:B,$A285)+SUMIF('Random Magic Item'!$M:$M,$A285,'Random Magic Item'!N:N))/100</f>
        <v>0</v>
      </c>
      <c r="H285" s="5">
        <f>(COUNTIF('Random Magic Item'!C:C,$A285)+SUMIF('Random Magic Item'!$M:$M,$A285,'Random Magic Item'!O:O))/100</f>
        <v>7.0000000000000007E-2</v>
      </c>
      <c r="I285" s="5">
        <f>(COUNTIF('Random Magic Item'!D:D,$A285)+SUMIF('Random Magic Item'!$M:$M,$A285,'Random Magic Item'!P:P))/100</f>
        <v>0</v>
      </c>
      <c r="J285" s="5">
        <f>(COUNTIF('Random Magic Item'!E:E,$A285)+SUMIF('Random Magic Item'!$M:$M,$A285,'Random Magic Item'!Q:Q))/100</f>
        <v>0</v>
      </c>
      <c r="K285" s="5">
        <f>(COUNTIF('Random Magic Item'!F:F,$A285)+SUMIF('Random Magic Item'!$M:$M,$A285,'Random Magic Item'!R:R))/100</f>
        <v>0</v>
      </c>
      <c r="L285" s="5">
        <f>(COUNTIF('Random Magic Item'!G:G,$A285)+SUMIF('Random Magic Item'!$M:$M,$A285,'Random Magic Item'!S:S))/100</f>
        <v>0</v>
      </c>
      <c r="M285" s="5">
        <f>(COUNTIF('Random Magic Item'!H:H,$A285)+SUMIF('Random Magic Item'!$M:$M,$A285,'Random Magic Item'!T:T))/100</f>
        <v>0</v>
      </c>
      <c r="N285" s="5">
        <f>(COUNTIF('Random Magic Item'!I:I,$A285)+SUMIF('Random Magic Item'!$M:$M,$A285,'Random Magic Item'!U:U))/100</f>
        <v>0</v>
      </c>
      <c r="O285" s="5">
        <f>(COUNTIF('Random Magic Item'!J:J,$A285)+SUMIF('Random Magic Item'!$M:$M,$A285,'Random Magic Item'!V:V))/100</f>
        <v>0</v>
      </c>
      <c r="P285" s="54">
        <f t="shared" si="7"/>
        <v>1</v>
      </c>
      <c r="Q285" s="13">
        <v>188</v>
      </c>
      <c r="W285" s="56">
        <v>238</v>
      </c>
      <c r="AA285" s="56">
        <v>4</v>
      </c>
      <c r="AC285" s="14"/>
      <c r="AD285" s="56"/>
    </row>
    <row r="286" spans="1:30" x14ac:dyDescent="0.25">
      <c r="A286" t="s">
        <v>1382</v>
      </c>
      <c r="C286" t="s">
        <v>418</v>
      </c>
      <c r="D286" s="13" t="s">
        <v>4</v>
      </c>
      <c r="E286" s="13">
        <v>0</v>
      </c>
      <c r="F286" s="13">
        <v>0</v>
      </c>
      <c r="G286" s="5">
        <f>(COUNTIF('Random Magic Item'!B:B,$A286)+SUMIF('Random Magic Item'!$M:$M,$A286,'Random Magic Item'!N:N))/100</f>
        <v>0</v>
      </c>
      <c r="H286" s="5">
        <f>(COUNTIF('Random Magic Item'!C:C,$A286)+SUMIF('Random Magic Item'!$M:$M,$A286,'Random Magic Item'!O:O))/100</f>
        <v>0</v>
      </c>
      <c r="I286" s="5">
        <f>(COUNTIF('Random Magic Item'!D:D,$A286)+SUMIF('Random Magic Item'!$M:$M,$A286,'Random Magic Item'!P:P))/100</f>
        <v>0</v>
      </c>
      <c r="J286" s="5">
        <f>(COUNTIF('Random Magic Item'!E:E,$A286)+SUMIF('Random Magic Item'!$M:$M,$A286,'Random Magic Item'!Q:Q))/100</f>
        <v>0.1</v>
      </c>
      <c r="K286" s="5">
        <f>(COUNTIF('Random Magic Item'!F:F,$A286)+SUMIF('Random Magic Item'!$M:$M,$A286,'Random Magic Item'!R:R))/100</f>
        <v>0</v>
      </c>
      <c r="L286" s="5">
        <f>(COUNTIF('Random Magic Item'!G:G,$A286)+SUMIF('Random Magic Item'!$M:$M,$A286,'Random Magic Item'!S:S))/100</f>
        <v>0</v>
      </c>
      <c r="M286" s="5">
        <f>(COUNTIF('Random Magic Item'!H:H,$A286)+SUMIF('Random Magic Item'!$M:$M,$A286,'Random Magic Item'!T:T))/100</f>
        <v>0</v>
      </c>
      <c r="N286" s="5">
        <f>(COUNTIF('Random Magic Item'!I:I,$A286)+SUMIF('Random Magic Item'!$M:$M,$A286,'Random Magic Item'!U:U))/100</f>
        <v>0</v>
      </c>
      <c r="O286" s="5">
        <f>(COUNTIF('Random Magic Item'!J:J,$A286)+SUMIF('Random Magic Item'!$M:$M,$A286,'Random Magic Item'!V:V))/100</f>
        <v>0</v>
      </c>
      <c r="P286" s="54">
        <f t="shared" si="7"/>
        <v>1</v>
      </c>
      <c r="Q286" s="13">
        <v>188</v>
      </c>
      <c r="W286" s="56">
        <v>238</v>
      </c>
      <c r="AA286" s="56">
        <v>4</v>
      </c>
      <c r="AC286" s="14"/>
      <c r="AD286" s="56"/>
    </row>
    <row r="287" spans="1:30" x14ac:dyDescent="0.25">
      <c r="A287" t="s">
        <v>1383</v>
      </c>
      <c r="C287" t="s">
        <v>418</v>
      </c>
      <c r="D287" s="13" t="s">
        <v>3</v>
      </c>
      <c r="E287" s="13">
        <v>0</v>
      </c>
      <c r="F287" s="13">
        <v>0</v>
      </c>
      <c r="G287" s="5">
        <f>(COUNTIF('Random Magic Item'!B:B,$A287)+SUMIF('Random Magic Item'!$M:$M,$A287,'Random Magic Item'!N:N))/100</f>
        <v>0</v>
      </c>
      <c r="H287" s="5">
        <f>(COUNTIF('Random Magic Item'!C:C,$A287)+SUMIF('Random Magic Item'!$M:$M,$A287,'Random Magic Item'!O:O))/100</f>
        <v>0</v>
      </c>
      <c r="I287" s="5">
        <f>(COUNTIF('Random Magic Item'!D:D,$A287)+SUMIF('Random Magic Item'!$M:$M,$A287,'Random Magic Item'!P:P))/100</f>
        <v>0.05</v>
      </c>
      <c r="J287" s="5">
        <f>(COUNTIF('Random Magic Item'!E:E,$A287)+SUMIF('Random Magic Item'!$M:$M,$A287,'Random Magic Item'!Q:Q))/100</f>
        <v>0</v>
      </c>
      <c r="K287" s="5">
        <f>(COUNTIF('Random Magic Item'!F:F,$A287)+SUMIF('Random Magic Item'!$M:$M,$A287,'Random Magic Item'!R:R))/100</f>
        <v>0</v>
      </c>
      <c r="L287" s="5">
        <f>(COUNTIF('Random Magic Item'!G:G,$A287)+SUMIF('Random Magic Item'!$M:$M,$A287,'Random Magic Item'!S:S))/100</f>
        <v>0</v>
      </c>
      <c r="M287" s="5">
        <f>(COUNTIF('Random Magic Item'!H:H,$A287)+SUMIF('Random Magic Item'!$M:$M,$A287,'Random Magic Item'!T:T))/100</f>
        <v>0</v>
      </c>
      <c r="N287" s="5">
        <f>(COUNTIF('Random Magic Item'!I:I,$A287)+SUMIF('Random Magic Item'!$M:$M,$A287,'Random Magic Item'!U:U))/100</f>
        <v>0</v>
      </c>
      <c r="O287" s="5">
        <f>(COUNTIF('Random Magic Item'!J:J,$A287)+SUMIF('Random Magic Item'!$M:$M,$A287,'Random Magic Item'!V:V))/100</f>
        <v>0</v>
      </c>
      <c r="P287" s="54">
        <f t="shared" si="7"/>
        <v>1</v>
      </c>
      <c r="Q287" s="13">
        <v>187</v>
      </c>
      <c r="W287" s="56">
        <v>237</v>
      </c>
      <c r="AA287" s="56">
        <v>4</v>
      </c>
      <c r="AC287" s="14"/>
      <c r="AD287" s="56"/>
    </row>
    <row r="288" spans="1:30" x14ac:dyDescent="0.25">
      <c r="A288" t="s">
        <v>1384</v>
      </c>
      <c r="C288" t="s">
        <v>418</v>
      </c>
      <c r="D288" s="13" t="s">
        <v>5</v>
      </c>
      <c r="E288" s="13">
        <v>0</v>
      </c>
      <c r="F288" s="13">
        <v>0</v>
      </c>
      <c r="G288" s="5">
        <f>(COUNTIF('Random Magic Item'!B:B,$A288)+SUMIF('Random Magic Item'!$M:$M,$A288,'Random Magic Item'!N:N))/100</f>
        <v>0</v>
      </c>
      <c r="H288" s="5">
        <f>(COUNTIF('Random Magic Item'!C:C,$A288)+SUMIF('Random Magic Item'!$M:$M,$A288,'Random Magic Item'!O:O))/100</f>
        <v>0</v>
      </c>
      <c r="I288" s="5">
        <f>(COUNTIF('Random Magic Item'!D:D,$A288)+SUMIF('Random Magic Item'!$M:$M,$A288,'Random Magic Item'!P:P))/100</f>
        <v>0</v>
      </c>
      <c r="J288" s="5">
        <f>(COUNTIF('Random Magic Item'!E:E,$A288)+SUMIF('Random Magic Item'!$M:$M,$A288,'Random Magic Item'!Q:Q))/100</f>
        <v>0</v>
      </c>
      <c r="K288" s="5">
        <f>(COUNTIF('Random Magic Item'!F:F,$A288)+SUMIF('Random Magic Item'!$M:$M,$A288,'Random Magic Item'!R:R))/100</f>
        <v>0.25</v>
      </c>
      <c r="L288" s="5">
        <f>(COUNTIF('Random Magic Item'!G:G,$A288)+SUMIF('Random Magic Item'!$M:$M,$A288,'Random Magic Item'!S:S))/100</f>
        <v>0</v>
      </c>
      <c r="M288" s="5">
        <f>(COUNTIF('Random Magic Item'!H:H,$A288)+SUMIF('Random Magic Item'!$M:$M,$A288,'Random Magic Item'!T:T))/100</f>
        <v>0</v>
      </c>
      <c r="N288" s="5">
        <f>(COUNTIF('Random Magic Item'!I:I,$A288)+SUMIF('Random Magic Item'!$M:$M,$A288,'Random Magic Item'!U:U))/100</f>
        <v>0</v>
      </c>
      <c r="O288" s="5">
        <f>(COUNTIF('Random Magic Item'!J:J,$A288)+SUMIF('Random Magic Item'!$M:$M,$A288,'Random Magic Item'!V:V))/100</f>
        <v>0</v>
      </c>
      <c r="P288" s="54">
        <f t="shared" ref="P288:P319" si="8">SIGN(SUM(G288:O288))</f>
        <v>1</v>
      </c>
      <c r="Q288" s="13">
        <v>187</v>
      </c>
      <c r="W288" s="56">
        <v>237</v>
      </c>
      <c r="AC288" s="14"/>
      <c r="AD288" s="56"/>
    </row>
    <row r="289" spans="1:30" x14ac:dyDescent="0.25">
      <c r="A289" t="s">
        <v>1385</v>
      </c>
      <c r="C289" t="s">
        <v>418</v>
      </c>
      <c r="D289" s="13" t="s">
        <v>3</v>
      </c>
      <c r="E289" s="13">
        <v>0</v>
      </c>
      <c r="F289" s="13">
        <v>0</v>
      </c>
      <c r="G289" s="5">
        <f>(COUNTIF('Random Magic Item'!B:B,$A289)+SUMIF('Random Magic Item'!$M:$M,$A289,'Random Magic Item'!N:N))/100</f>
        <v>0</v>
      </c>
      <c r="H289" s="5">
        <f>(COUNTIF('Random Magic Item'!C:C,$A289)+SUMIF('Random Magic Item'!$M:$M,$A289,'Random Magic Item'!O:O))/100</f>
        <v>0</v>
      </c>
      <c r="I289" s="5">
        <f>(COUNTIF('Random Magic Item'!D:D,$A289)+SUMIF('Random Magic Item'!$M:$M,$A289,'Random Magic Item'!P:P))/100</f>
        <v>0.15</v>
      </c>
      <c r="J289" s="5">
        <f>(COUNTIF('Random Magic Item'!E:E,$A289)+SUMIF('Random Magic Item'!$M:$M,$A289,'Random Magic Item'!Q:Q))/100</f>
        <v>0</v>
      </c>
      <c r="K289" s="5">
        <f>(COUNTIF('Random Magic Item'!F:F,$A289)+SUMIF('Random Magic Item'!$M:$M,$A289,'Random Magic Item'!R:R))/100</f>
        <v>0</v>
      </c>
      <c r="L289" s="5">
        <f>(COUNTIF('Random Magic Item'!G:G,$A289)+SUMIF('Random Magic Item'!$M:$M,$A289,'Random Magic Item'!S:S))/100</f>
        <v>0</v>
      </c>
      <c r="M289" s="5">
        <f>(COUNTIF('Random Magic Item'!H:H,$A289)+SUMIF('Random Magic Item'!$M:$M,$A289,'Random Magic Item'!T:T))/100</f>
        <v>0</v>
      </c>
      <c r="N289" s="5">
        <f>(COUNTIF('Random Magic Item'!I:I,$A289)+SUMIF('Random Magic Item'!$M:$M,$A289,'Random Magic Item'!U:U))/100</f>
        <v>0</v>
      </c>
      <c r="O289" s="5">
        <f>(COUNTIF('Random Magic Item'!J:J,$A289)+SUMIF('Random Magic Item'!$M:$M,$A289,'Random Magic Item'!V:V))/100</f>
        <v>0</v>
      </c>
      <c r="P289" s="54">
        <f t="shared" si="8"/>
        <v>1</v>
      </c>
      <c r="Q289" s="13">
        <v>187</v>
      </c>
      <c r="W289" s="56">
        <v>237</v>
      </c>
      <c r="AA289" s="56">
        <v>4</v>
      </c>
      <c r="AC289" s="14"/>
      <c r="AD289" s="56"/>
    </row>
    <row r="290" spans="1:30" x14ac:dyDescent="0.25">
      <c r="A290" t="s">
        <v>1386</v>
      </c>
      <c r="C290" t="s">
        <v>418</v>
      </c>
      <c r="D290" s="13" t="s">
        <v>4</v>
      </c>
      <c r="E290" s="13">
        <v>0</v>
      </c>
      <c r="F290" s="13">
        <v>0</v>
      </c>
      <c r="G290" s="5">
        <f>(COUNTIF('Random Magic Item'!B:B,$A290)+SUMIF('Random Magic Item'!$M:$M,$A290,'Random Magic Item'!N:N))/100</f>
        <v>0</v>
      </c>
      <c r="H290" s="5">
        <f>(COUNTIF('Random Magic Item'!C:C,$A290)+SUMIF('Random Magic Item'!$M:$M,$A290,'Random Magic Item'!O:O))/100</f>
        <v>0</v>
      </c>
      <c r="I290" s="5">
        <f>(COUNTIF('Random Magic Item'!D:D,$A290)+SUMIF('Random Magic Item'!$M:$M,$A290,'Random Magic Item'!P:P))/100</f>
        <v>0</v>
      </c>
      <c r="J290" s="5">
        <f>(COUNTIF('Random Magic Item'!E:E,$A290)+SUMIF('Random Magic Item'!$M:$M,$A290,'Random Magic Item'!Q:Q))/100</f>
        <v>0.2</v>
      </c>
      <c r="K290" s="5">
        <f>(COUNTIF('Random Magic Item'!F:F,$A290)+SUMIF('Random Magic Item'!$M:$M,$A290,'Random Magic Item'!R:R))/100</f>
        <v>0.15</v>
      </c>
      <c r="L290" s="5">
        <f>(COUNTIF('Random Magic Item'!G:G,$A290)+SUMIF('Random Magic Item'!$M:$M,$A290,'Random Magic Item'!S:S))/100</f>
        <v>0</v>
      </c>
      <c r="M290" s="5">
        <f>(COUNTIF('Random Magic Item'!H:H,$A290)+SUMIF('Random Magic Item'!$M:$M,$A290,'Random Magic Item'!T:T))/100</f>
        <v>0</v>
      </c>
      <c r="N290" s="5">
        <f>(COUNTIF('Random Magic Item'!I:I,$A290)+SUMIF('Random Magic Item'!$M:$M,$A290,'Random Magic Item'!U:U))/100</f>
        <v>0</v>
      </c>
      <c r="O290" s="5">
        <f>(COUNTIF('Random Magic Item'!J:J,$A290)+SUMIF('Random Magic Item'!$M:$M,$A290,'Random Magic Item'!V:V))/100</f>
        <v>0</v>
      </c>
      <c r="P290" s="54">
        <f t="shared" si="8"/>
        <v>1</v>
      </c>
      <c r="Q290" s="13">
        <v>187</v>
      </c>
      <c r="W290" s="56">
        <v>237</v>
      </c>
      <c r="AC290" s="14"/>
      <c r="AD290" s="56"/>
    </row>
    <row r="291" spans="1:30" x14ac:dyDescent="0.25">
      <c r="A291" t="s">
        <v>1387</v>
      </c>
      <c r="C291" t="s">
        <v>418</v>
      </c>
      <c r="D291" s="13" t="s">
        <v>4</v>
      </c>
      <c r="E291" s="13">
        <v>0</v>
      </c>
      <c r="F291" s="13">
        <v>0</v>
      </c>
      <c r="G291" s="5">
        <f>(COUNTIF('Random Magic Item'!B:B,$A291)+SUMIF('Random Magic Item'!$M:$M,$A291,'Random Magic Item'!N:N))/100</f>
        <v>0</v>
      </c>
      <c r="H291" s="5">
        <f>(COUNTIF('Random Magic Item'!C:C,$A291)+SUMIF('Random Magic Item'!$M:$M,$A291,'Random Magic Item'!O:O))/100</f>
        <v>0</v>
      </c>
      <c r="I291" s="5">
        <f>(COUNTIF('Random Magic Item'!D:D,$A291)+SUMIF('Random Magic Item'!$M:$M,$A291,'Random Magic Item'!P:P))/100</f>
        <v>0</v>
      </c>
      <c r="J291" s="5">
        <f>(COUNTIF('Random Magic Item'!E:E,$A291)+SUMIF('Random Magic Item'!$M:$M,$A291,'Random Magic Item'!Q:Q))/100</f>
        <v>0.05</v>
      </c>
      <c r="K291" s="5">
        <f>(COUNTIF('Random Magic Item'!F:F,$A291)+SUMIF('Random Magic Item'!$M:$M,$A291,'Random Magic Item'!R:R))/100</f>
        <v>0</v>
      </c>
      <c r="L291" s="5">
        <f>(COUNTIF('Random Magic Item'!G:G,$A291)+SUMIF('Random Magic Item'!$M:$M,$A291,'Random Magic Item'!S:S))/100</f>
        <v>0</v>
      </c>
      <c r="M291" s="5">
        <f>(COUNTIF('Random Magic Item'!H:H,$A291)+SUMIF('Random Magic Item'!$M:$M,$A291,'Random Magic Item'!T:T))/100</f>
        <v>0</v>
      </c>
      <c r="N291" s="5">
        <f>(COUNTIF('Random Magic Item'!I:I,$A291)+SUMIF('Random Magic Item'!$M:$M,$A291,'Random Magic Item'!U:U))/100</f>
        <v>0</v>
      </c>
      <c r="O291" s="5">
        <f>(COUNTIF('Random Magic Item'!J:J,$A291)+SUMIF('Random Magic Item'!$M:$M,$A291,'Random Magic Item'!V:V))/100</f>
        <v>0</v>
      </c>
      <c r="P291" s="54">
        <f t="shared" si="8"/>
        <v>1</v>
      </c>
      <c r="Q291" s="13">
        <v>188</v>
      </c>
      <c r="R291" s="13">
        <v>53</v>
      </c>
      <c r="V291" s="13">
        <v>59</v>
      </c>
      <c r="AC291" s="14"/>
      <c r="AD291" s="56"/>
    </row>
    <row r="292" spans="1:30" x14ac:dyDescent="0.25">
      <c r="A292" t="s">
        <v>1388</v>
      </c>
      <c r="C292" t="s">
        <v>418</v>
      </c>
      <c r="D292" s="13" t="s">
        <v>2</v>
      </c>
      <c r="E292" s="13">
        <v>0</v>
      </c>
      <c r="F292" s="13">
        <v>0</v>
      </c>
      <c r="G292" s="5">
        <f>(COUNTIF('Random Magic Item'!B:B,$A292)+SUMIF('Random Magic Item'!$M:$M,$A292,'Random Magic Item'!N:N))/100</f>
        <v>0</v>
      </c>
      <c r="H292" s="5">
        <f>(COUNTIF('Random Magic Item'!C:C,$A292)+SUMIF('Random Magic Item'!$M:$M,$A292,'Random Magic Item'!O:O))/100</f>
        <v>0.05</v>
      </c>
      <c r="I292" s="5">
        <f>(COUNTIF('Random Magic Item'!D:D,$A292)+SUMIF('Random Magic Item'!$M:$M,$A292,'Random Magic Item'!P:P))/100</f>
        <v>0</v>
      </c>
      <c r="J292" s="5">
        <f>(COUNTIF('Random Magic Item'!E:E,$A292)+SUMIF('Random Magic Item'!$M:$M,$A292,'Random Magic Item'!Q:Q))/100</f>
        <v>0</v>
      </c>
      <c r="K292" s="5">
        <f>(COUNTIF('Random Magic Item'!F:F,$A292)+SUMIF('Random Magic Item'!$M:$M,$A292,'Random Magic Item'!R:R))/100</f>
        <v>0</v>
      </c>
      <c r="L292" s="5">
        <f>(COUNTIF('Random Magic Item'!G:G,$A292)+SUMIF('Random Magic Item'!$M:$M,$A292,'Random Magic Item'!S:S))/100</f>
        <v>0</v>
      </c>
      <c r="M292" s="5">
        <f>(COUNTIF('Random Magic Item'!H:H,$A292)+SUMIF('Random Magic Item'!$M:$M,$A292,'Random Magic Item'!T:T))/100</f>
        <v>0</v>
      </c>
      <c r="N292" s="5">
        <f>(COUNTIF('Random Magic Item'!I:I,$A292)+SUMIF('Random Magic Item'!$M:$M,$A292,'Random Magic Item'!U:U))/100</f>
        <v>0</v>
      </c>
      <c r="O292" s="5">
        <f>(COUNTIF('Random Magic Item'!J:J,$A292)+SUMIF('Random Magic Item'!$M:$M,$A292,'Random Magic Item'!V:V))/100</f>
        <v>0</v>
      </c>
      <c r="P292" s="54">
        <f t="shared" si="8"/>
        <v>1</v>
      </c>
      <c r="Q292" s="13">
        <v>188</v>
      </c>
      <c r="W292" s="56">
        <v>238</v>
      </c>
      <c r="AA292" s="56">
        <v>4</v>
      </c>
      <c r="AC292" s="14"/>
      <c r="AD292" s="56"/>
    </row>
    <row r="293" spans="1:30" x14ac:dyDescent="0.25">
      <c r="A293" t="s">
        <v>1389</v>
      </c>
      <c r="B293" t="s">
        <v>1239</v>
      </c>
      <c r="C293" t="s">
        <v>372</v>
      </c>
      <c r="D293" s="13" t="s">
        <v>3</v>
      </c>
      <c r="E293" s="13">
        <v>0</v>
      </c>
      <c r="F293" s="13">
        <v>0</v>
      </c>
      <c r="G293" s="5">
        <f>(COUNTIF('Random Magic Item'!B:B,$A293)+SUMIF('Random Magic Item'!$M:$M,$A293,'Random Magic Item'!N:N))/100</f>
        <v>0</v>
      </c>
      <c r="H293" s="5">
        <f>(COUNTIF('Random Magic Item'!C:C,$A293)+SUMIF('Random Magic Item'!$M:$M,$A293,'Random Magic Item'!O:O))/100</f>
        <v>0</v>
      </c>
      <c r="I293" s="5">
        <f>(COUNTIF('Random Magic Item'!D:D,$A293)+SUMIF('Random Magic Item'!$M:$M,$A293,'Random Magic Item'!P:P))/100</f>
        <v>6.0000000000000001E-3</v>
      </c>
      <c r="J293" s="5">
        <f>(COUNTIF('Random Magic Item'!E:E,$A293)+SUMIF('Random Magic Item'!$M:$M,$A293,'Random Magic Item'!Q:Q))/100</f>
        <v>0</v>
      </c>
      <c r="K293" s="5">
        <f>(COUNTIF('Random Magic Item'!F:F,$A293)+SUMIF('Random Magic Item'!$M:$M,$A293,'Random Magic Item'!R:R))/100</f>
        <v>0</v>
      </c>
      <c r="L293" s="5">
        <f>(COUNTIF('Random Magic Item'!G:G,$A293)+SUMIF('Random Magic Item'!$M:$M,$A293,'Random Magic Item'!S:S))/100</f>
        <v>0</v>
      </c>
      <c r="M293" s="5">
        <f>(COUNTIF('Random Magic Item'!H:H,$A293)+SUMIF('Random Magic Item'!$M:$M,$A293,'Random Magic Item'!T:T))/100</f>
        <v>0</v>
      </c>
      <c r="N293" s="5">
        <f>(COUNTIF('Random Magic Item'!I:I,$A293)+SUMIF('Random Magic Item'!$M:$M,$A293,'Random Magic Item'!U:U))/100</f>
        <v>0</v>
      </c>
      <c r="O293" s="5">
        <f>(COUNTIF('Random Magic Item'!J:J,$A293)+SUMIF('Random Magic Item'!$M:$M,$A293,'Random Magic Item'!V:V))/100</f>
        <v>0</v>
      </c>
      <c r="P293" s="54">
        <f t="shared" si="8"/>
        <v>1</v>
      </c>
      <c r="Q293" s="13">
        <v>188</v>
      </c>
      <c r="W293" s="56">
        <v>224</v>
      </c>
      <c r="AC293" s="14"/>
      <c r="AD293" s="56"/>
    </row>
    <row r="294" spans="1:30" x14ac:dyDescent="0.25">
      <c r="A294" t="s">
        <v>1390</v>
      </c>
      <c r="B294" t="s">
        <v>1240</v>
      </c>
      <c r="C294" t="s">
        <v>372</v>
      </c>
      <c r="D294" s="13" t="s">
        <v>3</v>
      </c>
      <c r="E294" s="13">
        <v>0</v>
      </c>
      <c r="F294" s="13">
        <v>0</v>
      </c>
      <c r="G294" s="5">
        <f>(COUNTIF('Random Magic Item'!B:B,$A294)+SUMIF('Random Magic Item'!$M:$M,$A294,'Random Magic Item'!N:N))/100</f>
        <v>0</v>
      </c>
      <c r="H294" s="5">
        <f>(COUNTIF('Random Magic Item'!C:C,$A294)+SUMIF('Random Magic Item'!$M:$M,$A294,'Random Magic Item'!O:O))/100</f>
        <v>0</v>
      </c>
      <c r="I294" s="5">
        <f>(COUNTIF('Random Magic Item'!D:D,$A294)+SUMIF('Random Magic Item'!$M:$M,$A294,'Random Magic Item'!P:P))/100</f>
        <v>0</v>
      </c>
      <c r="J294" s="5">
        <f>(COUNTIF('Random Magic Item'!E:E,$A294)+SUMIF('Random Magic Item'!$M:$M,$A294,'Random Magic Item'!Q:Q))/100</f>
        <v>0</v>
      </c>
      <c r="K294" s="5">
        <f>(COUNTIF('Random Magic Item'!F:F,$A294)+SUMIF('Random Magic Item'!$M:$M,$A294,'Random Magic Item'!R:R))/100</f>
        <v>0</v>
      </c>
      <c r="L294" s="5">
        <f>(COUNTIF('Random Magic Item'!G:G,$A294)+SUMIF('Random Magic Item'!$M:$M,$A294,'Random Magic Item'!S:S))/100</f>
        <v>0</v>
      </c>
      <c r="M294" s="5">
        <f>(COUNTIF('Random Magic Item'!H:H,$A294)+SUMIF('Random Magic Item'!$M:$M,$A294,'Random Magic Item'!T:T))/100</f>
        <v>0</v>
      </c>
      <c r="N294" s="5">
        <f>(COUNTIF('Random Magic Item'!I:I,$A294)+SUMIF('Random Magic Item'!$M:$M,$A294,'Random Magic Item'!U:U))/100</f>
        <v>0</v>
      </c>
      <c r="O294" s="5">
        <f>(COUNTIF('Random Magic Item'!J:J,$A294)+SUMIF('Random Magic Item'!$M:$M,$A294,'Random Magic Item'!V:V))/100</f>
        <v>0</v>
      </c>
      <c r="P294" s="54">
        <f t="shared" si="8"/>
        <v>0</v>
      </c>
      <c r="Q294" s="13">
        <v>188</v>
      </c>
      <c r="W294" s="56">
        <v>224</v>
      </c>
      <c r="AC294" s="14"/>
      <c r="AD294" s="56"/>
    </row>
    <row r="295" spans="1:30" x14ac:dyDescent="0.25">
      <c r="A295" t="s">
        <v>1391</v>
      </c>
      <c r="B295" t="s">
        <v>1241</v>
      </c>
      <c r="C295" t="s">
        <v>372</v>
      </c>
      <c r="D295" s="13" t="s">
        <v>3</v>
      </c>
      <c r="E295" s="13">
        <v>0</v>
      </c>
      <c r="F295" s="13">
        <v>0</v>
      </c>
      <c r="G295" s="5">
        <f>(COUNTIF('Random Magic Item'!B:B,$A295)+SUMIF('Random Magic Item'!$M:$M,$A295,'Random Magic Item'!N:N))/100</f>
        <v>0</v>
      </c>
      <c r="H295" s="5">
        <f>(COUNTIF('Random Magic Item'!C:C,$A295)+SUMIF('Random Magic Item'!$M:$M,$A295,'Random Magic Item'!O:O))/100</f>
        <v>0</v>
      </c>
      <c r="I295" s="5">
        <f>(COUNTIF('Random Magic Item'!D:D,$A295)+SUMIF('Random Magic Item'!$M:$M,$A295,'Random Magic Item'!P:P))/100</f>
        <v>0</v>
      </c>
      <c r="J295" s="5">
        <f>(COUNTIF('Random Magic Item'!E:E,$A295)+SUMIF('Random Magic Item'!$M:$M,$A295,'Random Magic Item'!Q:Q))/100</f>
        <v>0</v>
      </c>
      <c r="K295" s="5">
        <f>(COUNTIF('Random Magic Item'!F:F,$A295)+SUMIF('Random Magic Item'!$M:$M,$A295,'Random Magic Item'!R:R))/100</f>
        <v>0</v>
      </c>
      <c r="L295" s="5">
        <f>(COUNTIF('Random Magic Item'!G:G,$A295)+SUMIF('Random Magic Item'!$M:$M,$A295,'Random Magic Item'!S:S))/100</f>
        <v>0</v>
      </c>
      <c r="M295" s="5">
        <f>(COUNTIF('Random Magic Item'!H:H,$A295)+SUMIF('Random Magic Item'!$M:$M,$A295,'Random Magic Item'!T:T))/100</f>
        <v>0</v>
      </c>
      <c r="N295" s="5">
        <f>(COUNTIF('Random Magic Item'!I:I,$A295)+SUMIF('Random Magic Item'!$M:$M,$A295,'Random Magic Item'!U:U))/100</f>
        <v>0</v>
      </c>
      <c r="O295" s="5">
        <f>(COUNTIF('Random Magic Item'!J:J,$A295)+SUMIF('Random Magic Item'!$M:$M,$A295,'Random Magic Item'!V:V))/100</f>
        <v>0</v>
      </c>
      <c r="P295" s="54">
        <f t="shared" si="8"/>
        <v>0</v>
      </c>
      <c r="Q295" s="13">
        <v>189</v>
      </c>
      <c r="W295" s="56">
        <v>224</v>
      </c>
      <c r="AC295" s="14"/>
      <c r="AD295" s="56"/>
    </row>
    <row r="296" spans="1:30" x14ac:dyDescent="0.25">
      <c r="A296" t="s">
        <v>1392</v>
      </c>
      <c r="B296" t="s">
        <v>1242</v>
      </c>
      <c r="C296" t="s">
        <v>372</v>
      </c>
      <c r="D296" s="13" t="s">
        <v>3</v>
      </c>
      <c r="E296" s="13">
        <v>0</v>
      </c>
      <c r="F296" s="13">
        <v>0</v>
      </c>
      <c r="G296" s="5">
        <f>(COUNTIF('Random Magic Item'!B:B,$A296)+SUMIF('Random Magic Item'!$M:$M,$A296,'Random Magic Item'!N:N))/100</f>
        <v>0</v>
      </c>
      <c r="H296" s="5">
        <f>(COUNTIF('Random Magic Item'!C:C,$A296)+SUMIF('Random Magic Item'!$M:$M,$A296,'Random Magic Item'!O:O))/100</f>
        <v>0</v>
      </c>
      <c r="I296" s="5">
        <f>(COUNTIF('Random Magic Item'!D:D,$A296)+SUMIF('Random Magic Item'!$M:$M,$A296,'Random Magic Item'!P:P))/100</f>
        <v>0</v>
      </c>
      <c r="J296" s="5">
        <f>(COUNTIF('Random Magic Item'!E:E,$A296)+SUMIF('Random Magic Item'!$M:$M,$A296,'Random Magic Item'!Q:Q))/100</f>
        <v>0</v>
      </c>
      <c r="K296" s="5">
        <f>(COUNTIF('Random Magic Item'!F:F,$A296)+SUMIF('Random Magic Item'!$M:$M,$A296,'Random Magic Item'!R:R))/100</f>
        <v>0</v>
      </c>
      <c r="L296" s="5">
        <f>(COUNTIF('Random Magic Item'!G:G,$A296)+SUMIF('Random Magic Item'!$M:$M,$A296,'Random Magic Item'!S:S))/100</f>
        <v>0</v>
      </c>
      <c r="M296" s="5">
        <f>(COUNTIF('Random Magic Item'!H:H,$A296)+SUMIF('Random Magic Item'!$M:$M,$A296,'Random Magic Item'!T:T))/100</f>
        <v>0</v>
      </c>
      <c r="N296" s="5">
        <f>(COUNTIF('Random Magic Item'!I:I,$A296)+SUMIF('Random Magic Item'!$M:$M,$A296,'Random Magic Item'!U:U))/100</f>
        <v>0</v>
      </c>
      <c r="O296" s="5">
        <f>(COUNTIF('Random Magic Item'!J:J,$A296)+SUMIF('Random Magic Item'!$M:$M,$A296,'Random Magic Item'!V:V))/100</f>
        <v>0</v>
      </c>
      <c r="P296" s="54">
        <f t="shared" si="8"/>
        <v>0</v>
      </c>
      <c r="Q296" s="13">
        <v>189</v>
      </c>
      <c r="W296" s="56">
        <v>224</v>
      </c>
      <c r="AC296" s="14"/>
      <c r="AD296" s="56"/>
    </row>
    <row r="297" spans="1:30" x14ac:dyDescent="0.25">
      <c r="A297" t="s">
        <v>1393</v>
      </c>
      <c r="B297" t="s">
        <v>1243</v>
      </c>
      <c r="C297" t="s">
        <v>372</v>
      </c>
      <c r="D297" s="13" t="s">
        <v>3</v>
      </c>
      <c r="E297" s="13">
        <v>0</v>
      </c>
      <c r="F297" s="13">
        <v>0</v>
      </c>
      <c r="G297" s="5">
        <f>(COUNTIF('Random Magic Item'!B:B,$A297)+SUMIF('Random Magic Item'!$M:$M,$A297,'Random Magic Item'!N:N))/100</f>
        <v>0</v>
      </c>
      <c r="H297" s="5">
        <f>(COUNTIF('Random Magic Item'!C:C,$A297)+SUMIF('Random Magic Item'!$M:$M,$A297,'Random Magic Item'!O:O))/100</f>
        <v>0</v>
      </c>
      <c r="I297" s="5">
        <f>(COUNTIF('Random Magic Item'!D:D,$A297)+SUMIF('Random Magic Item'!$M:$M,$A297,'Random Magic Item'!P:P))/100</f>
        <v>0</v>
      </c>
      <c r="J297" s="5">
        <f>(COUNTIF('Random Magic Item'!E:E,$A297)+SUMIF('Random Magic Item'!$M:$M,$A297,'Random Magic Item'!Q:Q))/100</f>
        <v>0</v>
      </c>
      <c r="K297" s="5">
        <f>(COUNTIF('Random Magic Item'!F:F,$A297)+SUMIF('Random Magic Item'!$M:$M,$A297,'Random Magic Item'!R:R))/100</f>
        <v>0</v>
      </c>
      <c r="L297" s="5">
        <f>(COUNTIF('Random Magic Item'!G:G,$A297)+SUMIF('Random Magic Item'!$M:$M,$A297,'Random Magic Item'!S:S))/100</f>
        <v>0</v>
      </c>
      <c r="M297" s="5">
        <f>(COUNTIF('Random Magic Item'!H:H,$A297)+SUMIF('Random Magic Item'!$M:$M,$A297,'Random Magic Item'!T:T))/100</f>
        <v>0</v>
      </c>
      <c r="N297" s="5">
        <f>(COUNTIF('Random Magic Item'!I:I,$A297)+SUMIF('Random Magic Item'!$M:$M,$A297,'Random Magic Item'!U:U))/100</f>
        <v>0</v>
      </c>
      <c r="O297" s="5">
        <f>(COUNTIF('Random Magic Item'!J:J,$A297)+SUMIF('Random Magic Item'!$M:$M,$A297,'Random Magic Item'!V:V))/100</f>
        <v>0</v>
      </c>
      <c r="P297" s="54">
        <f t="shared" si="8"/>
        <v>0</v>
      </c>
      <c r="Q297" s="13">
        <v>189</v>
      </c>
      <c r="W297" s="56">
        <v>224</v>
      </c>
      <c r="AC297" s="14"/>
      <c r="AD297" s="56"/>
    </row>
    <row r="298" spans="1:30" x14ac:dyDescent="0.25">
      <c r="A298" t="s">
        <v>1394</v>
      </c>
      <c r="B298" t="s">
        <v>1244</v>
      </c>
      <c r="C298" t="s">
        <v>372</v>
      </c>
      <c r="D298" s="13" t="s">
        <v>3</v>
      </c>
      <c r="E298" s="13">
        <v>0</v>
      </c>
      <c r="F298" s="13">
        <v>0</v>
      </c>
      <c r="G298" s="5">
        <f>(COUNTIF('Random Magic Item'!B:B,$A298)+SUMIF('Random Magic Item'!$M:$M,$A298,'Random Magic Item'!N:N))/100</f>
        <v>0</v>
      </c>
      <c r="H298" s="5">
        <f>(COUNTIF('Random Magic Item'!C:C,$A298)+SUMIF('Random Magic Item'!$M:$M,$A298,'Random Magic Item'!O:O))/100</f>
        <v>0</v>
      </c>
      <c r="I298" s="5">
        <f>(COUNTIF('Random Magic Item'!D:D,$A298)+SUMIF('Random Magic Item'!$M:$M,$A298,'Random Magic Item'!P:P))/100</f>
        <v>0</v>
      </c>
      <c r="J298" s="5">
        <f>(COUNTIF('Random Magic Item'!E:E,$A298)+SUMIF('Random Magic Item'!$M:$M,$A298,'Random Magic Item'!Q:Q))/100</f>
        <v>0</v>
      </c>
      <c r="K298" s="5">
        <f>(COUNTIF('Random Magic Item'!F:F,$A298)+SUMIF('Random Magic Item'!$M:$M,$A298,'Random Magic Item'!R:R))/100</f>
        <v>0</v>
      </c>
      <c r="L298" s="5">
        <f>(COUNTIF('Random Magic Item'!G:G,$A298)+SUMIF('Random Magic Item'!$M:$M,$A298,'Random Magic Item'!S:S))/100</f>
        <v>0</v>
      </c>
      <c r="M298" s="5">
        <f>(COUNTIF('Random Magic Item'!H:H,$A298)+SUMIF('Random Magic Item'!$M:$M,$A298,'Random Magic Item'!T:T))/100</f>
        <v>0</v>
      </c>
      <c r="N298" s="5">
        <f>(COUNTIF('Random Magic Item'!I:I,$A298)+SUMIF('Random Magic Item'!$M:$M,$A298,'Random Magic Item'!U:U))/100</f>
        <v>0</v>
      </c>
      <c r="O298" s="5">
        <f>(COUNTIF('Random Magic Item'!J:J,$A298)+SUMIF('Random Magic Item'!$M:$M,$A298,'Random Magic Item'!V:V))/100</f>
        <v>0</v>
      </c>
      <c r="P298" s="54">
        <f t="shared" si="8"/>
        <v>0</v>
      </c>
      <c r="Q298" s="13">
        <v>189</v>
      </c>
      <c r="W298" s="56">
        <v>224</v>
      </c>
      <c r="AC298" s="14"/>
      <c r="AD298" s="56"/>
    </row>
    <row r="299" spans="1:30" x14ac:dyDescent="0.25">
      <c r="A299" t="s">
        <v>159</v>
      </c>
      <c r="B299" t="s">
        <v>1245</v>
      </c>
      <c r="C299" t="s">
        <v>372</v>
      </c>
      <c r="D299" s="13" t="s">
        <v>2</v>
      </c>
      <c r="E299" s="13">
        <v>0</v>
      </c>
      <c r="F299" s="13">
        <v>0</v>
      </c>
      <c r="G299" s="5">
        <f>(COUNTIF('Random Magic Item'!B:B,$A299)+SUMIF('Random Magic Item'!$M:$M,$A299,'Random Magic Item'!N:N))/100</f>
        <v>0</v>
      </c>
      <c r="H299" s="5">
        <f>(COUNTIF('Random Magic Item'!C:C,$A299)+SUMIF('Random Magic Item'!$M:$M,$A299,'Random Magic Item'!O:O))/100</f>
        <v>0</v>
      </c>
      <c r="I299" s="5">
        <f>(COUNTIF('Random Magic Item'!D:D,$A299)+SUMIF('Random Magic Item'!$M:$M,$A299,'Random Magic Item'!P:P))/100</f>
        <v>0</v>
      </c>
      <c r="J299" s="5">
        <f>(COUNTIF('Random Magic Item'!E:E,$A299)+SUMIF('Random Magic Item'!$M:$M,$A299,'Random Magic Item'!Q:Q))/100</f>
        <v>0</v>
      </c>
      <c r="K299" s="5">
        <f>(COUNTIF('Random Magic Item'!F:F,$A299)+SUMIF('Random Magic Item'!$M:$M,$A299,'Random Magic Item'!R:R))/100</f>
        <v>0</v>
      </c>
      <c r="L299" s="5">
        <f>(COUNTIF('Random Magic Item'!G:G,$A299)+SUMIF('Random Magic Item'!$M:$M,$A299,'Random Magic Item'!S:S))/100</f>
        <v>0.01</v>
      </c>
      <c r="M299" s="5">
        <f>(COUNTIF('Random Magic Item'!H:H,$A299)+SUMIF('Random Magic Item'!$M:$M,$A299,'Random Magic Item'!T:T))/100</f>
        <v>0</v>
      </c>
      <c r="N299" s="5">
        <f>(COUNTIF('Random Magic Item'!I:I,$A299)+SUMIF('Random Magic Item'!$M:$M,$A299,'Random Magic Item'!U:U))/100</f>
        <v>0</v>
      </c>
      <c r="O299" s="5">
        <f>(COUNTIF('Random Magic Item'!J:J,$A299)+SUMIF('Random Magic Item'!$M:$M,$A299,'Random Magic Item'!V:V))/100</f>
        <v>0</v>
      </c>
      <c r="P299" s="54">
        <f t="shared" si="8"/>
        <v>1</v>
      </c>
      <c r="Q299" s="13">
        <v>189</v>
      </c>
      <c r="W299" s="56">
        <v>223</v>
      </c>
      <c r="AC299" s="14"/>
      <c r="AD299" s="56"/>
    </row>
    <row r="300" spans="1:30" x14ac:dyDescent="0.25">
      <c r="A300" t="s">
        <v>1395</v>
      </c>
      <c r="C300" t="s">
        <v>372</v>
      </c>
      <c r="D300" s="13" t="s">
        <v>5</v>
      </c>
      <c r="E300" s="13">
        <v>1</v>
      </c>
      <c r="F300" s="13">
        <v>0</v>
      </c>
      <c r="G300" s="5">
        <f>(COUNTIF('Random Magic Item'!B:B,$A300)+SUMIF('Random Magic Item'!$M:$M,$A300,'Random Magic Item'!N:N))/100</f>
        <v>0</v>
      </c>
      <c r="H300" s="5">
        <f>(COUNTIF('Random Magic Item'!C:C,$A300)+SUMIF('Random Magic Item'!$M:$M,$A300,'Random Magic Item'!O:O))/100</f>
        <v>0</v>
      </c>
      <c r="I300" s="5">
        <f>(COUNTIF('Random Magic Item'!D:D,$A300)+SUMIF('Random Magic Item'!$M:$M,$A300,'Random Magic Item'!P:P))/100</f>
        <v>0</v>
      </c>
      <c r="J300" s="5">
        <f>(COUNTIF('Random Magic Item'!E:E,$A300)+SUMIF('Random Magic Item'!$M:$M,$A300,'Random Magic Item'!Q:Q))/100</f>
        <v>0</v>
      </c>
      <c r="K300" s="5">
        <f>(COUNTIF('Random Magic Item'!F:F,$A300)+SUMIF('Random Magic Item'!$M:$M,$A300,'Random Magic Item'!R:R))/100</f>
        <v>0</v>
      </c>
      <c r="L300" s="5">
        <f>(COUNTIF('Random Magic Item'!G:G,$A300)+SUMIF('Random Magic Item'!$M:$M,$A300,'Random Magic Item'!S:S))/100</f>
        <v>0</v>
      </c>
      <c r="M300" s="5">
        <f>(COUNTIF('Random Magic Item'!H:H,$A300)+SUMIF('Random Magic Item'!$M:$M,$A300,'Random Magic Item'!T:T))/100</f>
        <v>0</v>
      </c>
      <c r="N300" s="5">
        <f>(COUNTIF('Random Magic Item'!I:I,$A300)+SUMIF('Random Magic Item'!$M:$M,$A300,'Random Magic Item'!U:U))/100</f>
        <v>0</v>
      </c>
      <c r="O300" s="5">
        <f>(COUNTIF('Random Magic Item'!J:J,$A300)+SUMIF('Random Magic Item'!$M:$M,$A300,'Random Magic Item'!V:V))/100</f>
        <v>0</v>
      </c>
      <c r="P300" s="54">
        <f t="shared" si="8"/>
        <v>0</v>
      </c>
      <c r="Y300" s="13">
        <v>4</v>
      </c>
      <c r="AC300" s="14"/>
      <c r="AD300" s="56"/>
    </row>
    <row r="301" spans="1:30" x14ac:dyDescent="0.25">
      <c r="A301" t="s">
        <v>1396</v>
      </c>
      <c r="C301" t="s">
        <v>431</v>
      </c>
      <c r="D301" s="13" t="s">
        <v>5</v>
      </c>
      <c r="E301" s="13">
        <v>1</v>
      </c>
      <c r="F301" s="13">
        <v>0</v>
      </c>
      <c r="G301" s="5">
        <f>(COUNTIF('Random Magic Item'!B:B,$A301)+SUMIF('Random Magic Item'!$M:$M,$A301,'Random Magic Item'!N:N))/100</f>
        <v>0</v>
      </c>
      <c r="H301" s="5">
        <f>(COUNTIF('Random Magic Item'!C:C,$A301)+SUMIF('Random Magic Item'!$M:$M,$A301,'Random Magic Item'!O:O))/100</f>
        <v>0</v>
      </c>
      <c r="I301" s="5">
        <f>(COUNTIF('Random Magic Item'!D:D,$A301)+SUMIF('Random Magic Item'!$M:$M,$A301,'Random Magic Item'!P:P))/100</f>
        <v>0</v>
      </c>
      <c r="J301" s="5">
        <f>(COUNTIF('Random Magic Item'!E:E,$A301)+SUMIF('Random Magic Item'!$M:$M,$A301,'Random Magic Item'!Q:Q))/100</f>
        <v>0</v>
      </c>
      <c r="K301" s="5">
        <f>(COUNTIF('Random Magic Item'!F:F,$A301)+SUMIF('Random Magic Item'!$M:$M,$A301,'Random Magic Item'!R:R))/100</f>
        <v>0</v>
      </c>
      <c r="L301" s="5">
        <f>(COUNTIF('Random Magic Item'!G:G,$A301)+SUMIF('Random Magic Item'!$M:$M,$A301,'Random Magic Item'!S:S))/100</f>
        <v>0</v>
      </c>
      <c r="M301" s="5">
        <f>(COUNTIF('Random Magic Item'!H:H,$A301)+SUMIF('Random Magic Item'!$M:$M,$A301,'Random Magic Item'!T:T))/100</f>
        <v>0</v>
      </c>
      <c r="N301" s="5">
        <f>(COUNTIF('Random Magic Item'!I:I,$A301)+SUMIF('Random Magic Item'!$M:$M,$A301,'Random Magic Item'!U:U))/100</f>
        <v>0</v>
      </c>
      <c r="O301" s="5">
        <f>(COUNTIF('Random Magic Item'!J:J,$A301)+SUMIF('Random Magic Item'!$M:$M,$A301,'Random Magic Item'!V:V))/100</f>
        <v>0.01</v>
      </c>
      <c r="P301" s="54">
        <f t="shared" si="8"/>
        <v>1</v>
      </c>
      <c r="Q301" s="13">
        <v>190</v>
      </c>
      <c r="W301" s="56">
        <v>239</v>
      </c>
      <c r="AC301" s="14"/>
      <c r="AD301" s="56"/>
    </row>
    <row r="302" spans="1:30" x14ac:dyDescent="0.25">
      <c r="A302" t="s">
        <v>1397</v>
      </c>
      <c r="C302" t="s">
        <v>431</v>
      </c>
      <c r="D302" s="13" t="s">
        <v>3</v>
      </c>
      <c r="E302" s="13">
        <v>0</v>
      </c>
      <c r="F302" s="13">
        <v>0</v>
      </c>
      <c r="G302" s="5">
        <f>(COUNTIF('Random Magic Item'!B:B,$A302)+SUMIF('Random Magic Item'!$M:$M,$A302,'Random Magic Item'!N:N))/100</f>
        <v>0</v>
      </c>
      <c r="H302" s="5">
        <f>(COUNTIF('Random Magic Item'!C:C,$A302)+SUMIF('Random Magic Item'!$M:$M,$A302,'Random Magic Item'!O:O))/100</f>
        <v>0</v>
      </c>
      <c r="I302" s="5">
        <f>(COUNTIF('Random Magic Item'!D:D,$A302)+SUMIF('Random Magic Item'!$M:$M,$A302,'Random Magic Item'!P:P))/100</f>
        <v>0</v>
      </c>
      <c r="J302" s="5">
        <f>(COUNTIF('Random Magic Item'!E:E,$A302)+SUMIF('Random Magic Item'!$M:$M,$A302,'Random Magic Item'!Q:Q))/100</f>
        <v>0</v>
      </c>
      <c r="K302" s="5">
        <f>(COUNTIF('Random Magic Item'!F:F,$A302)+SUMIF('Random Magic Item'!$M:$M,$A302,'Random Magic Item'!R:R))/100</f>
        <v>0</v>
      </c>
      <c r="L302" s="5">
        <f>(COUNTIF('Random Magic Item'!G:G,$A302)+SUMIF('Random Magic Item'!$M:$M,$A302,'Random Magic Item'!S:S))/100</f>
        <v>0</v>
      </c>
      <c r="M302" s="5">
        <f>(COUNTIF('Random Magic Item'!H:H,$A302)+SUMIF('Random Magic Item'!$M:$M,$A302,'Random Magic Item'!T:T))/100</f>
        <v>0.01</v>
      </c>
      <c r="N302" s="5">
        <f>(COUNTIF('Random Magic Item'!I:I,$A302)+SUMIF('Random Magic Item'!$M:$M,$A302,'Random Magic Item'!U:U))/100</f>
        <v>0</v>
      </c>
      <c r="O302" s="5">
        <f>(COUNTIF('Random Magic Item'!J:J,$A302)+SUMIF('Random Magic Item'!$M:$M,$A302,'Random Magic Item'!V:V))/100</f>
        <v>0</v>
      </c>
      <c r="P302" s="54">
        <f t="shared" si="8"/>
        <v>1</v>
      </c>
      <c r="Q302" s="13">
        <v>189</v>
      </c>
      <c r="W302" s="56">
        <v>238</v>
      </c>
      <c r="AC302" s="14"/>
      <c r="AD302" s="56"/>
    </row>
    <row r="303" spans="1:30" x14ac:dyDescent="0.25">
      <c r="A303" t="s">
        <v>1398</v>
      </c>
      <c r="C303" t="s">
        <v>431</v>
      </c>
      <c r="D303" s="13" t="s">
        <v>5</v>
      </c>
      <c r="E303" s="13">
        <v>1</v>
      </c>
      <c r="F303" s="13">
        <v>0</v>
      </c>
      <c r="G303" s="5">
        <f>(COUNTIF('Random Magic Item'!B:B,$A303)+SUMIF('Random Magic Item'!$M:$M,$A303,'Random Magic Item'!N:N))/100</f>
        <v>0</v>
      </c>
      <c r="H303" s="5">
        <f>(COUNTIF('Random Magic Item'!C:C,$A303)+SUMIF('Random Magic Item'!$M:$M,$A303,'Random Magic Item'!O:O))/100</f>
        <v>0</v>
      </c>
      <c r="I303" s="5">
        <f>(COUNTIF('Random Magic Item'!D:D,$A303)+SUMIF('Random Magic Item'!$M:$M,$A303,'Random Magic Item'!P:P))/100</f>
        <v>0</v>
      </c>
      <c r="J303" s="5">
        <f>(COUNTIF('Random Magic Item'!E:E,$A303)+SUMIF('Random Magic Item'!$M:$M,$A303,'Random Magic Item'!Q:Q))/100</f>
        <v>0</v>
      </c>
      <c r="K303" s="5">
        <f>(COUNTIF('Random Magic Item'!F:F,$A303)+SUMIF('Random Magic Item'!$M:$M,$A303,'Random Magic Item'!R:R))/100</f>
        <v>0</v>
      </c>
      <c r="L303" s="5">
        <f>(COUNTIF('Random Magic Item'!G:G,$A303)+SUMIF('Random Magic Item'!$M:$M,$A303,'Random Magic Item'!S:S))/100</f>
        <v>0</v>
      </c>
      <c r="M303" s="5">
        <f>(COUNTIF('Random Magic Item'!H:H,$A303)+SUMIF('Random Magic Item'!$M:$M,$A303,'Random Magic Item'!T:T))/100</f>
        <v>0</v>
      </c>
      <c r="N303" s="5">
        <f>(COUNTIF('Random Magic Item'!I:I,$A303)+SUMIF('Random Magic Item'!$M:$M,$A303,'Random Magic Item'!U:U))/100</f>
        <v>0</v>
      </c>
      <c r="O303" s="5">
        <f>(COUNTIF('Random Magic Item'!J:J,$A303)+SUMIF('Random Magic Item'!$M:$M,$A303,'Random Magic Item'!V:V))/100</f>
        <v>0.03</v>
      </c>
      <c r="P303" s="54">
        <f t="shared" si="8"/>
        <v>1</v>
      </c>
      <c r="Q303" s="13">
        <v>190</v>
      </c>
      <c r="W303" s="56">
        <v>238</v>
      </c>
      <c r="AC303" s="14"/>
      <c r="AD303" s="56"/>
    </row>
    <row r="304" spans="1:30" x14ac:dyDescent="0.25">
      <c r="A304" t="s">
        <v>1399</v>
      </c>
      <c r="C304" t="s">
        <v>431</v>
      </c>
      <c r="D304" s="13" t="s">
        <v>5</v>
      </c>
      <c r="E304" s="13">
        <v>1</v>
      </c>
      <c r="F304" s="13">
        <v>0</v>
      </c>
      <c r="G304" s="5">
        <f>(COUNTIF('Random Magic Item'!B:B,$A304)+SUMIF('Random Magic Item'!$M:$M,$A304,'Random Magic Item'!N:N))/100</f>
        <v>0</v>
      </c>
      <c r="H304" s="5">
        <f>(COUNTIF('Random Magic Item'!C:C,$A304)+SUMIF('Random Magic Item'!$M:$M,$A304,'Random Magic Item'!O:O))/100</f>
        <v>0</v>
      </c>
      <c r="I304" s="5">
        <f>(COUNTIF('Random Magic Item'!D:D,$A304)+SUMIF('Random Magic Item'!$M:$M,$A304,'Random Magic Item'!P:P))/100</f>
        <v>0</v>
      </c>
      <c r="J304" s="5">
        <f>(COUNTIF('Random Magic Item'!E:E,$A304)+SUMIF('Random Magic Item'!$M:$M,$A304,'Random Magic Item'!Q:Q))/100</f>
        <v>0</v>
      </c>
      <c r="K304" s="5">
        <f>(COUNTIF('Random Magic Item'!F:F,$A304)+SUMIF('Random Magic Item'!$M:$M,$A304,'Random Magic Item'!R:R))/100</f>
        <v>0</v>
      </c>
      <c r="L304" s="5">
        <f>(COUNTIF('Random Magic Item'!G:G,$A304)+SUMIF('Random Magic Item'!$M:$M,$A304,'Random Magic Item'!S:S))/100</f>
        <v>0</v>
      </c>
      <c r="M304" s="5">
        <f>(COUNTIF('Random Magic Item'!H:H,$A304)+SUMIF('Random Magic Item'!$M:$M,$A304,'Random Magic Item'!T:T))/100</f>
        <v>0</v>
      </c>
      <c r="N304" s="5">
        <f>(COUNTIF('Random Magic Item'!I:I,$A304)+SUMIF('Random Magic Item'!$M:$M,$A304,'Random Magic Item'!U:U))/100</f>
        <v>0</v>
      </c>
      <c r="O304" s="5">
        <f>(COUNTIF('Random Magic Item'!J:J,$A304)+SUMIF('Random Magic Item'!$M:$M,$A304,'Random Magic Item'!V:V))/100</f>
        <v>0.01</v>
      </c>
      <c r="P304" s="54">
        <f t="shared" si="8"/>
        <v>1</v>
      </c>
      <c r="Q304" s="13">
        <v>190</v>
      </c>
      <c r="W304" s="56">
        <v>239</v>
      </c>
      <c r="AC304" s="14"/>
      <c r="AD304" s="56"/>
    </row>
    <row r="305" spans="1:30" x14ac:dyDescent="0.25">
      <c r="A305" t="s">
        <v>1400</v>
      </c>
      <c r="C305" t="s">
        <v>431</v>
      </c>
      <c r="D305" s="13" t="s">
        <v>3</v>
      </c>
      <c r="E305" s="13">
        <v>1</v>
      </c>
      <c r="F305" s="13">
        <v>0</v>
      </c>
      <c r="G305" s="5">
        <f>(COUNTIF('Random Magic Item'!B:B,$A305)+SUMIF('Random Magic Item'!$M:$M,$A305,'Random Magic Item'!N:N))/100</f>
        <v>0</v>
      </c>
      <c r="H305" s="5">
        <f>(COUNTIF('Random Magic Item'!C:C,$A305)+SUMIF('Random Magic Item'!$M:$M,$A305,'Random Magic Item'!O:O))/100</f>
        <v>0</v>
      </c>
      <c r="I305" s="5">
        <f>(COUNTIF('Random Magic Item'!D:D,$A305)+SUMIF('Random Magic Item'!$M:$M,$A305,'Random Magic Item'!P:P))/100</f>
        <v>0</v>
      </c>
      <c r="J305" s="5">
        <f>(COUNTIF('Random Magic Item'!E:E,$A305)+SUMIF('Random Magic Item'!$M:$M,$A305,'Random Magic Item'!Q:Q))/100</f>
        <v>0</v>
      </c>
      <c r="K305" s="5">
        <f>(COUNTIF('Random Magic Item'!F:F,$A305)+SUMIF('Random Magic Item'!$M:$M,$A305,'Random Magic Item'!R:R))/100</f>
        <v>0</v>
      </c>
      <c r="L305" s="5">
        <f>(COUNTIF('Random Magic Item'!G:G,$A305)+SUMIF('Random Magic Item'!$M:$M,$A305,'Random Magic Item'!S:S))/100</f>
        <v>0</v>
      </c>
      <c r="M305" s="5">
        <f>(COUNTIF('Random Magic Item'!H:H,$A305)+SUMIF('Random Magic Item'!$M:$M,$A305,'Random Magic Item'!T:T))/100</f>
        <v>0.01</v>
      </c>
      <c r="N305" s="5">
        <f>(COUNTIF('Random Magic Item'!I:I,$A305)+SUMIF('Random Magic Item'!$M:$M,$A305,'Random Magic Item'!U:U))/100</f>
        <v>0</v>
      </c>
      <c r="O305" s="5">
        <f>(COUNTIF('Random Magic Item'!J:J,$A305)+SUMIF('Random Magic Item'!$M:$M,$A305,'Random Magic Item'!V:V))/100</f>
        <v>0</v>
      </c>
      <c r="P305" s="54">
        <f t="shared" si="8"/>
        <v>1</v>
      </c>
      <c r="Q305" s="13">
        <v>191</v>
      </c>
      <c r="V305" s="13">
        <v>60</v>
      </c>
      <c r="W305" s="56">
        <v>239</v>
      </c>
      <c r="AC305" s="14"/>
      <c r="AD305" s="56"/>
    </row>
    <row r="306" spans="1:30" x14ac:dyDescent="0.25">
      <c r="A306" t="s">
        <v>1401</v>
      </c>
      <c r="C306" t="s">
        <v>431</v>
      </c>
      <c r="D306" s="13" t="s">
        <v>3</v>
      </c>
      <c r="E306" s="13">
        <v>1</v>
      </c>
      <c r="F306" s="13">
        <v>0</v>
      </c>
      <c r="G306" s="5">
        <f>(COUNTIF('Random Magic Item'!B:B,$A306)+SUMIF('Random Magic Item'!$M:$M,$A306,'Random Magic Item'!N:N))/100</f>
        <v>0</v>
      </c>
      <c r="H306" s="5">
        <f>(COUNTIF('Random Magic Item'!C:C,$A306)+SUMIF('Random Magic Item'!$M:$M,$A306,'Random Magic Item'!O:O))/100</f>
        <v>0</v>
      </c>
      <c r="I306" s="5">
        <f>(COUNTIF('Random Magic Item'!D:D,$A306)+SUMIF('Random Magic Item'!$M:$M,$A306,'Random Magic Item'!P:P))/100</f>
        <v>0</v>
      </c>
      <c r="J306" s="5">
        <f>(COUNTIF('Random Magic Item'!E:E,$A306)+SUMIF('Random Magic Item'!$M:$M,$A306,'Random Magic Item'!Q:Q))/100</f>
        <v>0</v>
      </c>
      <c r="K306" s="5">
        <f>(COUNTIF('Random Magic Item'!F:F,$A306)+SUMIF('Random Magic Item'!$M:$M,$A306,'Random Magic Item'!R:R))/100</f>
        <v>0</v>
      </c>
      <c r="L306" s="5">
        <f>(COUNTIF('Random Magic Item'!G:G,$A306)+SUMIF('Random Magic Item'!$M:$M,$A306,'Random Magic Item'!S:S))/100</f>
        <v>0</v>
      </c>
      <c r="M306" s="5">
        <f>(COUNTIF('Random Magic Item'!H:H,$A306)+SUMIF('Random Magic Item'!$M:$M,$A306,'Random Magic Item'!T:T))/100</f>
        <v>0.01</v>
      </c>
      <c r="N306" s="5">
        <f>(COUNTIF('Random Magic Item'!I:I,$A306)+SUMIF('Random Magic Item'!$M:$M,$A306,'Random Magic Item'!U:U))/100</f>
        <v>0</v>
      </c>
      <c r="O306" s="5">
        <f>(COUNTIF('Random Magic Item'!J:J,$A306)+SUMIF('Random Magic Item'!$M:$M,$A306,'Random Magic Item'!V:V))/100</f>
        <v>0</v>
      </c>
      <c r="P306" s="54">
        <f t="shared" si="8"/>
        <v>1</v>
      </c>
      <c r="Q306" s="13">
        <v>191</v>
      </c>
      <c r="W306" s="56">
        <v>239</v>
      </c>
      <c r="AC306" s="14"/>
      <c r="AD306" s="56"/>
    </row>
    <row r="307" spans="1:30" x14ac:dyDescent="0.25">
      <c r="A307" t="s">
        <v>1402</v>
      </c>
      <c r="C307" t="s">
        <v>431</v>
      </c>
      <c r="D307" s="13" t="s">
        <v>5</v>
      </c>
      <c r="E307" s="13">
        <v>1</v>
      </c>
      <c r="F307" s="13">
        <v>0</v>
      </c>
      <c r="G307" s="5">
        <f>(COUNTIF('Random Magic Item'!B:B,$A307)+SUMIF('Random Magic Item'!$M:$M,$A307,'Random Magic Item'!N:N))/100</f>
        <v>0</v>
      </c>
      <c r="H307" s="5">
        <f>(COUNTIF('Random Magic Item'!C:C,$A307)+SUMIF('Random Magic Item'!$M:$M,$A307,'Random Magic Item'!O:O))/100</f>
        <v>0</v>
      </c>
      <c r="I307" s="5">
        <f>(COUNTIF('Random Magic Item'!D:D,$A307)+SUMIF('Random Magic Item'!$M:$M,$A307,'Random Magic Item'!P:P))/100</f>
        <v>0</v>
      </c>
      <c r="J307" s="5">
        <f>(COUNTIF('Random Magic Item'!E:E,$A307)+SUMIF('Random Magic Item'!$M:$M,$A307,'Random Magic Item'!Q:Q))/100</f>
        <v>0</v>
      </c>
      <c r="K307" s="5">
        <f>(COUNTIF('Random Magic Item'!F:F,$A307)+SUMIF('Random Magic Item'!$M:$M,$A307,'Random Magic Item'!R:R))/100</f>
        <v>0</v>
      </c>
      <c r="L307" s="5">
        <f>(COUNTIF('Random Magic Item'!G:G,$A307)+SUMIF('Random Magic Item'!$M:$M,$A307,'Random Magic Item'!S:S))/100</f>
        <v>0</v>
      </c>
      <c r="M307" s="5">
        <f>(COUNTIF('Random Magic Item'!H:H,$A307)+SUMIF('Random Magic Item'!$M:$M,$A307,'Random Magic Item'!T:T))/100</f>
        <v>0</v>
      </c>
      <c r="N307" s="5">
        <f>(COUNTIF('Random Magic Item'!I:I,$A307)+SUMIF('Random Magic Item'!$M:$M,$A307,'Random Magic Item'!U:U))/100</f>
        <v>0</v>
      </c>
      <c r="O307" s="5">
        <f>(COUNTIF('Random Magic Item'!J:J,$A307)+SUMIF('Random Magic Item'!$M:$M,$A307,'Random Magic Item'!V:V))/100</f>
        <v>0.01</v>
      </c>
      <c r="P307" s="54">
        <f t="shared" si="8"/>
        <v>1</v>
      </c>
      <c r="Q307" s="13">
        <v>190</v>
      </c>
      <c r="W307" s="56">
        <v>239</v>
      </c>
      <c r="AC307" s="14"/>
      <c r="AD307" s="56"/>
    </row>
    <row r="308" spans="1:30" x14ac:dyDescent="0.25">
      <c r="A308" t="s">
        <v>1403</v>
      </c>
      <c r="C308" t="s">
        <v>431</v>
      </c>
      <c r="D308" s="13" t="s">
        <v>3</v>
      </c>
      <c r="E308" s="13">
        <v>1</v>
      </c>
      <c r="F308" s="13">
        <v>0</v>
      </c>
      <c r="G308" s="5">
        <f>(COUNTIF('Random Magic Item'!B:B,$A308)+SUMIF('Random Magic Item'!$M:$M,$A308,'Random Magic Item'!N:N))/100</f>
        <v>0</v>
      </c>
      <c r="H308" s="5">
        <f>(COUNTIF('Random Magic Item'!C:C,$A308)+SUMIF('Random Magic Item'!$M:$M,$A308,'Random Magic Item'!O:O))/100</f>
        <v>0</v>
      </c>
      <c r="I308" s="5">
        <f>(COUNTIF('Random Magic Item'!D:D,$A308)+SUMIF('Random Magic Item'!$M:$M,$A308,'Random Magic Item'!P:P))/100</f>
        <v>0</v>
      </c>
      <c r="J308" s="5">
        <f>(COUNTIF('Random Magic Item'!E:E,$A308)+SUMIF('Random Magic Item'!$M:$M,$A308,'Random Magic Item'!Q:Q))/100</f>
        <v>0</v>
      </c>
      <c r="K308" s="5">
        <f>(COUNTIF('Random Magic Item'!F:F,$A308)+SUMIF('Random Magic Item'!$M:$M,$A308,'Random Magic Item'!R:R))/100</f>
        <v>0</v>
      </c>
      <c r="L308" s="5">
        <f>(COUNTIF('Random Magic Item'!G:G,$A308)+SUMIF('Random Magic Item'!$M:$M,$A308,'Random Magic Item'!S:S))/100</f>
        <v>0</v>
      </c>
      <c r="M308" s="5">
        <f>(COUNTIF('Random Magic Item'!H:H,$A308)+SUMIF('Random Magic Item'!$M:$M,$A308,'Random Magic Item'!T:T))/100</f>
        <v>0.01</v>
      </c>
      <c r="N308" s="5">
        <f>(COUNTIF('Random Magic Item'!I:I,$A308)+SUMIF('Random Magic Item'!$M:$M,$A308,'Random Magic Item'!U:U))/100</f>
        <v>0</v>
      </c>
      <c r="O308" s="5">
        <f>(COUNTIF('Random Magic Item'!J:J,$A308)+SUMIF('Random Magic Item'!$M:$M,$A308,'Random Magic Item'!V:V))/100</f>
        <v>0</v>
      </c>
      <c r="P308" s="54">
        <f t="shared" si="8"/>
        <v>1</v>
      </c>
      <c r="Q308" s="13">
        <v>191</v>
      </c>
      <c r="W308" s="56">
        <v>239</v>
      </c>
      <c r="AC308" s="14"/>
      <c r="AD308" s="56"/>
    </row>
    <row r="309" spans="1:30" x14ac:dyDescent="0.25">
      <c r="A309" t="s">
        <v>1404</v>
      </c>
      <c r="C309" t="s">
        <v>431</v>
      </c>
      <c r="D309" s="13" t="s">
        <v>5</v>
      </c>
      <c r="E309" s="13">
        <v>1</v>
      </c>
      <c r="F309" s="13">
        <v>0</v>
      </c>
      <c r="G309" s="5">
        <f>(COUNTIF('Random Magic Item'!B:B,$A309)+SUMIF('Random Magic Item'!$M:$M,$A309,'Random Magic Item'!N:N))/100</f>
        <v>0</v>
      </c>
      <c r="H309" s="5">
        <f>(COUNTIF('Random Magic Item'!C:C,$A309)+SUMIF('Random Magic Item'!$M:$M,$A309,'Random Magic Item'!O:O))/100</f>
        <v>0</v>
      </c>
      <c r="I309" s="5">
        <f>(COUNTIF('Random Magic Item'!D:D,$A309)+SUMIF('Random Magic Item'!$M:$M,$A309,'Random Magic Item'!P:P))/100</f>
        <v>0</v>
      </c>
      <c r="J309" s="5">
        <f>(COUNTIF('Random Magic Item'!E:E,$A309)+SUMIF('Random Magic Item'!$M:$M,$A309,'Random Magic Item'!Q:Q))/100</f>
        <v>0</v>
      </c>
      <c r="K309" s="5">
        <f>(COUNTIF('Random Magic Item'!F:F,$A309)+SUMIF('Random Magic Item'!$M:$M,$A309,'Random Magic Item'!R:R))/100</f>
        <v>0</v>
      </c>
      <c r="L309" s="5">
        <f>(COUNTIF('Random Magic Item'!G:G,$A309)+SUMIF('Random Magic Item'!$M:$M,$A309,'Random Magic Item'!S:S))/100</f>
        <v>0</v>
      </c>
      <c r="M309" s="5">
        <f>(COUNTIF('Random Magic Item'!H:H,$A309)+SUMIF('Random Magic Item'!$M:$M,$A309,'Random Magic Item'!T:T))/100</f>
        <v>0</v>
      </c>
      <c r="N309" s="5">
        <f>(COUNTIF('Random Magic Item'!I:I,$A309)+SUMIF('Random Magic Item'!$M:$M,$A309,'Random Magic Item'!U:U))/100</f>
        <v>0</v>
      </c>
      <c r="O309" s="5">
        <f>(COUNTIF('Random Magic Item'!J:J,$A309)+SUMIF('Random Magic Item'!$M:$M,$A309,'Random Magic Item'!V:V))/100</f>
        <v>0.03</v>
      </c>
      <c r="P309" s="54">
        <f t="shared" si="8"/>
        <v>1</v>
      </c>
      <c r="Q309" s="13">
        <v>191</v>
      </c>
      <c r="W309" s="56">
        <v>240</v>
      </c>
      <c r="AC309" s="14"/>
      <c r="AD309" s="56"/>
    </row>
    <row r="310" spans="1:30" x14ac:dyDescent="0.25">
      <c r="A310" t="s">
        <v>1405</v>
      </c>
      <c r="C310" t="s">
        <v>431</v>
      </c>
      <c r="D310" s="13" t="s">
        <v>2</v>
      </c>
      <c r="E310" s="13">
        <v>1</v>
      </c>
      <c r="F310" s="13">
        <v>0</v>
      </c>
      <c r="G310" s="5">
        <f>(COUNTIF('Random Magic Item'!B:B,$A310)+SUMIF('Random Magic Item'!$M:$M,$A310,'Random Magic Item'!N:N))/100</f>
        <v>0</v>
      </c>
      <c r="H310" s="5">
        <f>(COUNTIF('Random Magic Item'!C:C,$A310)+SUMIF('Random Magic Item'!$M:$M,$A310,'Random Magic Item'!O:O))/100</f>
        <v>0</v>
      </c>
      <c r="I310" s="5">
        <f>(COUNTIF('Random Magic Item'!D:D,$A310)+SUMIF('Random Magic Item'!$M:$M,$A310,'Random Magic Item'!P:P))/100</f>
        <v>0</v>
      </c>
      <c r="J310" s="5">
        <f>(COUNTIF('Random Magic Item'!E:E,$A310)+SUMIF('Random Magic Item'!$M:$M,$A310,'Random Magic Item'!Q:Q))/100</f>
        <v>0</v>
      </c>
      <c r="K310" s="5">
        <f>(COUNTIF('Random Magic Item'!F:F,$A310)+SUMIF('Random Magic Item'!$M:$M,$A310,'Random Magic Item'!R:R))/100</f>
        <v>0</v>
      </c>
      <c r="L310" s="5">
        <f>(COUNTIF('Random Magic Item'!G:G,$A310)+SUMIF('Random Magic Item'!$M:$M,$A310,'Random Magic Item'!S:S))/100</f>
        <v>0.01</v>
      </c>
      <c r="M310" s="5">
        <f>(COUNTIF('Random Magic Item'!H:H,$A310)+SUMIF('Random Magic Item'!$M:$M,$A310,'Random Magic Item'!T:T))/100</f>
        <v>0</v>
      </c>
      <c r="N310" s="5">
        <f>(COUNTIF('Random Magic Item'!I:I,$A310)+SUMIF('Random Magic Item'!$M:$M,$A310,'Random Magic Item'!U:U))/100</f>
        <v>0</v>
      </c>
      <c r="O310" s="5">
        <f>(COUNTIF('Random Magic Item'!J:J,$A310)+SUMIF('Random Magic Item'!$M:$M,$A310,'Random Magic Item'!V:V))/100</f>
        <v>0</v>
      </c>
      <c r="P310" s="54">
        <f t="shared" si="8"/>
        <v>1</v>
      </c>
      <c r="Q310" s="13">
        <v>191</v>
      </c>
      <c r="W310" s="56">
        <v>240</v>
      </c>
      <c r="AC310" s="14"/>
      <c r="AD310" s="56"/>
    </row>
    <row r="311" spans="1:30" x14ac:dyDescent="0.25">
      <c r="A311" t="s">
        <v>1406</v>
      </c>
      <c r="C311" t="s">
        <v>431</v>
      </c>
      <c r="D311" s="13" t="s">
        <v>2</v>
      </c>
      <c r="E311" s="13">
        <v>1</v>
      </c>
      <c r="F311" s="13">
        <v>0</v>
      </c>
      <c r="G311" s="5">
        <f>(COUNTIF('Random Magic Item'!B:B,$A311)+SUMIF('Random Magic Item'!$M:$M,$A311,'Random Magic Item'!N:N))/100</f>
        <v>0</v>
      </c>
      <c r="H311" s="5">
        <f>(COUNTIF('Random Magic Item'!C:C,$A311)+SUMIF('Random Magic Item'!$M:$M,$A311,'Random Magic Item'!O:O))/100</f>
        <v>0</v>
      </c>
      <c r="I311" s="5">
        <f>(COUNTIF('Random Magic Item'!D:D,$A311)+SUMIF('Random Magic Item'!$M:$M,$A311,'Random Magic Item'!P:P))/100</f>
        <v>0</v>
      </c>
      <c r="J311" s="5">
        <f>(COUNTIF('Random Magic Item'!E:E,$A311)+SUMIF('Random Magic Item'!$M:$M,$A311,'Random Magic Item'!Q:Q))/100</f>
        <v>0</v>
      </c>
      <c r="K311" s="5">
        <f>(COUNTIF('Random Magic Item'!F:F,$A311)+SUMIF('Random Magic Item'!$M:$M,$A311,'Random Magic Item'!R:R))/100</f>
        <v>0</v>
      </c>
      <c r="L311" s="5">
        <f>(COUNTIF('Random Magic Item'!G:G,$A311)+SUMIF('Random Magic Item'!$M:$M,$A311,'Random Magic Item'!S:S))/100</f>
        <v>0.01</v>
      </c>
      <c r="M311" s="5">
        <f>(COUNTIF('Random Magic Item'!H:H,$A311)+SUMIF('Random Magic Item'!$M:$M,$A311,'Random Magic Item'!T:T))/100</f>
        <v>0</v>
      </c>
      <c r="N311" s="5">
        <f>(COUNTIF('Random Magic Item'!I:I,$A311)+SUMIF('Random Magic Item'!$M:$M,$A311,'Random Magic Item'!U:U))/100</f>
        <v>0</v>
      </c>
      <c r="O311" s="5">
        <f>(COUNTIF('Random Magic Item'!J:J,$A311)+SUMIF('Random Magic Item'!$M:$M,$A311,'Random Magic Item'!V:V))/100</f>
        <v>0</v>
      </c>
      <c r="P311" s="54">
        <f t="shared" si="8"/>
        <v>1</v>
      </c>
      <c r="Q311" s="13">
        <v>191</v>
      </c>
      <c r="W311" s="56">
        <v>240</v>
      </c>
      <c r="AC311" s="14"/>
      <c r="AD311" s="56"/>
    </row>
    <row r="312" spans="1:30" x14ac:dyDescent="0.25">
      <c r="A312" t="s">
        <v>1407</v>
      </c>
      <c r="C312" t="s">
        <v>431</v>
      </c>
      <c r="D312" s="13" t="s">
        <v>3</v>
      </c>
      <c r="E312" s="13">
        <v>1</v>
      </c>
      <c r="F312" s="13">
        <v>0</v>
      </c>
      <c r="G312" s="5">
        <f>(COUNTIF('Random Magic Item'!B:B,$A312)+SUMIF('Random Magic Item'!$M:$M,$A312,'Random Magic Item'!N:N))/100</f>
        <v>0</v>
      </c>
      <c r="H312" s="5">
        <f>(COUNTIF('Random Magic Item'!C:C,$A312)+SUMIF('Random Magic Item'!$M:$M,$A312,'Random Magic Item'!O:O))/100</f>
        <v>0</v>
      </c>
      <c r="I312" s="5">
        <f>(COUNTIF('Random Magic Item'!D:D,$A312)+SUMIF('Random Magic Item'!$M:$M,$A312,'Random Magic Item'!P:P))/100</f>
        <v>0</v>
      </c>
      <c r="J312" s="5">
        <f>(COUNTIF('Random Magic Item'!E:E,$A312)+SUMIF('Random Magic Item'!$M:$M,$A312,'Random Magic Item'!Q:Q))/100</f>
        <v>0</v>
      </c>
      <c r="K312" s="5">
        <f>(COUNTIF('Random Magic Item'!F:F,$A312)+SUMIF('Random Magic Item'!$M:$M,$A312,'Random Magic Item'!R:R))/100</f>
        <v>0</v>
      </c>
      <c r="L312" s="5">
        <f>(COUNTIF('Random Magic Item'!G:G,$A312)+SUMIF('Random Magic Item'!$M:$M,$A312,'Random Magic Item'!S:S))/100</f>
        <v>0</v>
      </c>
      <c r="M312" s="5">
        <f>(COUNTIF('Random Magic Item'!H:H,$A312)+SUMIF('Random Magic Item'!$M:$M,$A312,'Random Magic Item'!T:T))/100</f>
        <v>0.01</v>
      </c>
      <c r="N312" s="5">
        <f>(COUNTIF('Random Magic Item'!I:I,$A312)+SUMIF('Random Magic Item'!$M:$M,$A312,'Random Magic Item'!U:U))/100</f>
        <v>0</v>
      </c>
      <c r="O312" s="5">
        <f>(COUNTIF('Random Magic Item'!J:J,$A312)+SUMIF('Random Magic Item'!$M:$M,$A312,'Random Magic Item'!V:V))/100</f>
        <v>0</v>
      </c>
      <c r="P312" s="54">
        <f t="shared" si="8"/>
        <v>1</v>
      </c>
      <c r="Q312" s="13">
        <v>191</v>
      </c>
      <c r="R312" s="13">
        <v>53</v>
      </c>
      <c r="V312" s="13">
        <v>60</v>
      </c>
      <c r="W312" s="56">
        <v>240</v>
      </c>
      <c r="AC312" s="14"/>
      <c r="AD312" s="56"/>
    </row>
    <row r="313" spans="1:30" x14ac:dyDescent="0.25">
      <c r="A313" t="s">
        <v>1408</v>
      </c>
      <c r="C313" t="s">
        <v>431</v>
      </c>
      <c r="D313" s="13" t="s">
        <v>4</v>
      </c>
      <c r="E313" s="13">
        <v>1</v>
      </c>
      <c r="F313" s="13">
        <v>0</v>
      </c>
      <c r="G313" s="5">
        <f>(COUNTIF('Random Magic Item'!B:B,$A313)+SUMIF('Random Magic Item'!$M:$M,$A313,'Random Magic Item'!N:N))/100</f>
        <v>0</v>
      </c>
      <c r="H313" s="5">
        <f>(COUNTIF('Random Magic Item'!C:C,$A313)+SUMIF('Random Magic Item'!$M:$M,$A313,'Random Magic Item'!O:O))/100</f>
        <v>0</v>
      </c>
      <c r="I313" s="5">
        <f>(COUNTIF('Random Magic Item'!D:D,$A313)+SUMIF('Random Magic Item'!$M:$M,$A313,'Random Magic Item'!P:P))/100</f>
        <v>0</v>
      </c>
      <c r="J313" s="5">
        <f>(COUNTIF('Random Magic Item'!E:E,$A313)+SUMIF('Random Magic Item'!$M:$M,$A313,'Random Magic Item'!Q:Q))/100</f>
        <v>0</v>
      </c>
      <c r="K313" s="5">
        <f>(COUNTIF('Random Magic Item'!F:F,$A313)+SUMIF('Random Magic Item'!$M:$M,$A313,'Random Magic Item'!R:R))/100</f>
        <v>0</v>
      </c>
      <c r="L313" s="5">
        <f>(COUNTIF('Random Magic Item'!G:G,$A313)+SUMIF('Random Magic Item'!$M:$M,$A313,'Random Magic Item'!S:S))/100</f>
        <v>0</v>
      </c>
      <c r="M313" s="5">
        <f>(COUNTIF('Random Magic Item'!H:H,$A313)+SUMIF('Random Magic Item'!$M:$M,$A313,'Random Magic Item'!T:T))/100</f>
        <v>0</v>
      </c>
      <c r="N313" s="5">
        <f>(COUNTIF('Random Magic Item'!I:I,$A313)+SUMIF('Random Magic Item'!$M:$M,$A313,'Random Magic Item'!U:U))/100</f>
        <v>0.02</v>
      </c>
      <c r="O313" s="5">
        <f>(COUNTIF('Random Magic Item'!J:J,$A313)+SUMIF('Random Magic Item'!$M:$M,$A313,'Random Magic Item'!V:V))/100</f>
        <v>0</v>
      </c>
      <c r="P313" s="54">
        <f t="shared" si="8"/>
        <v>1</v>
      </c>
      <c r="Q313" s="13">
        <v>191</v>
      </c>
      <c r="W313" s="56">
        <v>240</v>
      </c>
      <c r="AC313" s="14"/>
      <c r="AD313" s="56"/>
    </row>
    <row r="314" spans="1:30" x14ac:dyDescent="0.25">
      <c r="A314" t="s">
        <v>1178</v>
      </c>
      <c r="C314" t="s">
        <v>431</v>
      </c>
      <c r="D314" s="13" t="s">
        <v>3</v>
      </c>
      <c r="E314" s="13">
        <v>1</v>
      </c>
      <c r="F314" s="13">
        <v>0</v>
      </c>
      <c r="G314" s="5">
        <f>(COUNTIF('Random Magic Item'!B:B,$A314)+SUMIF('Random Magic Item'!$M:$M,$A314,'Random Magic Item'!N:N))/100</f>
        <v>0</v>
      </c>
      <c r="H314" s="5">
        <f>(COUNTIF('Random Magic Item'!C:C,$A314)+SUMIF('Random Magic Item'!$M:$M,$A314,'Random Magic Item'!O:O))/100</f>
        <v>0</v>
      </c>
      <c r="I314" s="5">
        <f>(COUNTIF('Random Magic Item'!D:D,$A314)+SUMIF('Random Magic Item'!$M:$M,$A314,'Random Magic Item'!P:P))/100</f>
        <v>0</v>
      </c>
      <c r="J314" s="5">
        <f>(COUNTIF('Random Magic Item'!E:E,$A314)+SUMIF('Random Magic Item'!$M:$M,$A314,'Random Magic Item'!Q:Q))/100</f>
        <v>0</v>
      </c>
      <c r="K314" s="5">
        <f>(COUNTIF('Random Magic Item'!F:F,$A314)+SUMIF('Random Magic Item'!$M:$M,$A314,'Random Magic Item'!R:R))/100</f>
        <v>0</v>
      </c>
      <c r="L314" s="5">
        <f>(COUNTIF('Random Magic Item'!G:G,$A314)+SUMIF('Random Magic Item'!$M:$M,$A314,'Random Magic Item'!S:S))/100</f>
        <v>0</v>
      </c>
      <c r="M314" s="5">
        <f>(COUNTIF('Random Magic Item'!H:H,$A314)+SUMIF('Random Magic Item'!$M:$M,$A314,'Random Magic Item'!T:T))/100</f>
        <v>0.01</v>
      </c>
      <c r="N314" s="5">
        <f>(COUNTIF('Random Magic Item'!I:I,$A314)+SUMIF('Random Magic Item'!$M:$M,$A314,'Random Magic Item'!U:U))/100</f>
        <v>0</v>
      </c>
      <c r="O314" s="5">
        <f>(COUNTIF('Random Magic Item'!J:J,$A314)+SUMIF('Random Magic Item'!$M:$M,$A314,'Random Magic Item'!V:V))/100</f>
        <v>0</v>
      </c>
      <c r="P314" s="54">
        <f t="shared" si="8"/>
        <v>1</v>
      </c>
      <c r="Q314" s="13">
        <v>192</v>
      </c>
      <c r="V314" s="13">
        <v>60</v>
      </c>
      <c r="W314" s="56">
        <v>240</v>
      </c>
      <c r="Y314" s="13">
        <v>3</v>
      </c>
      <c r="Z314" s="14" t="s">
        <v>839</v>
      </c>
      <c r="AC314" s="14"/>
      <c r="AD314" s="56"/>
    </row>
    <row r="315" spans="1:30" x14ac:dyDescent="0.25">
      <c r="A315" t="s">
        <v>1409</v>
      </c>
      <c r="C315" t="s">
        <v>431</v>
      </c>
      <c r="D315" s="13" t="s">
        <v>4</v>
      </c>
      <c r="E315" s="13">
        <v>1</v>
      </c>
      <c r="F315" s="13">
        <v>0</v>
      </c>
      <c r="G315" s="5">
        <f>(COUNTIF('Random Magic Item'!B:B,$A315)+SUMIF('Random Magic Item'!$M:$M,$A315,'Random Magic Item'!N:N))/100</f>
        <v>0</v>
      </c>
      <c r="H315" s="5">
        <f>(COUNTIF('Random Magic Item'!C:C,$A315)+SUMIF('Random Magic Item'!$M:$M,$A315,'Random Magic Item'!O:O))/100</f>
        <v>0</v>
      </c>
      <c r="I315" s="5">
        <f>(COUNTIF('Random Magic Item'!D:D,$A315)+SUMIF('Random Magic Item'!$M:$M,$A315,'Random Magic Item'!P:P))/100</f>
        <v>0</v>
      </c>
      <c r="J315" s="5">
        <f>(COUNTIF('Random Magic Item'!E:E,$A315)+SUMIF('Random Magic Item'!$M:$M,$A315,'Random Magic Item'!Q:Q))/100</f>
        <v>0</v>
      </c>
      <c r="K315" s="5">
        <f>(COUNTIF('Random Magic Item'!F:F,$A315)+SUMIF('Random Magic Item'!$M:$M,$A315,'Random Magic Item'!R:R))/100</f>
        <v>0</v>
      </c>
      <c r="L315" s="5">
        <f>(COUNTIF('Random Magic Item'!G:G,$A315)+SUMIF('Random Magic Item'!$M:$M,$A315,'Random Magic Item'!S:S))/100</f>
        <v>0</v>
      </c>
      <c r="M315" s="5">
        <f>(COUNTIF('Random Magic Item'!H:H,$A315)+SUMIF('Random Magic Item'!$M:$M,$A315,'Random Magic Item'!T:T))/100</f>
        <v>0</v>
      </c>
      <c r="N315" s="5">
        <f>(COUNTIF('Random Magic Item'!I:I,$A315)+SUMIF('Random Magic Item'!$M:$M,$A315,'Random Magic Item'!U:U))/100</f>
        <v>0.02</v>
      </c>
      <c r="O315" s="5">
        <f>(COUNTIF('Random Magic Item'!J:J,$A315)+SUMIF('Random Magic Item'!$M:$M,$A315,'Random Magic Item'!V:V))/100</f>
        <v>0</v>
      </c>
      <c r="P315" s="54">
        <f t="shared" si="8"/>
        <v>1</v>
      </c>
      <c r="Q315" s="13">
        <v>192</v>
      </c>
      <c r="W315" s="56">
        <v>240</v>
      </c>
      <c r="AC315" s="14"/>
      <c r="AD315" s="56"/>
    </row>
    <row r="316" spans="1:30" x14ac:dyDescent="0.25">
      <c r="A316" t="s">
        <v>1410</v>
      </c>
      <c r="C316" t="s">
        <v>431</v>
      </c>
      <c r="D316" s="13" t="s">
        <v>3</v>
      </c>
      <c r="E316" s="13">
        <v>1</v>
      </c>
      <c r="F316" s="13">
        <v>0</v>
      </c>
      <c r="G316" s="5">
        <f>(COUNTIF('Random Magic Item'!B:B,$A316)+SUMIF('Random Magic Item'!$M:$M,$A316,'Random Magic Item'!N:N))/100</f>
        <v>0</v>
      </c>
      <c r="H316" s="5">
        <f>(COUNTIF('Random Magic Item'!C:C,$A316)+SUMIF('Random Magic Item'!$M:$M,$A316,'Random Magic Item'!O:O))/100</f>
        <v>0</v>
      </c>
      <c r="I316" s="5">
        <f>(COUNTIF('Random Magic Item'!D:D,$A316)+SUMIF('Random Magic Item'!$M:$M,$A316,'Random Magic Item'!P:P))/100</f>
        <v>0</v>
      </c>
      <c r="J316" s="5">
        <f>(COUNTIF('Random Magic Item'!E:E,$A316)+SUMIF('Random Magic Item'!$M:$M,$A316,'Random Magic Item'!Q:Q))/100</f>
        <v>0</v>
      </c>
      <c r="K316" s="5">
        <f>(COUNTIF('Random Magic Item'!F:F,$A316)+SUMIF('Random Magic Item'!$M:$M,$A316,'Random Magic Item'!R:R))/100</f>
        <v>0</v>
      </c>
      <c r="L316" s="5">
        <f>(COUNTIF('Random Magic Item'!G:G,$A316)+SUMIF('Random Magic Item'!$M:$M,$A316,'Random Magic Item'!S:S))/100</f>
        <v>0</v>
      </c>
      <c r="M316" s="5">
        <f>(COUNTIF('Random Magic Item'!H:H,$A316)+SUMIF('Random Magic Item'!$M:$M,$A316,'Random Magic Item'!T:T))/100</f>
        <v>0.01</v>
      </c>
      <c r="N316" s="5">
        <f>(COUNTIF('Random Magic Item'!I:I,$A316)+SUMIF('Random Magic Item'!$M:$M,$A316,'Random Magic Item'!U:U))/100</f>
        <v>0</v>
      </c>
      <c r="O316" s="5">
        <f>(COUNTIF('Random Magic Item'!J:J,$A316)+SUMIF('Random Magic Item'!$M:$M,$A316,'Random Magic Item'!V:V))/100</f>
        <v>0</v>
      </c>
      <c r="P316" s="54">
        <f t="shared" si="8"/>
        <v>1</v>
      </c>
      <c r="Q316" s="13">
        <v>192</v>
      </c>
      <c r="W316" s="56">
        <v>241</v>
      </c>
      <c r="AC316" s="14"/>
      <c r="AD316" s="56"/>
    </row>
    <row r="317" spans="1:30" x14ac:dyDescent="0.25">
      <c r="A317" t="s">
        <v>1411</v>
      </c>
      <c r="C317" t="s">
        <v>431</v>
      </c>
      <c r="D317" s="13" t="s">
        <v>5</v>
      </c>
      <c r="E317" s="13">
        <v>1</v>
      </c>
      <c r="F317" s="13">
        <v>0</v>
      </c>
      <c r="G317" s="5">
        <f>(COUNTIF('Random Magic Item'!B:B,$A317)+SUMIF('Random Magic Item'!$M:$M,$A317,'Random Magic Item'!N:N))/100</f>
        <v>0</v>
      </c>
      <c r="H317" s="5">
        <f>(COUNTIF('Random Magic Item'!C:C,$A317)+SUMIF('Random Magic Item'!$M:$M,$A317,'Random Magic Item'!O:O))/100</f>
        <v>0</v>
      </c>
      <c r="I317" s="5">
        <f>(COUNTIF('Random Magic Item'!D:D,$A317)+SUMIF('Random Magic Item'!$M:$M,$A317,'Random Magic Item'!P:P))/100</f>
        <v>0</v>
      </c>
      <c r="J317" s="5">
        <f>(COUNTIF('Random Magic Item'!E:E,$A317)+SUMIF('Random Magic Item'!$M:$M,$A317,'Random Magic Item'!Q:Q))/100</f>
        <v>0</v>
      </c>
      <c r="K317" s="5">
        <f>(COUNTIF('Random Magic Item'!F:F,$A317)+SUMIF('Random Magic Item'!$M:$M,$A317,'Random Magic Item'!R:R))/100</f>
        <v>0</v>
      </c>
      <c r="L317" s="5">
        <f>(COUNTIF('Random Magic Item'!G:G,$A317)+SUMIF('Random Magic Item'!$M:$M,$A317,'Random Magic Item'!S:S))/100</f>
        <v>0</v>
      </c>
      <c r="M317" s="5">
        <f>(COUNTIF('Random Magic Item'!H:H,$A317)+SUMIF('Random Magic Item'!$M:$M,$A317,'Random Magic Item'!T:T))/100</f>
        <v>0</v>
      </c>
      <c r="N317" s="5">
        <f>(COUNTIF('Random Magic Item'!I:I,$A317)+SUMIF('Random Magic Item'!$M:$M,$A317,'Random Magic Item'!U:U))/100</f>
        <v>0</v>
      </c>
      <c r="O317" s="5">
        <f>(COUNTIF('Random Magic Item'!J:J,$A317)+SUMIF('Random Magic Item'!$M:$M,$A317,'Random Magic Item'!V:V))/100</f>
        <v>0.03</v>
      </c>
      <c r="P317" s="54">
        <f t="shared" si="8"/>
        <v>1</v>
      </c>
      <c r="Q317" s="13">
        <v>193</v>
      </c>
      <c r="W317" s="56">
        <v>241</v>
      </c>
      <c r="AC317" s="14"/>
      <c r="AD317" s="56"/>
    </row>
    <row r="318" spans="1:30" x14ac:dyDescent="0.25">
      <c r="A318" t="s">
        <v>1412</v>
      </c>
      <c r="C318" t="s">
        <v>431</v>
      </c>
      <c r="D318" s="13" t="s">
        <v>2</v>
      </c>
      <c r="E318" s="13">
        <v>0</v>
      </c>
      <c r="F318" s="13">
        <v>0</v>
      </c>
      <c r="G318" s="5">
        <f>(COUNTIF('Random Magic Item'!B:B,$A318)+SUMIF('Random Magic Item'!$M:$M,$A318,'Random Magic Item'!N:N))/100</f>
        <v>0</v>
      </c>
      <c r="H318" s="5">
        <f>(COUNTIF('Random Magic Item'!C:C,$A318)+SUMIF('Random Magic Item'!$M:$M,$A318,'Random Magic Item'!O:O))/100</f>
        <v>0.01</v>
      </c>
      <c r="I318" s="5">
        <f>(COUNTIF('Random Magic Item'!D:D,$A318)+SUMIF('Random Magic Item'!$M:$M,$A318,'Random Magic Item'!P:P))/100</f>
        <v>0</v>
      </c>
      <c r="J318" s="5">
        <f>(COUNTIF('Random Magic Item'!E:E,$A318)+SUMIF('Random Magic Item'!$M:$M,$A318,'Random Magic Item'!Q:Q))/100</f>
        <v>0</v>
      </c>
      <c r="K318" s="5">
        <f>(COUNTIF('Random Magic Item'!F:F,$A318)+SUMIF('Random Magic Item'!$M:$M,$A318,'Random Magic Item'!R:R))/100</f>
        <v>0</v>
      </c>
      <c r="L318" s="5">
        <f>(COUNTIF('Random Magic Item'!G:G,$A318)+SUMIF('Random Magic Item'!$M:$M,$A318,'Random Magic Item'!S:S))/100</f>
        <v>0</v>
      </c>
      <c r="M318" s="5">
        <f>(COUNTIF('Random Magic Item'!H:H,$A318)+SUMIF('Random Magic Item'!$M:$M,$A318,'Random Magic Item'!T:T))/100</f>
        <v>0</v>
      </c>
      <c r="N318" s="5">
        <f>(COUNTIF('Random Magic Item'!I:I,$A318)+SUMIF('Random Magic Item'!$M:$M,$A318,'Random Magic Item'!U:U))/100</f>
        <v>0</v>
      </c>
      <c r="O318" s="5">
        <f>(COUNTIF('Random Magic Item'!J:J,$A318)+SUMIF('Random Magic Item'!$M:$M,$A318,'Random Magic Item'!V:V))/100</f>
        <v>0</v>
      </c>
      <c r="P318" s="54">
        <f t="shared" si="8"/>
        <v>1</v>
      </c>
      <c r="Q318" s="13">
        <v>193</v>
      </c>
      <c r="W318" s="56">
        <v>241</v>
      </c>
      <c r="AA318" s="56">
        <v>4</v>
      </c>
      <c r="AC318" s="14"/>
      <c r="AD318" s="56"/>
    </row>
    <row r="319" spans="1:30" x14ac:dyDescent="0.25">
      <c r="A319" t="s">
        <v>1413</v>
      </c>
      <c r="C319" t="s">
        <v>431</v>
      </c>
      <c r="D319" s="13" t="s">
        <v>4</v>
      </c>
      <c r="E319" s="13">
        <v>1</v>
      </c>
      <c r="F319" s="13">
        <v>0</v>
      </c>
      <c r="G319" s="5">
        <f>(COUNTIF('Random Magic Item'!B:B,$A319)+SUMIF('Random Magic Item'!$M:$M,$A319,'Random Magic Item'!N:N))/100</f>
        <v>0</v>
      </c>
      <c r="H319" s="5">
        <f>(COUNTIF('Random Magic Item'!C:C,$A319)+SUMIF('Random Magic Item'!$M:$M,$A319,'Random Magic Item'!O:O))/100</f>
        <v>0</v>
      </c>
      <c r="I319" s="5">
        <f>(COUNTIF('Random Magic Item'!D:D,$A319)+SUMIF('Random Magic Item'!$M:$M,$A319,'Random Magic Item'!P:P))/100</f>
        <v>0</v>
      </c>
      <c r="J319" s="5">
        <f>(COUNTIF('Random Magic Item'!E:E,$A319)+SUMIF('Random Magic Item'!$M:$M,$A319,'Random Magic Item'!Q:Q))/100</f>
        <v>0</v>
      </c>
      <c r="K319" s="5">
        <f>(COUNTIF('Random Magic Item'!F:F,$A319)+SUMIF('Random Magic Item'!$M:$M,$A319,'Random Magic Item'!R:R))/100</f>
        <v>0</v>
      </c>
      <c r="L319" s="5">
        <f>(COUNTIF('Random Magic Item'!G:G,$A319)+SUMIF('Random Magic Item'!$M:$M,$A319,'Random Magic Item'!S:S))/100</f>
        <v>0</v>
      </c>
      <c r="M319" s="5">
        <f>(COUNTIF('Random Magic Item'!H:H,$A319)+SUMIF('Random Magic Item'!$M:$M,$A319,'Random Magic Item'!T:T))/100</f>
        <v>0</v>
      </c>
      <c r="N319" s="5">
        <f>(COUNTIF('Random Magic Item'!I:I,$A319)+SUMIF('Random Magic Item'!$M:$M,$A319,'Random Magic Item'!U:U))/100</f>
        <v>0.02</v>
      </c>
      <c r="O319" s="5">
        <f>(COUNTIF('Random Magic Item'!J:J,$A319)+SUMIF('Random Magic Item'!$M:$M,$A319,'Random Magic Item'!V:V))/100</f>
        <v>0</v>
      </c>
      <c r="P319" s="54">
        <f t="shared" si="8"/>
        <v>1</v>
      </c>
      <c r="Q319" s="13">
        <v>193</v>
      </c>
      <c r="W319" s="56">
        <v>241</v>
      </c>
      <c r="AC319" s="14"/>
      <c r="AD319" s="56"/>
    </row>
    <row r="320" spans="1:30" x14ac:dyDescent="0.25">
      <c r="A320" t="s">
        <v>1414</v>
      </c>
      <c r="C320" t="s">
        <v>431</v>
      </c>
      <c r="D320" s="13" t="s">
        <v>3</v>
      </c>
      <c r="E320" s="13">
        <v>1</v>
      </c>
      <c r="F320" s="13">
        <v>0</v>
      </c>
      <c r="G320" s="5">
        <f>(COUNTIF('Random Magic Item'!B:B,$A320)+SUMIF('Random Magic Item'!$M:$M,$A320,'Random Magic Item'!N:N))/100</f>
        <v>0</v>
      </c>
      <c r="H320" s="5">
        <f>(COUNTIF('Random Magic Item'!C:C,$A320)+SUMIF('Random Magic Item'!$M:$M,$A320,'Random Magic Item'!O:O))/100</f>
        <v>0</v>
      </c>
      <c r="I320" s="5">
        <f>(COUNTIF('Random Magic Item'!D:D,$A320)+SUMIF('Random Magic Item'!$M:$M,$A320,'Random Magic Item'!P:P))/100</f>
        <v>0</v>
      </c>
      <c r="J320" s="5">
        <f>(COUNTIF('Random Magic Item'!E:E,$A320)+SUMIF('Random Magic Item'!$M:$M,$A320,'Random Magic Item'!Q:Q))/100</f>
        <v>0</v>
      </c>
      <c r="K320" s="5">
        <f>(COUNTIF('Random Magic Item'!F:F,$A320)+SUMIF('Random Magic Item'!$M:$M,$A320,'Random Magic Item'!R:R))/100</f>
        <v>0</v>
      </c>
      <c r="L320" s="5">
        <f>(COUNTIF('Random Magic Item'!G:G,$A320)+SUMIF('Random Magic Item'!$M:$M,$A320,'Random Magic Item'!S:S))/100</f>
        <v>0</v>
      </c>
      <c r="M320" s="5">
        <f>(COUNTIF('Random Magic Item'!H:H,$A320)+SUMIF('Random Magic Item'!$M:$M,$A320,'Random Magic Item'!T:T))/100</f>
        <v>0.01</v>
      </c>
      <c r="N320" s="5">
        <f>(COUNTIF('Random Magic Item'!I:I,$A320)+SUMIF('Random Magic Item'!$M:$M,$A320,'Random Magic Item'!U:U))/100</f>
        <v>0</v>
      </c>
      <c r="O320" s="5">
        <f>(COUNTIF('Random Magic Item'!J:J,$A320)+SUMIF('Random Magic Item'!$M:$M,$A320,'Random Magic Item'!V:V))/100</f>
        <v>0</v>
      </c>
      <c r="P320" s="54">
        <f t="shared" ref="P320:P348" si="9">SIGN(SUM(G320:O320))</f>
        <v>1</v>
      </c>
      <c r="Q320" s="13">
        <v>193</v>
      </c>
      <c r="W320" s="56">
        <v>241</v>
      </c>
      <c r="AC320" s="14"/>
      <c r="AD320" s="56"/>
    </row>
    <row r="321" spans="1:30" x14ac:dyDescent="0.25">
      <c r="A321" t="s">
        <v>1415</v>
      </c>
      <c r="C321" t="s">
        <v>431</v>
      </c>
      <c r="D321" s="13" t="s">
        <v>5</v>
      </c>
      <c r="E321" s="13">
        <v>0</v>
      </c>
      <c r="F321" s="13">
        <v>0</v>
      </c>
      <c r="G321" s="5">
        <f>(COUNTIF('Random Magic Item'!B:B,$A321)+SUMIF('Random Magic Item'!$M:$M,$A321,'Random Magic Item'!N:N))/100</f>
        <v>0</v>
      </c>
      <c r="H321" s="5">
        <f>(COUNTIF('Random Magic Item'!C:C,$A321)+SUMIF('Random Magic Item'!$M:$M,$A321,'Random Magic Item'!O:O))/100</f>
        <v>0</v>
      </c>
      <c r="I321" s="5">
        <f>(COUNTIF('Random Magic Item'!D:D,$A321)+SUMIF('Random Magic Item'!$M:$M,$A321,'Random Magic Item'!P:P))/100</f>
        <v>0</v>
      </c>
      <c r="J321" s="5">
        <f>(COUNTIF('Random Magic Item'!E:E,$A321)+SUMIF('Random Magic Item'!$M:$M,$A321,'Random Magic Item'!Q:Q))/100</f>
        <v>0</v>
      </c>
      <c r="K321" s="5">
        <f>(COUNTIF('Random Magic Item'!F:F,$A321)+SUMIF('Random Magic Item'!$M:$M,$A321,'Random Magic Item'!R:R))/100</f>
        <v>0</v>
      </c>
      <c r="L321" s="5">
        <f>(COUNTIF('Random Magic Item'!G:G,$A321)+SUMIF('Random Magic Item'!$M:$M,$A321,'Random Magic Item'!S:S))/100</f>
        <v>0</v>
      </c>
      <c r="M321" s="5">
        <f>(COUNTIF('Random Magic Item'!H:H,$A321)+SUMIF('Random Magic Item'!$M:$M,$A321,'Random Magic Item'!T:T))/100</f>
        <v>0</v>
      </c>
      <c r="N321" s="5">
        <f>(COUNTIF('Random Magic Item'!I:I,$A321)+SUMIF('Random Magic Item'!$M:$M,$A321,'Random Magic Item'!U:U))/100</f>
        <v>0</v>
      </c>
      <c r="O321" s="5">
        <f>(COUNTIF('Random Magic Item'!J:J,$A321)+SUMIF('Random Magic Item'!$M:$M,$A321,'Random Magic Item'!V:V))/100</f>
        <v>0.01</v>
      </c>
      <c r="P321" s="54">
        <f t="shared" si="9"/>
        <v>1</v>
      </c>
      <c r="Q321" s="13">
        <v>193</v>
      </c>
      <c r="W321" s="56">
        <v>241</v>
      </c>
      <c r="AC321" s="14"/>
      <c r="AD321" s="56"/>
    </row>
    <row r="322" spans="1:30" x14ac:dyDescent="0.25">
      <c r="A322" t="s">
        <v>1416</v>
      </c>
      <c r="C322" t="s">
        <v>431</v>
      </c>
      <c r="D322" s="13" t="s">
        <v>2</v>
      </c>
      <c r="E322" s="13">
        <v>1</v>
      </c>
      <c r="F322" s="13">
        <v>0</v>
      </c>
      <c r="G322" s="5">
        <f>(COUNTIF('Random Magic Item'!B:B,$A322)+SUMIF('Random Magic Item'!$M:$M,$A322,'Random Magic Item'!N:N))/100</f>
        <v>0</v>
      </c>
      <c r="H322" s="5">
        <f>(COUNTIF('Random Magic Item'!C:C,$A322)+SUMIF('Random Magic Item'!$M:$M,$A322,'Random Magic Item'!O:O))/100</f>
        <v>0</v>
      </c>
      <c r="I322" s="5">
        <f>(COUNTIF('Random Magic Item'!D:D,$A322)+SUMIF('Random Magic Item'!$M:$M,$A322,'Random Magic Item'!P:P))/100</f>
        <v>0</v>
      </c>
      <c r="J322" s="5">
        <f>(COUNTIF('Random Magic Item'!E:E,$A322)+SUMIF('Random Magic Item'!$M:$M,$A322,'Random Magic Item'!Q:Q))/100</f>
        <v>0</v>
      </c>
      <c r="K322" s="5">
        <f>(COUNTIF('Random Magic Item'!F:F,$A322)+SUMIF('Random Magic Item'!$M:$M,$A322,'Random Magic Item'!R:R))/100</f>
        <v>0</v>
      </c>
      <c r="L322" s="5">
        <f>(COUNTIF('Random Magic Item'!G:G,$A322)+SUMIF('Random Magic Item'!$M:$M,$A322,'Random Magic Item'!S:S))/100</f>
        <v>0.01</v>
      </c>
      <c r="M322" s="5">
        <f>(COUNTIF('Random Magic Item'!H:H,$A322)+SUMIF('Random Magic Item'!$M:$M,$A322,'Random Magic Item'!T:T))/100</f>
        <v>0</v>
      </c>
      <c r="N322" s="5">
        <f>(COUNTIF('Random Magic Item'!I:I,$A322)+SUMIF('Random Magic Item'!$M:$M,$A322,'Random Magic Item'!U:U))/100</f>
        <v>0</v>
      </c>
      <c r="O322" s="5">
        <f>(COUNTIF('Random Magic Item'!J:J,$A322)+SUMIF('Random Magic Item'!$M:$M,$A322,'Random Magic Item'!V:V))/100</f>
        <v>0</v>
      </c>
      <c r="P322" s="54">
        <f t="shared" si="9"/>
        <v>1</v>
      </c>
      <c r="Q322" s="13">
        <v>193</v>
      </c>
      <c r="W322" s="56">
        <v>241</v>
      </c>
      <c r="AC322" s="14"/>
      <c r="AD322" s="56"/>
    </row>
    <row r="323" spans="1:30" x14ac:dyDescent="0.25">
      <c r="A323" t="s">
        <v>1417</v>
      </c>
      <c r="C323" t="s">
        <v>431</v>
      </c>
      <c r="D323" s="13" t="s">
        <v>5</v>
      </c>
      <c r="E323" s="13">
        <v>1</v>
      </c>
      <c r="F323" s="13">
        <v>0</v>
      </c>
      <c r="G323" s="5">
        <f>(COUNTIF('Random Magic Item'!B:B,$A323)+SUMIF('Random Magic Item'!$M:$M,$A323,'Random Magic Item'!N:N))/100</f>
        <v>0</v>
      </c>
      <c r="H323" s="5">
        <f>(COUNTIF('Random Magic Item'!C:C,$A323)+SUMIF('Random Magic Item'!$M:$M,$A323,'Random Magic Item'!O:O))/100</f>
        <v>0</v>
      </c>
      <c r="I323" s="5">
        <f>(COUNTIF('Random Magic Item'!D:D,$A323)+SUMIF('Random Magic Item'!$M:$M,$A323,'Random Magic Item'!P:P))/100</f>
        <v>0</v>
      </c>
      <c r="J323" s="5">
        <f>(COUNTIF('Random Magic Item'!E:E,$A323)+SUMIF('Random Magic Item'!$M:$M,$A323,'Random Magic Item'!Q:Q))/100</f>
        <v>0</v>
      </c>
      <c r="K323" s="5">
        <f>(COUNTIF('Random Magic Item'!F:F,$A323)+SUMIF('Random Magic Item'!$M:$M,$A323,'Random Magic Item'!R:R))/100</f>
        <v>0</v>
      </c>
      <c r="L323" s="5">
        <f>(COUNTIF('Random Magic Item'!G:G,$A323)+SUMIF('Random Magic Item'!$M:$M,$A323,'Random Magic Item'!S:S))/100</f>
        <v>0</v>
      </c>
      <c r="M323" s="5">
        <f>(COUNTIF('Random Magic Item'!H:H,$A323)+SUMIF('Random Magic Item'!$M:$M,$A323,'Random Magic Item'!T:T))/100</f>
        <v>0</v>
      </c>
      <c r="N323" s="5">
        <f>(COUNTIF('Random Magic Item'!I:I,$A323)+SUMIF('Random Magic Item'!$M:$M,$A323,'Random Magic Item'!U:U))/100</f>
        <v>0</v>
      </c>
      <c r="O323" s="5">
        <f>(COUNTIF('Random Magic Item'!J:J,$A323)+SUMIF('Random Magic Item'!$M:$M,$A323,'Random Magic Item'!V:V))/100</f>
        <v>0.01</v>
      </c>
      <c r="P323" s="54">
        <f t="shared" si="9"/>
        <v>1</v>
      </c>
      <c r="Q323" s="13">
        <v>191</v>
      </c>
      <c r="W323" s="56">
        <v>239</v>
      </c>
      <c r="AC323" s="14"/>
      <c r="AD323" s="56"/>
    </row>
    <row r="324" spans="1:30" x14ac:dyDescent="0.25">
      <c r="A324" t="s">
        <v>1418</v>
      </c>
      <c r="C324" t="s">
        <v>431</v>
      </c>
      <c r="D324" s="13" t="s">
        <v>2</v>
      </c>
      <c r="E324" s="13">
        <v>0</v>
      </c>
      <c r="F324" s="13">
        <v>0</v>
      </c>
      <c r="G324" s="5">
        <f>(COUNTIF('Random Magic Item'!B:B,$A324)+SUMIF('Random Magic Item'!$M:$M,$A324,'Random Magic Item'!N:N))/100</f>
        <v>0</v>
      </c>
      <c r="H324" s="5">
        <f>(COUNTIF('Random Magic Item'!C:C,$A324)+SUMIF('Random Magic Item'!$M:$M,$A324,'Random Magic Item'!O:O))/100</f>
        <v>0</v>
      </c>
      <c r="I324" s="5">
        <f>(COUNTIF('Random Magic Item'!D:D,$A324)+SUMIF('Random Magic Item'!$M:$M,$A324,'Random Magic Item'!P:P))/100</f>
        <v>0</v>
      </c>
      <c r="J324" s="5">
        <f>(COUNTIF('Random Magic Item'!E:E,$A324)+SUMIF('Random Magic Item'!$M:$M,$A324,'Random Magic Item'!Q:Q))/100</f>
        <v>0</v>
      </c>
      <c r="K324" s="5">
        <f>(COUNTIF('Random Magic Item'!F:F,$A324)+SUMIF('Random Magic Item'!$M:$M,$A324,'Random Magic Item'!R:R))/100</f>
        <v>0</v>
      </c>
      <c r="L324" s="5">
        <f>(COUNTIF('Random Magic Item'!G:G,$A324)+SUMIF('Random Magic Item'!$M:$M,$A324,'Random Magic Item'!S:S))/100</f>
        <v>0.01</v>
      </c>
      <c r="M324" s="5">
        <f>(COUNTIF('Random Magic Item'!H:H,$A324)+SUMIF('Random Magic Item'!$M:$M,$A324,'Random Magic Item'!T:T))/100</f>
        <v>0</v>
      </c>
      <c r="N324" s="5">
        <f>(COUNTIF('Random Magic Item'!I:I,$A324)+SUMIF('Random Magic Item'!$M:$M,$A324,'Random Magic Item'!U:U))/100</f>
        <v>0</v>
      </c>
      <c r="O324" s="5">
        <f>(COUNTIF('Random Magic Item'!J:J,$A324)+SUMIF('Random Magic Item'!$M:$M,$A324,'Random Magic Item'!V:V))/100</f>
        <v>0</v>
      </c>
      <c r="P324" s="54">
        <f t="shared" si="9"/>
        <v>1</v>
      </c>
      <c r="Q324" s="13">
        <v>193</v>
      </c>
      <c r="W324" s="56">
        <v>241</v>
      </c>
      <c r="AC324" s="14"/>
      <c r="AD324" s="56"/>
    </row>
    <row r="325" spans="1:30" x14ac:dyDescent="0.25">
      <c r="A325" t="s">
        <v>1419</v>
      </c>
      <c r="C325" t="s">
        <v>431</v>
      </c>
      <c r="D325" s="13" t="s">
        <v>3</v>
      </c>
      <c r="E325" s="13">
        <v>1</v>
      </c>
      <c r="F325" s="13">
        <v>0</v>
      </c>
      <c r="G325" s="5">
        <f>(COUNTIF('Random Magic Item'!B:B,$A325)+SUMIF('Random Magic Item'!$M:$M,$A325,'Random Magic Item'!N:N))/100</f>
        <v>0</v>
      </c>
      <c r="H325" s="5">
        <f>(COUNTIF('Random Magic Item'!C:C,$A325)+SUMIF('Random Magic Item'!$M:$M,$A325,'Random Magic Item'!O:O))/100</f>
        <v>0</v>
      </c>
      <c r="I325" s="5">
        <f>(COUNTIF('Random Magic Item'!D:D,$A325)+SUMIF('Random Magic Item'!$M:$M,$A325,'Random Magic Item'!P:P))/100</f>
        <v>0</v>
      </c>
      <c r="J325" s="5">
        <f>(COUNTIF('Random Magic Item'!E:E,$A325)+SUMIF('Random Magic Item'!$M:$M,$A325,'Random Magic Item'!Q:Q))/100</f>
        <v>0</v>
      </c>
      <c r="K325" s="5">
        <f>(COUNTIF('Random Magic Item'!F:F,$A325)+SUMIF('Random Magic Item'!$M:$M,$A325,'Random Magic Item'!R:R))/100</f>
        <v>0</v>
      </c>
      <c r="L325" s="5">
        <f>(COUNTIF('Random Magic Item'!G:G,$A325)+SUMIF('Random Magic Item'!$M:$M,$A325,'Random Magic Item'!S:S))/100</f>
        <v>0</v>
      </c>
      <c r="M325" s="5">
        <f>(COUNTIF('Random Magic Item'!H:H,$A325)+SUMIF('Random Magic Item'!$M:$M,$A325,'Random Magic Item'!T:T))/100</f>
        <v>0.01</v>
      </c>
      <c r="N325" s="5">
        <f>(COUNTIF('Random Magic Item'!I:I,$A325)+SUMIF('Random Magic Item'!$M:$M,$A325,'Random Magic Item'!U:U))/100</f>
        <v>0</v>
      </c>
      <c r="O325" s="5">
        <f>(COUNTIF('Random Magic Item'!J:J,$A325)+SUMIF('Random Magic Item'!$M:$M,$A325,'Random Magic Item'!V:V))/100</f>
        <v>0</v>
      </c>
      <c r="P325" s="54">
        <f t="shared" si="9"/>
        <v>1</v>
      </c>
      <c r="Q325" s="13">
        <v>193</v>
      </c>
      <c r="W325" s="56">
        <v>241</v>
      </c>
      <c r="AC325" s="14"/>
      <c r="AD325" s="56"/>
    </row>
    <row r="326" spans="1:30" x14ac:dyDescent="0.25">
      <c r="A326" t="s">
        <v>1420</v>
      </c>
      <c r="C326" t="s">
        <v>372</v>
      </c>
      <c r="D326" s="13" t="s">
        <v>3</v>
      </c>
      <c r="E326" s="13">
        <v>1</v>
      </c>
      <c r="F326" s="13">
        <v>0</v>
      </c>
      <c r="G326" s="5">
        <f>(COUNTIF('Random Magic Item'!B:B,$A326)+SUMIF('Random Magic Item'!$M:$M,$A326,'Random Magic Item'!N:N))/100</f>
        <v>0</v>
      </c>
      <c r="H326" s="5">
        <f>(COUNTIF('Random Magic Item'!C:C,$A326)+SUMIF('Random Magic Item'!$M:$M,$A326,'Random Magic Item'!O:O))/100</f>
        <v>0</v>
      </c>
      <c r="I326" s="5">
        <f>(COUNTIF('Random Magic Item'!D:D,$A326)+SUMIF('Random Magic Item'!$M:$M,$A326,'Random Magic Item'!P:P))/100</f>
        <v>0</v>
      </c>
      <c r="J326" s="5">
        <f>(COUNTIF('Random Magic Item'!E:E,$A326)+SUMIF('Random Magic Item'!$M:$M,$A326,'Random Magic Item'!Q:Q))/100</f>
        <v>0</v>
      </c>
      <c r="K326" s="5">
        <f>(COUNTIF('Random Magic Item'!F:F,$A326)+SUMIF('Random Magic Item'!$M:$M,$A326,'Random Magic Item'!R:R))/100</f>
        <v>0</v>
      </c>
      <c r="L326" s="5">
        <f>(COUNTIF('Random Magic Item'!G:G,$A326)+SUMIF('Random Magic Item'!$M:$M,$A326,'Random Magic Item'!S:S))/100</f>
        <v>0</v>
      </c>
      <c r="M326" s="5">
        <f>(COUNTIF('Random Magic Item'!H:H,$A326)+SUMIF('Random Magic Item'!$M:$M,$A326,'Random Magic Item'!T:T))/100</f>
        <v>0.01</v>
      </c>
      <c r="N326" s="5">
        <f>(COUNTIF('Random Magic Item'!I:I,$A326)+SUMIF('Random Magic Item'!$M:$M,$A326,'Random Magic Item'!U:U))/100</f>
        <v>0</v>
      </c>
      <c r="O326" s="5">
        <f>(COUNTIF('Random Magic Item'!J:J,$A326)+SUMIF('Random Magic Item'!$M:$M,$A326,'Random Magic Item'!V:V))/100</f>
        <v>0</v>
      </c>
      <c r="P326" s="54">
        <f t="shared" si="9"/>
        <v>1</v>
      </c>
      <c r="Q326" s="13">
        <v>193</v>
      </c>
      <c r="W326" s="56">
        <v>242</v>
      </c>
      <c r="AC326" s="14"/>
      <c r="AD326" s="56"/>
    </row>
    <row r="327" spans="1:30" x14ac:dyDescent="0.25">
      <c r="A327" t="s">
        <v>1421</v>
      </c>
      <c r="C327" t="s">
        <v>372</v>
      </c>
      <c r="D327" s="13" t="s">
        <v>4</v>
      </c>
      <c r="E327" s="13">
        <v>1</v>
      </c>
      <c r="F327" s="13">
        <v>0</v>
      </c>
      <c r="G327" s="5">
        <f>(COUNTIF('Random Magic Item'!B:B,$A327)+SUMIF('Random Magic Item'!$M:$M,$A327,'Random Magic Item'!N:N))/100</f>
        <v>0</v>
      </c>
      <c r="H327" s="5">
        <f>(COUNTIF('Random Magic Item'!C:C,$A327)+SUMIF('Random Magic Item'!$M:$M,$A327,'Random Magic Item'!O:O))/100</f>
        <v>0</v>
      </c>
      <c r="I327" s="5">
        <f>(COUNTIF('Random Magic Item'!D:D,$A327)+SUMIF('Random Magic Item'!$M:$M,$A327,'Random Magic Item'!P:P))/100</f>
        <v>0</v>
      </c>
      <c r="J327" s="5">
        <f>(COUNTIF('Random Magic Item'!E:E,$A327)+SUMIF('Random Magic Item'!$M:$M,$A327,'Random Magic Item'!Q:Q))/100</f>
        <v>0</v>
      </c>
      <c r="K327" s="5">
        <f>(COUNTIF('Random Magic Item'!F:F,$A327)+SUMIF('Random Magic Item'!$M:$M,$A327,'Random Magic Item'!R:R))/100</f>
        <v>0</v>
      </c>
      <c r="L327" s="5">
        <f>(COUNTIF('Random Magic Item'!G:G,$A327)+SUMIF('Random Magic Item'!$M:$M,$A327,'Random Magic Item'!S:S))/100</f>
        <v>0</v>
      </c>
      <c r="M327" s="5">
        <f>(COUNTIF('Random Magic Item'!H:H,$A327)+SUMIF('Random Magic Item'!$M:$M,$A327,'Random Magic Item'!T:T))/100</f>
        <v>0</v>
      </c>
      <c r="N327" s="5">
        <f>(COUNTIF('Random Magic Item'!I:I,$A327)+SUMIF('Random Magic Item'!$M:$M,$A327,'Random Magic Item'!U:U))/100</f>
        <v>0.02</v>
      </c>
      <c r="O327" s="5">
        <f>(COUNTIF('Random Magic Item'!J:J,$A327)+SUMIF('Random Magic Item'!$M:$M,$A327,'Random Magic Item'!V:V))/100</f>
        <v>0</v>
      </c>
      <c r="P327" s="54">
        <f t="shared" si="9"/>
        <v>1</v>
      </c>
      <c r="Q327" s="13">
        <v>194</v>
      </c>
      <c r="W327" s="56">
        <v>242</v>
      </c>
      <c r="AC327" s="14"/>
      <c r="AD327" s="56"/>
    </row>
    <row r="328" spans="1:30" x14ac:dyDescent="0.25">
      <c r="A328" t="s">
        <v>1422</v>
      </c>
      <c r="C328" t="s">
        <v>372</v>
      </c>
      <c r="D328" s="13" t="s">
        <v>4</v>
      </c>
      <c r="E328" s="13">
        <v>1</v>
      </c>
      <c r="F328" s="13">
        <v>0</v>
      </c>
      <c r="G328" s="5">
        <f>(COUNTIF('Random Magic Item'!B:B,$A328)+SUMIF('Random Magic Item'!$M:$M,$A328,'Random Magic Item'!N:N))/100</f>
        <v>0</v>
      </c>
      <c r="H328" s="5">
        <f>(COUNTIF('Random Magic Item'!C:C,$A328)+SUMIF('Random Magic Item'!$M:$M,$A328,'Random Magic Item'!O:O))/100</f>
        <v>0</v>
      </c>
      <c r="I328" s="5">
        <f>(COUNTIF('Random Magic Item'!D:D,$A328)+SUMIF('Random Magic Item'!$M:$M,$A328,'Random Magic Item'!P:P))/100</f>
        <v>0</v>
      </c>
      <c r="J328" s="5">
        <f>(COUNTIF('Random Magic Item'!E:E,$A328)+SUMIF('Random Magic Item'!$M:$M,$A328,'Random Magic Item'!Q:Q))/100</f>
        <v>0</v>
      </c>
      <c r="K328" s="5">
        <f>(COUNTIF('Random Magic Item'!F:F,$A328)+SUMIF('Random Magic Item'!$M:$M,$A328,'Random Magic Item'!R:R))/100</f>
        <v>0</v>
      </c>
      <c r="L328" s="5">
        <f>(COUNTIF('Random Magic Item'!G:G,$A328)+SUMIF('Random Magic Item'!$M:$M,$A328,'Random Magic Item'!S:S))/100</f>
        <v>0</v>
      </c>
      <c r="M328" s="5">
        <f>(COUNTIF('Random Magic Item'!H:H,$A328)+SUMIF('Random Magic Item'!$M:$M,$A328,'Random Magic Item'!T:T))/100</f>
        <v>0</v>
      </c>
      <c r="N328" s="5">
        <f>(COUNTIF('Random Magic Item'!I:I,$A328)+SUMIF('Random Magic Item'!$M:$M,$A328,'Random Magic Item'!U:U))/100</f>
        <v>0.02</v>
      </c>
      <c r="O328" s="5">
        <f>(COUNTIF('Random Magic Item'!J:J,$A328)+SUMIF('Random Magic Item'!$M:$M,$A328,'Random Magic Item'!V:V))/100</f>
        <v>0</v>
      </c>
      <c r="P328" s="54">
        <f t="shared" si="9"/>
        <v>1</v>
      </c>
      <c r="Q328" s="13">
        <v>194</v>
      </c>
      <c r="W328" s="56">
        <v>242</v>
      </c>
      <c r="AC328" s="14"/>
      <c r="AD328" s="56"/>
    </row>
    <row r="329" spans="1:30" x14ac:dyDescent="0.25">
      <c r="A329" t="s">
        <v>1423</v>
      </c>
      <c r="C329" t="s">
        <v>372</v>
      </c>
      <c r="D329" s="13" t="s">
        <v>5</v>
      </c>
      <c r="E329" s="13">
        <v>1</v>
      </c>
      <c r="F329" s="13">
        <v>0</v>
      </c>
      <c r="G329" s="5">
        <f>(COUNTIF('Random Magic Item'!B:B,$A329)+SUMIF('Random Magic Item'!$M:$M,$A329,'Random Magic Item'!N:N))/100</f>
        <v>0</v>
      </c>
      <c r="H329" s="5">
        <f>(COUNTIF('Random Magic Item'!C:C,$A329)+SUMIF('Random Magic Item'!$M:$M,$A329,'Random Magic Item'!O:O))/100</f>
        <v>0</v>
      </c>
      <c r="I329" s="5">
        <f>(COUNTIF('Random Magic Item'!D:D,$A329)+SUMIF('Random Magic Item'!$M:$M,$A329,'Random Magic Item'!P:P))/100</f>
        <v>0</v>
      </c>
      <c r="J329" s="5">
        <f>(COUNTIF('Random Magic Item'!E:E,$A329)+SUMIF('Random Magic Item'!$M:$M,$A329,'Random Magic Item'!Q:Q))/100</f>
        <v>0</v>
      </c>
      <c r="K329" s="5">
        <f>(COUNTIF('Random Magic Item'!F:F,$A329)+SUMIF('Random Magic Item'!$M:$M,$A329,'Random Magic Item'!R:R))/100</f>
        <v>0</v>
      </c>
      <c r="L329" s="5">
        <f>(COUNTIF('Random Magic Item'!G:G,$A329)+SUMIF('Random Magic Item'!$M:$M,$A329,'Random Magic Item'!S:S))/100</f>
        <v>0</v>
      </c>
      <c r="M329" s="5">
        <f>(COUNTIF('Random Magic Item'!H:H,$A329)+SUMIF('Random Magic Item'!$M:$M,$A329,'Random Magic Item'!T:T))/100</f>
        <v>0</v>
      </c>
      <c r="N329" s="5">
        <f>(COUNTIF('Random Magic Item'!I:I,$A329)+SUMIF('Random Magic Item'!$M:$M,$A329,'Random Magic Item'!U:U))/100</f>
        <v>0</v>
      </c>
      <c r="O329" s="5">
        <f>(COUNTIF('Random Magic Item'!J:J,$A329)+SUMIF('Random Magic Item'!$M:$M,$A329,'Random Magic Item'!V:V))/100</f>
        <v>0.02</v>
      </c>
      <c r="P329" s="54">
        <f t="shared" si="9"/>
        <v>1</v>
      </c>
      <c r="Q329" s="13">
        <v>194</v>
      </c>
      <c r="W329" s="56">
        <v>242</v>
      </c>
      <c r="AC329" s="14"/>
      <c r="AD329" s="56"/>
    </row>
    <row r="330" spans="1:30" x14ac:dyDescent="0.25">
      <c r="A330" t="s">
        <v>1424</v>
      </c>
      <c r="C330" t="s">
        <v>372</v>
      </c>
      <c r="D330" s="13" t="s">
        <v>2</v>
      </c>
      <c r="E330" s="13">
        <v>0</v>
      </c>
      <c r="F330" s="13">
        <v>0</v>
      </c>
      <c r="G330" s="5">
        <f>(COUNTIF('Random Magic Item'!B:B,$A330)+SUMIF('Random Magic Item'!$M:$M,$A330,'Random Magic Item'!N:N))/100</f>
        <v>0</v>
      </c>
      <c r="H330" s="5">
        <f>(COUNTIF('Random Magic Item'!C:C,$A330)+SUMIF('Random Magic Item'!$M:$M,$A330,'Random Magic Item'!O:O))/100</f>
        <v>0.01</v>
      </c>
      <c r="I330" s="5">
        <f>(COUNTIF('Random Magic Item'!D:D,$A330)+SUMIF('Random Magic Item'!$M:$M,$A330,'Random Magic Item'!P:P))/100</f>
        <v>0</v>
      </c>
      <c r="J330" s="5">
        <f>(COUNTIF('Random Magic Item'!E:E,$A330)+SUMIF('Random Magic Item'!$M:$M,$A330,'Random Magic Item'!Q:Q))/100</f>
        <v>0</v>
      </c>
      <c r="K330" s="5">
        <f>(COUNTIF('Random Magic Item'!F:F,$A330)+SUMIF('Random Magic Item'!$M:$M,$A330,'Random Magic Item'!R:R))/100</f>
        <v>0</v>
      </c>
      <c r="L330" s="5">
        <f>(COUNTIF('Random Magic Item'!G:G,$A330)+SUMIF('Random Magic Item'!$M:$M,$A330,'Random Magic Item'!S:S))/100</f>
        <v>0</v>
      </c>
      <c r="M330" s="5">
        <f>(COUNTIF('Random Magic Item'!H:H,$A330)+SUMIF('Random Magic Item'!$M:$M,$A330,'Random Magic Item'!T:T))/100</f>
        <v>0</v>
      </c>
      <c r="N330" s="5">
        <f>(COUNTIF('Random Magic Item'!I:I,$A330)+SUMIF('Random Magic Item'!$M:$M,$A330,'Random Magic Item'!U:U))/100</f>
        <v>0</v>
      </c>
      <c r="O330" s="5">
        <f>(COUNTIF('Random Magic Item'!J:J,$A330)+SUMIF('Random Magic Item'!$M:$M,$A330,'Random Magic Item'!V:V))/100</f>
        <v>0</v>
      </c>
      <c r="P330" s="54">
        <f t="shared" si="9"/>
        <v>1</v>
      </c>
      <c r="Q330" s="13">
        <v>195</v>
      </c>
      <c r="W330" s="56">
        <v>242</v>
      </c>
      <c r="AC330" s="14"/>
      <c r="AD330" s="56"/>
    </row>
    <row r="331" spans="1:30" x14ac:dyDescent="0.25">
      <c r="A331" t="s">
        <v>1425</v>
      </c>
      <c r="C331" t="s">
        <v>423</v>
      </c>
      <c r="D331" s="13" t="s">
        <v>4</v>
      </c>
      <c r="E331" s="13">
        <v>1</v>
      </c>
      <c r="F331" s="13">
        <v>0</v>
      </c>
      <c r="G331" s="5">
        <f>(COUNTIF('Random Magic Item'!B:B,$A331)+SUMIF('Random Magic Item'!$M:$M,$A331,'Random Magic Item'!N:N))/100</f>
        <v>0</v>
      </c>
      <c r="H331" s="5">
        <f>(COUNTIF('Random Magic Item'!C:C,$A331)+SUMIF('Random Magic Item'!$M:$M,$A331,'Random Magic Item'!O:O))/100</f>
        <v>0</v>
      </c>
      <c r="I331" s="5">
        <f>(COUNTIF('Random Magic Item'!D:D,$A331)+SUMIF('Random Magic Item'!$M:$M,$A331,'Random Magic Item'!P:P))/100</f>
        <v>0</v>
      </c>
      <c r="J331" s="5">
        <f>(COUNTIF('Random Magic Item'!E:E,$A331)+SUMIF('Random Magic Item'!$M:$M,$A331,'Random Magic Item'!Q:Q))/100</f>
        <v>0</v>
      </c>
      <c r="K331" s="5">
        <f>(COUNTIF('Random Magic Item'!F:F,$A331)+SUMIF('Random Magic Item'!$M:$M,$A331,'Random Magic Item'!R:R))/100</f>
        <v>0</v>
      </c>
      <c r="L331" s="5">
        <f>(COUNTIF('Random Magic Item'!G:G,$A331)+SUMIF('Random Magic Item'!$M:$M,$A331,'Random Magic Item'!S:S))/100</f>
        <v>0</v>
      </c>
      <c r="M331" s="5">
        <f>(COUNTIF('Random Magic Item'!H:H,$A331)+SUMIF('Random Magic Item'!$M:$M,$A331,'Random Magic Item'!T:T))/100</f>
        <v>0</v>
      </c>
      <c r="N331" s="5">
        <f>(COUNTIF('Random Magic Item'!I:I,$A331)+SUMIF('Random Magic Item'!$M:$M,$A331,'Random Magic Item'!U:U))/100</f>
        <v>0.02</v>
      </c>
      <c r="O331" s="5">
        <f>(COUNTIF('Random Magic Item'!J:J,$A331)+SUMIF('Random Magic Item'!$M:$M,$A331,'Random Magic Item'!V:V))/100</f>
        <v>0</v>
      </c>
      <c r="P331" s="54">
        <f t="shared" si="9"/>
        <v>1</v>
      </c>
      <c r="Q331" s="13">
        <v>195</v>
      </c>
      <c r="W331" s="56">
        <v>243</v>
      </c>
      <c r="AC331" s="14"/>
      <c r="AD331" s="56"/>
    </row>
    <row r="332" spans="1:30" x14ac:dyDescent="0.25">
      <c r="A332" t="s">
        <v>1426</v>
      </c>
      <c r="C332" t="s">
        <v>423</v>
      </c>
      <c r="D332" s="13" t="s">
        <v>4</v>
      </c>
      <c r="E332" s="13">
        <v>1</v>
      </c>
      <c r="F332" s="13">
        <v>0</v>
      </c>
      <c r="G332" s="5">
        <f>(COUNTIF('Random Magic Item'!B:B,$A332)+SUMIF('Random Magic Item'!$M:$M,$A332,'Random Magic Item'!N:N))/100</f>
        <v>0</v>
      </c>
      <c r="H332" s="5">
        <f>(COUNTIF('Random Magic Item'!C:C,$A332)+SUMIF('Random Magic Item'!$M:$M,$A332,'Random Magic Item'!O:O))/100</f>
        <v>0</v>
      </c>
      <c r="I332" s="5">
        <f>(COUNTIF('Random Magic Item'!D:D,$A332)+SUMIF('Random Magic Item'!$M:$M,$A332,'Random Magic Item'!P:P))/100</f>
        <v>0</v>
      </c>
      <c r="J332" s="5">
        <f>(COUNTIF('Random Magic Item'!E:E,$A332)+SUMIF('Random Magic Item'!$M:$M,$A332,'Random Magic Item'!Q:Q))/100</f>
        <v>0</v>
      </c>
      <c r="K332" s="5">
        <f>(COUNTIF('Random Magic Item'!F:F,$A332)+SUMIF('Random Magic Item'!$M:$M,$A332,'Random Magic Item'!R:R))/100</f>
        <v>0</v>
      </c>
      <c r="L332" s="5">
        <f>(COUNTIF('Random Magic Item'!G:G,$A332)+SUMIF('Random Magic Item'!$M:$M,$A332,'Random Magic Item'!S:S))/100</f>
        <v>0</v>
      </c>
      <c r="M332" s="5">
        <f>(COUNTIF('Random Magic Item'!H:H,$A332)+SUMIF('Random Magic Item'!$M:$M,$A332,'Random Magic Item'!T:T))/100</f>
        <v>0</v>
      </c>
      <c r="N332" s="5">
        <f>(COUNTIF('Random Magic Item'!I:I,$A332)+SUMIF('Random Magic Item'!$M:$M,$A332,'Random Magic Item'!U:U))/100</f>
        <v>0.02</v>
      </c>
      <c r="O332" s="5">
        <f>(COUNTIF('Random Magic Item'!J:J,$A332)+SUMIF('Random Magic Item'!$M:$M,$A332,'Random Magic Item'!V:V))/100</f>
        <v>0</v>
      </c>
      <c r="P332" s="54">
        <f t="shared" si="9"/>
        <v>1</v>
      </c>
      <c r="Q332" s="13">
        <v>196</v>
      </c>
      <c r="W332" s="56">
        <v>243</v>
      </c>
      <c r="AC332" s="14"/>
      <c r="AD332" s="56"/>
    </row>
    <row r="333" spans="1:30" x14ac:dyDescent="0.25">
      <c r="A333" t="s">
        <v>1427</v>
      </c>
      <c r="C333" t="s">
        <v>423</v>
      </c>
      <c r="D333" s="13" t="s">
        <v>5</v>
      </c>
      <c r="E333" s="13">
        <v>1</v>
      </c>
      <c r="F333" s="13">
        <v>0</v>
      </c>
      <c r="G333" s="5">
        <f>(COUNTIF('Random Magic Item'!B:B,$A333)+SUMIF('Random Magic Item'!$M:$M,$A333,'Random Magic Item'!N:N))/100</f>
        <v>0</v>
      </c>
      <c r="H333" s="5">
        <f>(COUNTIF('Random Magic Item'!C:C,$A333)+SUMIF('Random Magic Item'!$M:$M,$A333,'Random Magic Item'!O:O))/100</f>
        <v>0</v>
      </c>
      <c r="I333" s="5">
        <f>(COUNTIF('Random Magic Item'!D:D,$A333)+SUMIF('Random Magic Item'!$M:$M,$A333,'Random Magic Item'!P:P))/100</f>
        <v>0</v>
      </c>
      <c r="J333" s="5">
        <f>(COUNTIF('Random Magic Item'!E:E,$A333)+SUMIF('Random Magic Item'!$M:$M,$A333,'Random Magic Item'!Q:Q))/100</f>
        <v>0</v>
      </c>
      <c r="K333" s="5">
        <f>(COUNTIF('Random Magic Item'!F:F,$A333)+SUMIF('Random Magic Item'!$M:$M,$A333,'Random Magic Item'!R:R))/100</f>
        <v>0</v>
      </c>
      <c r="L333" s="5">
        <f>(COUNTIF('Random Magic Item'!G:G,$A333)+SUMIF('Random Magic Item'!$M:$M,$A333,'Random Magic Item'!S:S))/100</f>
        <v>0</v>
      </c>
      <c r="M333" s="5">
        <f>(COUNTIF('Random Magic Item'!H:H,$A333)+SUMIF('Random Magic Item'!$M:$M,$A333,'Random Magic Item'!T:T))/100</f>
        <v>0</v>
      </c>
      <c r="N333" s="5">
        <f>(COUNTIF('Random Magic Item'!I:I,$A333)+SUMIF('Random Magic Item'!$M:$M,$A333,'Random Magic Item'!U:U))/100</f>
        <v>0</v>
      </c>
      <c r="O333" s="5">
        <f>(COUNTIF('Random Magic Item'!J:J,$A333)+SUMIF('Random Magic Item'!$M:$M,$A333,'Random Magic Item'!V:V))/100</f>
        <v>0.03</v>
      </c>
      <c r="P333" s="54">
        <f t="shared" si="9"/>
        <v>1</v>
      </c>
      <c r="Q333" s="13">
        <v>196</v>
      </c>
      <c r="W333" s="56">
        <v>243</v>
      </c>
      <c r="AC333" s="14"/>
      <c r="AD333" s="56"/>
    </row>
    <row r="334" spans="1:30" x14ac:dyDescent="0.25">
      <c r="A334" t="s">
        <v>1428</v>
      </c>
      <c r="C334" t="s">
        <v>423</v>
      </c>
      <c r="D334" s="13" t="s">
        <v>5</v>
      </c>
      <c r="E334" s="13">
        <v>1</v>
      </c>
      <c r="F334" s="13">
        <v>0</v>
      </c>
      <c r="G334" s="5">
        <f>(COUNTIF('Random Magic Item'!B:B,$A334)+SUMIF('Random Magic Item'!$M:$M,$A334,'Random Magic Item'!N:N))/100</f>
        <v>0</v>
      </c>
      <c r="H334" s="5">
        <f>(COUNTIF('Random Magic Item'!C:C,$A334)+SUMIF('Random Magic Item'!$M:$M,$A334,'Random Magic Item'!O:O))/100</f>
        <v>0</v>
      </c>
      <c r="I334" s="5">
        <f>(COUNTIF('Random Magic Item'!D:D,$A334)+SUMIF('Random Magic Item'!$M:$M,$A334,'Random Magic Item'!P:P))/100</f>
        <v>0</v>
      </c>
      <c r="J334" s="5">
        <f>(COUNTIF('Random Magic Item'!E:E,$A334)+SUMIF('Random Magic Item'!$M:$M,$A334,'Random Magic Item'!Q:Q))/100</f>
        <v>0</v>
      </c>
      <c r="K334" s="5">
        <f>(COUNTIF('Random Magic Item'!F:F,$A334)+SUMIF('Random Magic Item'!$M:$M,$A334,'Random Magic Item'!R:R))/100</f>
        <v>0</v>
      </c>
      <c r="L334" s="5">
        <f>(COUNTIF('Random Magic Item'!G:G,$A334)+SUMIF('Random Magic Item'!$M:$M,$A334,'Random Magic Item'!S:S))/100</f>
        <v>0</v>
      </c>
      <c r="M334" s="5">
        <f>(COUNTIF('Random Magic Item'!H:H,$A334)+SUMIF('Random Magic Item'!$M:$M,$A334,'Random Magic Item'!T:T))/100</f>
        <v>0</v>
      </c>
      <c r="N334" s="5">
        <f>(COUNTIF('Random Magic Item'!I:I,$A334)+SUMIF('Random Magic Item'!$M:$M,$A334,'Random Magic Item'!U:U))/100</f>
        <v>0</v>
      </c>
      <c r="O334" s="5">
        <f>(COUNTIF('Random Magic Item'!J:J,$A334)+SUMIF('Random Magic Item'!$M:$M,$A334,'Random Magic Item'!V:V))/100</f>
        <v>0.02</v>
      </c>
      <c r="P334" s="54">
        <f t="shared" si="9"/>
        <v>1</v>
      </c>
      <c r="Q334" s="13">
        <v>197</v>
      </c>
      <c r="AC334" s="14"/>
      <c r="AD334" s="56"/>
    </row>
    <row r="335" spans="1:30" x14ac:dyDescent="0.25">
      <c r="A335" t="s">
        <v>1429</v>
      </c>
      <c r="C335" t="s">
        <v>423</v>
      </c>
      <c r="D335" s="13" t="s">
        <v>3</v>
      </c>
      <c r="E335" s="13">
        <v>1</v>
      </c>
      <c r="F335" s="13">
        <v>0</v>
      </c>
      <c r="G335" s="5">
        <f>(COUNTIF('Random Magic Item'!B:B,$A335)+SUMIF('Random Magic Item'!$M:$M,$A335,'Random Magic Item'!N:N))/100</f>
        <v>0</v>
      </c>
      <c r="H335" s="5">
        <f>(COUNTIF('Random Magic Item'!C:C,$A335)+SUMIF('Random Magic Item'!$M:$M,$A335,'Random Magic Item'!O:O))/100</f>
        <v>0</v>
      </c>
      <c r="I335" s="5">
        <f>(COUNTIF('Random Magic Item'!D:D,$A335)+SUMIF('Random Magic Item'!$M:$M,$A335,'Random Magic Item'!P:P))/100</f>
        <v>0</v>
      </c>
      <c r="J335" s="5">
        <f>(COUNTIF('Random Magic Item'!E:E,$A335)+SUMIF('Random Magic Item'!$M:$M,$A335,'Random Magic Item'!Q:Q))/100</f>
        <v>0</v>
      </c>
      <c r="K335" s="5">
        <f>(COUNTIF('Random Magic Item'!F:F,$A335)+SUMIF('Random Magic Item'!$M:$M,$A335,'Random Magic Item'!R:R))/100</f>
        <v>0</v>
      </c>
      <c r="L335" s="5">
        <f>(COUNTIF('Random Magic Item'!G:G,$A335)+SUMIF('Random Magic Item'!$M:$M,$A335,'Random Magic Item'!S:S))/100</f>
        <v>0</v>
      </c>
      <c r="M335" s="5">
        <f>(COUNTIF('Random Magic Item'!H:H,$A335)+SUMIF('Random Magic Item'!$M:$M,$A335,'Random Magic Item'!T:T))/100</f>
        <v>0.01</v>
      </c>
      <c r="N335" s="5">
        <f>(COUNTIF('Random Magic Item'!I:I,$A335)+SUMIF('Random Magic Item'!$M:$M,$A335,'Random Magic Item'!U:U))/100</f>
        <v>0</v>
      </c>
      <c r="O335" s="5">
        <f>(COUNTIF('Random Magic Item'!J:J,$A335)+SUMIF('Random Magic Item'!$M:$M,$A335,'Random Magic Item'!V:V))/100</f>
        <v>0</v>
      </c>
      <c r="P335" s="54">
        <f t="shared" si="9"/>
        <v>1</v>
      </c>
      <c r="Q335" s="13">
        <v>197</v>
      </c>
      <c r="W335" s="56">
        <v>244</v>
      </c>
      <c r="AC335" s="14"/>
      <c r="AD335" s="56"/>
    </row>
    <row r="336" spans="1:30" x14ac:dyDescent="0.25">
      <c r="A336" t="s">
        <v>1430</v>
      </c>
      <c r="C336" t="s">
        <v>423</v>
      </c>
      <c r="D336" s="13" t="s">
        <v>4</v>
      </c>
      <c r="E336" s="13">
        <v>0</v>
      </c>
      <c r="F336" s="13">
        <v>0</v>
      </c>
      <c r="G336" s="5">
        <f>(COUNTIF('Random Magic Item'!B:B,$A336)+SUMIF('Random Magic Item'!$M:$M,$A336,'Random Magic Item'!N:N))/100</f>
        <v>0</v>
      </c>
      <c r="H336" s="5">
        <f>(COUNTIF('Random Magic Item'!C:C,$A336)+SUMIF('Random Magic Item'!$M:$M,$A336,'Random Magic Item'!O:O))/100</f>
        <v>0</v>
      </c>
      <c r="I336" s="5">
        <f>(COUNTIF('Random Magic Item'!D:D,$A336)+SUMIF('Random Magic Item'!$M:$M,$A336,'Random Magic Item'!P:P))/100</f>
        <v>0</v>
      </c>
      <c r="J336" s="5">
        <f>(COUNTIF('Random Magic Item'!E:E,$A336)+SUMIF('Random Magic Item'!$M:$M,$A336,'Random Magic Item'!Q:Q))/100</f>
        <v>0</v>
      </c>
      <c r="K336" s="5">
        <f>(COUNTIF('Random Magic Item'!F:F,$A336)+SUMIF('Random Magic Item'!$M:$M,$A336,'Random Magic Item'!R:R))/100</f>
        <v>0</v>
      </c>
      <c r="L336" s="5">
        <f>(COUNTIF('Random Magic Item'!G:G,$A336)+SUMIF('Random Magic Item'!$M:$M,$A336,'Random Magic Item'!S:S))/100</f>
        <v>0</v>
      </c>
      <c r="M336" s="5">
        <f>(COUNTIF('Random Magic Item'!H:H,$A336)+SUMIF('Random Magic Item'!$M:$M,$A336,'Random Magic Item'!T:T))/100</f>
        <v>0</v>
      </c>
      <c r="N336" s="5">
        <f>(COUNTIF('Random Magic Item'!I:I,$A336)+SUMIF('Random Magic Item'!$M:$M,$A336,'Random Magic Item'!U:U))/100</f>
        <v>0.02</v>
      </c>
      <c r="O336" s="5">
        <f>(COUNTIF('Random Magic Item'!J:J,$A336)+SUMIF('Random Magic Item'!$M:$M,$A336,'Random Magic Item'!V:V))/100</f>
        <v>0</v>
      </c>
      <c r="P336" s="54">
        <f t="shared" si="9"/>
        <v>1</v>
      </c>
      <c r="Q336" s="13">
        <v>197</v>
      </c>
      <c r="W336" s="56">
        <v>244</v>
      </c>
      <c r="AC336" s="14"/>
      <c r="AD336" s="56"/>
    </row>
    <row r="337" spans="1:31" x14ac:dyDescent="0.25">
      <c r="A337" t="s">
        <v>1431</v>
      </c>
      <c r="C337" t="s">
        <v>423</v>
      </c>
      <c r="D337" s="13" t="s">
        <v>2</v>
      </c>
      <c r="E337" s="13">
        <v>1</v>
      </c>
      <c r="F337" s="13">
        <v>0</v>
      </c>
      <c r="G337" s="5">
        <f>(COUNTIF('Random Magic Item'!B:B,$A337)+SUMIF('Random Magic Item'!$M:$M,$A337,'Random Magic Item'!N:N))/100</f>
        <v>0</v>
      </c>
      <c r="H337" s="5">
        <f>(COUNTIF('Random Magic Item'!C:C,$A337)+SUMIF('Random Magic Item'!$M:$M,$A337,'Random Magic Item'!O:O))/100</f>
        <v>0</v>
      </c>
      <c r="I337" s="5">
        <f>(COUNTIF('Random Magic Item'!D:D,$A337)+SUMIF('Random Magic Item'!$M:$M,$A337,'Random Magic Item'!P:P))/100</f>
        <v>0</v>
      </c>
      <c r="J337" s="5">
        <f>(COUNTIF('Random Magic Item'!E:E,$A337)+SUMIF('Random Magic Item'!$M:$M,$A337,'Random Magic Item'!Q:Q))/100</f>
        <v>0</v>
      </c>
      <c r="K337" s="5">
        <f>(COUNTIF('Random Magic Item'!F:F,$A337)+SUMIF('Random Magic Item'!$M:$M,$A337,'Random Magic Item'!R:R))/100</f>
        <v>0</v>
      </c>
      <c r="L337" s="5">
        <f>(COUNTIF('Random Magic Item'!G:G,$A337)+SUMIF('Random Magic Item'!$M:$M,$A337,'Random Magic Item'!S:S))/100</f>
        <v>0.02</v>
      </c>
      <c r="M337" s="5">
        <f>(COUNTIF('Random Magic Item'!H:H,$A337)+SUMIF('Random Magic Item'!$M:$M,$A337,'Random Magic Item'!T:T))/100</f>
        <v>0</v>
      </c>
      <c r="N337" s="5">
        <f>(COUNTIF('Random Magic Item'!I:I,$A337)+SUMIF('Random Magic Item'!$M:$M,$A337,'Random Magic Item'!U:U))/100</f>
        <v>0</v>
      </c>
      <c r="O337" s="5">
        <f>(COUNTIF('Random Magic Item'!J:J,$A337)+SUMIF('Random Magic Item'!$M:$M,$A337,'Random Magic Item'!V:V))/100</f>
        <v>0</v>
      </c>
      <c r="P337" s="54">
        <f t="shared" si="9"/>
        <v>1</v>
      </c>
      <c r="Q337" s="13">
        <v>197</v>
      </c>
      <c r="AC337" s="14"/>
      <c r="AD337" s="56"/>
    </row>
    <row r="338" spans="1:31" x14ac:dyDescent="0.25">
      <c r="A338" t="s">
        <v>1432</v>
      </c>
      <c r="C338" t="s">
        <v>423</v>
      </c>
      <c r="D338" s="13" t="s">
        <v>3</v>
      </c>
      <c r="E338" s="13">
        <v>1</v>
      </c>
      <c r="F338" s="13">
        <v>0</v>
      </c>
      <c r="G338" s="5">
        <f>(COUNTIF('Random Magic Item'!B:B,$A338)+SUMIF('Random Magic Item'!$M:$M,$A338,'Random Magic Item'!N:N))/100</f>
        <v>0</v>
      </c>
      <c r="H338" s="5">
        <f>(COUNTIF('Random Magic Item'!C:C,$A338)+SUMIF('Random Magic Item'!$M:$M,$A338,'Random Magic Item'!O:O))/100</f>
        <v>0</v>
      </c>
      <c r="I338" s="5">
        <f>(COUNTIF('Random Magic Item'!D:D,$A338)+SUMIF('Random Magic Item'!$M:$M,$A338,'Random Magic Item'!P:P))/100</f>
        <v>0</v>
      </c>
      <c r="J338" s="5">
        <f>(COUNTIF('Random Magic Item'!E:E,$A338)+SUMIF('Random Magic Item'!$M:$M,$A338,'Random Magic Item'!Q:Q))/100</f>
        <v>0</v>
      </c>
      <c r="K338" s="5">
        <f>(COUNTIF('Random Magic Item'!F:F,$A338)+SUMIF('Random Magic Item'!$M:$M,$A338,'Random Magic Item'!R:R))/100</f>
        <v>0</v>
      </c>
      <c r="L338" s="5">
        <f>(COUNTIF('Random Magic Item'!G:G,$A338)+SUMIF('Random Magic Item'!$M:$M,$A338,'Random Magic Item'!S:S))/100</f>
        <v>0</v>
      </c>
      <c r="M338" s="5">
        <f>(COUNTIF('Random Magic Item'!H:H,$A338)+SUMIF('Random Magic Item'!$M:$M,$A338,'Random Magic Item'!T:T))/100</f>
        <v>0.01</v>
      </c>
      <c r="N338" s="5">
        <f>(COUNTIF('Random Magic Item'!I:I,$A338)+SUMIF('Random Magic Item'!$M:$M,$A338,'Random Magic Item'!U:U))/100</f>
        <v>0</v>
      </c>
      <c r="O338" s="5">
        <f>(COUNTIF('Random Magic Item'!J:J,$A338)+SUMIF('Random Magic Item'!$M:$M,$A338,'Random Magic Item'!V:V))/100</f>
        <v>0</v>
      </c>
      <c r="P338" s="54">
        <f t="shared" si="9"/>
        <v>1</v>
      </c>
      <c r="Q338" s="13">
        <v>197</v>
      </c>
      <c r="AC338" s="14"/>
      <c r="AD338" s="56"/>
    </row>
    <row r="339" spans="1:31" x14ac:dyDescent="0.25">
      <c r="A339" t="s">
        <v>1433</v>
      </c>
      <c r="C339" t="s">
        <v>423</v>
      </c>
      <c r="D339" s="13" t="s">
        <v>4</v>
      </c>
      <c r="E339" s="13">
        <v>1</v>
      </c>
      <c r="F339" s="13">
        <v>0</v>
      </c>
      <c r="G339" s="5">
        <f>(COUNTIF('Random Magic Item'!B:B,$A339)+SUMIF('Random Magic Item'!$M:$M,$A339,'Random Magic Item'!N:N))/100</f>
        <v>0</v>
      </c>
      <c r="H339" s="5">
        <f>(COUNTIF('Random Magic Item'!C:C,$A339)+SUMIF('Random Magic Item'!$M:$M,$A339,'Random Magic Item'!O:O))/100</f>
        <v>0</v>
      </c>
      <c r="I339" s="5">
        <f>(COUNTIF('Random Magic Item'!D:D,$A339)+SUMIF('Random Magic Item'!$M:$M,$A339,'Random Magic Item'!P:P))/100</f>
        <v>0</v>
      </c>
      <c r="J339" s="5">
        <f>(COUNTIF('Random Magic Item'!E:E,$A339)+SUMIF('Random Magic Item'!$M:$M,$A339,'Random Magic Item'!Q:Q))/100</f>
        <v>0</v>
      </c>
      <c r="K339" s="5">
        <f>(COUNTIF('Random Magic Item'!F:F,$A339)+SUMIF('Random Magic Item'!$M:$M,$A339,'Random Magic Item'!R:R))/100</f>
        <v>0</v>
      </c>
      <c r="L339" s="5">
        <f>(COUNTIF('Random Magic Item'!G:G,$A339)+SUMIF('Random Magic Item'!$M:$M,$A339,'Random Magic Item'!S:S))/100</f>
        <v>0</v>
      </c>
      <c r="M339" s="5">
        <f>(COUNTIF('Random Magic Item'!H:H,$A339)+SUMIF('Random Magic Item'!$M:$M,$A339,'Random Magic Item'!T:T))/100</f>
        <v>0</v>
      </c>
      <c r="N339" s="5">
        <f>(COUNTIF('Random Magic Item'!I:I,$A339)+SUMIF('Random Magic Item'!$M:$M,$A339,'Random Magic Item'!U:U))/100</f>
        <v>0.02</v>
      </c>
      <c r="O339" s="5">
        <f>(COUNTIF('Random Magic Item'!J:J,$A339)+SUMIF('Random Magic Item'!$M:$M,$A339,'Random Magic Item'!V:V))/100</f>
        <v>0</v>
      </c>
      <c r="P339" s="54">
        <f t="shared" si="9"/>
        <v>1</v>
      </c>
      <c r="Q339" s="13">
        <v>197</v>
      </c>
      <c r="AC339" s="14"/>
      <c r="AD339" s="56"/>
    </row>
    <row r="340" spans="1:31" x14ac:dyDescent="0.25">
      <c r="A340" t="s">
        <v>1434</v>
      </c>
      <c r="C340" t="s">
        <v>372</v>
      </c>
      <c r="D340" s="13" t="s">
        <v>2</v>
      </c>
      <c r="E340" s="13">
        <v>0</v>
      </c>
      <c r="F340" s="13">
        <v>0</v>
      </c>
      <c r="G340" s="5">
        <f>(COUNTIF('Random Magic Item'!B:B,$A340)+SUMIF('Random Magic Item'!$M:$M,$A340,'Random Magic Item'!N:N))/100</f>
        <v>0</v>
      </c>
      <c r="H340" s="5">
        <f>(COUNTIF('Random Magic Item'!C:C,$A340)+SUMIF('Random Magic Item'!$M:$M,$A340,'Random Magic Item'!O:O))/100</f>
        <v>0.01</v>
      </c>
      <c r="I340" s="5">
        <f>(COUNTIF('Random Magic Item'!D:D,$A340)+SUMIF('Random Magic Item'!$M:$M,$A340,'Random Magic Item'!P:P))/100</f>
        <v>0</v>
      </c>
      <c r="J340" s="5">
        <f>(COUNTIF('Random Magic Item'!E:E,$A340)+SUMIF('Random Magic Item'!$M:$M,$A340,'Random Magic Item'!Q:Q))/100</f>
        <v>0</v>
      </c>
      <c r="K340" s="5">
        <f>(COUNTIF('Random Magic Item'!F:F,$A340)+SUMIF('Random Magic Item'!$M:$M,$A340,'Random Magic Item'!R:R))/100</f>
        <v>0</v>
      </c>
      <c r="L340" s="5">
        <f>(COUNTIF('Random Magic Item'!G:G,$A340)+SUMIF('Random Magic Item'!$M:$M,$A340,'Random Magic Item'!S:S))/100</f>
        <v>0</v>
      </c>
      <c r="M340" s="5">
        <f>(COUNTIF('Random Magic Item'!H:H,$A340)+SUMIF('Random Magic Item'!$M:$M,$A340,'Random Magic Item'!T:T))/100</f>
        <v>0</v>
      </c>
      <c r="N340" s="5">
        <f>(COUNTIF('Random Magic Item'!I:I,$A340)+SUMIF('Random Magic Item'!$M:$M,$A340,'Random Magic Item'!U:U))/100</f>
        <v>0</v>
      </c>
      <c r="O340" s="5">
        <f>(COUNTIF('Random Magic Item'!J:J,$A340)+SUMIF('Random Magic Item'!$M:$M,$A340,'Random Magic Item'!V:V))/100</f>
        <v>0</v>
      </c>
      <c r="P340" s="54">
        <f t="shared" si="9"/>
        <v>1</v>
      </c>
      <c r="Q340" s="13">
        <v>197</v>
      </c>
      <c r="W340" s="56">
        <v>244</v>
      </c>
      <c r="AC340" s="14"/>
      <c r="AD340" s="56"/>
    </row>
    <row r="341" spans="1:31" x14ac:dyDescent="0.25">
      <c r="A341" t="s">
        <v>1435</v>
      </c>
      <c r="C341" t="s">
        <v>372</v>
      </c>
      <c r="D341" s="13" t="s">
        <v>3</v>
      </c>
      <c r="E341" s="13">
        <v>0</v>
      </c>
      <c r="F341" s="13">
        <v>0</v>
      </c>
      <c r="G341" s="5">
        <f>(COUNTIF('Random Magic Item'!B:B,$A341)+SUMIF('Random Magic Item'!$M:$M,$A341,'Random Magic Item'!N:N))/100</f>
        <v>0</v>
      </c>
      <c r="H341" s="5">
        <f>(COUNTIF('Random Magic Item'!C:C,$A341)+SUMIF('Random Magic Item'!$M:$M,$A341,'Random Magic Item'!O:O))/100</f>
        <v>0</v>
      </c>
      <c r="I341" s="5">
        <f>(COUNTIF('Random Magic Item'!D:D,$A341)+SUMIF('Random Magic Item'!$M:$M,$A341,'Random Magic Item'!P:P))/100</f>
        <v>0</v>
      </c>
      <c r="J341" s="5">
        <f>(COUNTIF('Random Magic Item'!E:E,$A341)+SUMIF('Random Magic Item'!$M:$M,$A341,'Random Magic Item'!Q:Q))/100</f>
        <v>0</v>
      </c>
      <c r="K341" s="5">
        <f>(COUNTIF('Random Magic Item'!F:F,$A341)+SUMIF('Random Magic Item'!$M:$M,$A341,'Random Magic Item'!R:R))/100</f>
        <v>0</v>
      </c>
      <c r="L341" s="5">
        <f>(COUNTIF('Random Magic Item'!G:G,$A341)+SUMIF('Random Magic Item'!$M:$M,$A341,'Random Magic Item'!S:S))/100</f>
        <v>0</v>
      </c>
      <c r="M341" s="5">
        <f>(COUNTIF('Random Magic Item'!H:H,$A341)+SUMIF('Random Magic Item'!$M:$M,$A341,'Random Magic Item'!T:T))/100</f>
        <v>0.01</v>
      </c>
      <c r="N341" s="5">
        <f>(COUNTIF('Random Magic Item'!I:I,$A341)+SUMIF('Random Magic Item'!$M:$M,$A341,'Random Magic Item'!U:U))/100</f>
        <v>0</v>
      </c>
      <c r="O341" s="5">
        <f>(COUNTIF('Random Magic Item'!J:J,$A341)+SUMIF('Random Magic Item'!$M:$M,$A341,'Random Magic Item'!V:V))/100</f>
        <v>0</v>
      </c>
      <c r="P341" s="54">
        <f t="shared" si="9"/>
        <v>1</v>
      </c>
      <c r="Q341" s="13">
        <v>197</v>
      </c>
      <c r="W341" s="56">
        <v>244</v>
      </c>
      <c r="AC341" s="14"/>
      <c r="AD341" s="56"/>
    </row>
    <row r="342" spans="1:31" x14ac:dyDescent="0.25">
      <c r="A342" t="s">
        <v>1436</v>
      </c>
      <c r="C342" t="s">
        <v>372</v>
      </c>
      <c r="D342" s="13" t="s">
        <v>2</v>
      </c>
      <c r="E342" s="13">
        <v>0</v>
      </c>
      <c r="F342" s="13">
        <v>0</v>
      </c>
      <c r="G342" s="5">
        <f>(COUNTIF('Random Magic Item'!B:B,$A342)+SUMIF('Random Magic Item'!$M:$M,$A342,'Random Magic Item'!N:N))/100</f>
        <v>0</v>
      </c>
      <c r="H342" s="5">
        <f>(COUNTIF('Random Magic Item'!C:C,$A342)+SUMIF('Random Magic Item'!$M:$M,$A342,'Random Magic Item'!O:O))/100</f>
        <v>0.01</v>
      </c>
      <c r="I342" s="5">
        <f>(COUNTIF('Random Magic Item'!D:D,$A342)+SUMIF('Random Magic Item'!$M:$M,$A342,'Random Magic Item'!P:P))/100</f>
        <v>0</v>
      </c>
      <c r="J342" s="5">
        <f>(COUNTIF('Random Magic Item'!E:E,$A342)+SUMIF('Random Magic Item'!$M:$M,$A342,'Random Magic Item'!Q:Q))/100</f>
        <v>0</v>
      </c>
      <c r="K342" s="5">
        <f>(COUNTIF('Random Magic Item'!F:F,$A342)+SUMIF('Random Magic Item'!$M:$M,$A342,'Random Magic Item'!R:R))/100</f>
        <v>0</v>
      </c>
      <c r="L342" s="5">
        <f>(COUNTIF('Random Magic Item'!G:G,$A342)+SUMIF('Random Magic Item'!$M:$M,$A342,'Random Magic Item'!S:S))/100</f>
        <v>0</v>
      </c>
      <c r="M342" s="5">
        <f>(COUNTIF('Random Magic Item'!H:H,$A342)+SUMIF('Random Magic Item'!$M:$M,$A342,'Random Magic Item'!T:T))/100</f>
        <v>0</v>
      </c>
      <c r="N342" s="5">
        <f>(COUNTIF('Random Magic Item'!I:I,$A342)+SUMIF('Random Magic Item'!$M:$M,$A342,'Random Magic Item'!U:U))/100</f>
        <v>0</v>
      </c>
      <c r="O342" s="5">
        <f>(COUNTIF('Random Magic Item'!J:J,$A342)+SUMIF('Random Magic Item'!$M:$M,$A342,'Random Magic Item'!V:V))/100</f>
        <v>0</v>
      </c>
      <c r="P342" s="54">
        <f t="shared" si="9"/>
        <v>1</v>
      </c>
      <c r="Q342" s="13">
        <v>199</v>
      </c>
      <c r="AC342" s="14"/>
      <c r="AD342" s="56"/>
    </row>
    <row r="343" spans="1:31" x14ac:dyDescent="0.25">
      <c r="A343" t="s">
        <v>1437</v>
      </c>
      <c r="C343" t="s">
        <v>372</v>
      </c>
      <c r="D343" s="13" t="s">
        <v>5</v>
      </c>
      <c r="E343" s="13">
        <v>1</v>
      </c>
      <c r="F343" s="13">
        <v>0</v>
      </c>
      <c r="G343" s="5">
        <f>(COUNTIF('Random Magic Item'!B:B,$A343)+SUMIF('Random Magic Item'!$M:$M,$A343,'Random Magic Item'!N:N))/100</f>
        <v>0</v>
      </c>
      <c r="H343" s="5">
        <f>(COUNTIF('Random Magic Item'!C:C,$A343)+SUMIF('Random Magic Item'!$M:$M,$A343,'Random Magic Item'!O:O))/100</f>
        <v>0</v>
      </c>
      <c r="I343" s="5">
        <f>(COUNTIF('Random Magic Item'!D:D,$A343)+SUMIF('Random Magic Item'!$M:$M,$A343,'Random Magic Item'!P:P))/100</f>
        <v>0</v>
      </c>
      <c r="J343" s="5">
        <f>(COUNTIF('Random Magic Item'!E:E,$A343)+SUMIF('Random Magic Item'!$M:$M,$A343,'Random Magic Item'!Q:Q))/100</f>
        <v>0</v>
      </c>
      <c r="K343" s="5">
        <f>(COUNTIF('Random Magic Item'!F:F,$A343)+SUMIF('Random Magic Item'!$M:$M,$A343,'Random Magic Item'!R:R))/100</f>
        <v>0</v>
      </c>
      <c r="L343" s="5">
        <f>(COUNTIF('Random Magic Item'!G:G,$A343)+SUMIF('Random Magic Item'!$M:$M,$A343,'Random Magic Item'!S:S))/100</f>
        <v>0</v>
      </c>
      <c r="M343" s="5">
        <f>(COUNTIF('Random Magic Item'!H:H,$A343)+SUMIF('Random Magic Item'!$M:$M,$A343,'Random Magic Item'!T:T))/100</f>
        <v>0</v>
      </c>
      <c r="N343" s="5">
        <f>(COUNTIF('Random Magic Item'!I:I,$A343)+SUMIF('Random Magic Item'!$M:$M,$A343,'Random Magic Item'!U:U))/100</f>
        <v>0</v>
      </c>
      <c r="O343" s="5">
        <f>(COUNTIF('Random Magic Item'!J:J,$A343)+SUMIF('Random Magic Item'!$M:$M,$A343,'Random Magic Item'!V:V))/100</f>
        <v>0.02</v>
      </c>
      <c r="P343" s="54">
        <f t="shared" si="9"/>
        <v>1</v>
      </c>
      <c r="Q343" s="13">
        <v>199</v>
      </c>
      <c r="W343" s="56">
        <v>245</v>
      </c>
      <c r="AC343" s="14"/>
      <c r="AD343" s="56"/>
    </row>
    <row r="344" spans="1:31" x14ac:dyDescent="0.25">
      <c r="A344" t="s">
        <v>1438</v>
      </c>
      <c r="C344" t="s">
        <v>439</v>
      </c>
      <c r="D344" s="13" t="s">
        <v>4</v>
      </c>
      <c r="E344" s="13">
        <v>1</v>
      </c>
      <c r="F344" s="13">
        <v>0</v>
      </c>
      <c r="G344" s="5">
        <f>(COUNTIF('Random Magic Item'!B:B,$A344)+SUMIF('Random Magic Item'!$M:$M,$A344,'Random Magic Item'!N:N))/100</f>
        <v>0</v>
      </c>
      <c r="H344" s="5">
        <f>(COUNTIF('Random Magic Item'!C:C,$A344)+SUMIF('Random Magic Item'!$M:$M,$A344,'Random Magic Item'!O:O))/100</f>
        <v>0</v>
      </c>
      <c r="I344" s="5">
        <f>(COUNTIF('Random Magic Item'!D:D,$A344)+SUMIF('Random Magic Item'!$M:$M,$A344,'Random Magic Item'!P:P))/100</f>
        <v>0</v>
      </c>
      <c r="J344" s="5">
        <f>(COUNTIF('Random Magic Item'!E:E,$A344)+SUMIF('Random Magic Item'!$M:$M,$A344,'Random Magic Item'!Q:Q))/100</f>
        <v>0</v>
      </c>
      <c r="K344" s="5">
        <f>(COUNTIF('Random Magic Item'!F:F,$A344)+SUMIF('Random Magic Item'!$M:$M,$A344,'Random Magic Item'!R:R))/100</f>
        <v>0</v>
      </c>
      <c r="L344" s="5">
        <f>(COUNTIF('Random Magic Item'!G:G,$A344)+SUMIF('Random Magic Item'!$M:$M,$A344,'Random Magic Item'!S:S))/100</f>
        <v>0</v>
      </c>
      <c r="M344" s="5">
        <f>(COUNTIF('Random Magic Item'!H:H,$A344)+SUMIF('Random Magic Item'!$M:$M,$A344,'Random Magic Item'!T:T))/100</f>
        <v>0</v>
      </c>
      <c r="N344" s="5">
        <f>(COUNTIF('Random Magic Item'!I:I,$A344)+SUMIF('Random Magic Item'!$M:$M,$A344,'Random Magic Item'!U:U))/100</f>
        <v>0.02</v>
      </c>
      <c r="O344" s="5">
        <f>(COUNTIF('Random Magic Item'!J:J,$A344)+SUMIF('Random Magic Item'!$M:$M,$A344,'Random Magic Item'!V:V))/100</f>
        <v>0</v>
      </c>
      <c r="P344" s="54">
        <f t="shared" si="9"/>
        <v>1</v>
      </c>
      <c r="Q344" s="13">
        <v>199</v>
      </c>
      <c r="W344" s="56">
        <v>245</v>
      </c>
      <c r="AC344" s="14"/>
      <c r="AD344" s="56"/>
    </row>
    <row r="345" spans="1:31" x14ac:dyDescent="0.25">
      <c r="A345" t="s">
        <v>1439</v>
      </c>
      <c r="C345" t="s">
        <v>440</v>
      </c>
      <c r="D345" s="13" t="s">
        <v>3</v>
      </c>
      <c r="E345" s="13">
        <v>0</v>
      </c>
      <c r="F345" s="13">
        <v>0</v>
      </c>
      <c r="G345" s="5">
        <f>(COUNTIF('Random Magic Item'!B:B,$A345)+SUMIF('Random Magic Item'!$M:$M,$A345,'Random Magic Item'!N:N))/100</f>
        <v>0</v>
      </c>
      <c r="H345" s="5">
        <f>(COUNTIF('Random Magic Item'!C:C,$A345)+SUMIF('Random Magic Item'!$M:$M,$A345,'Random Magic Item'!O:O))/100</f>
        <v>0</v>
      </c>
      <c r="I345" s="5">
        <f>(COUNTIF('Random Magic Item'!D:D,$A345)+SUMIF('Random Magic Item'!$M:$M,$A345,'Random Magic Item'!P:P))/100</f>
        <v>0.03</v>
      </c>
      <c r="J345" s="5">
        <f>(COUNTIF('Random Magic Item'!E:E,$A345)+SUMIF('Random Magic Item'!$M:$M,$A345,'Random Magic Item'!Q:Q))/100</f>
        <v>0</v>
      </c>
      <c r="K345" s="5">
        <f>(COUNTIF('Random Magic Item'!F:F,$A345)+SUMIF('Random Magic Item'!$M:$M,$A345,'Random Magic Item'!R:R))/100</f>
        <v>0</v>
      </c>
      <c r="L345" s="5">
        <f>(COUNTIF('Random Magic Item'!G:G,$A345)+SUMIF('Random Magic Item'!$M:$M,$A345,'Random Magic Item'!S:S))/100</f>
        <v>0</v>
      </c>
      <c r="M345" s="5">
        <f>(COUNTIF('Random Magic Item'!H:H,$A345)+SUMIF('Random Magic Item'!$M:$M,$A345,'Random Magic Item'!T:T))/100</f>
        <v>0</v>
      </c>
      <c r="N345" s="5">
        <f>(COUNTIF('Random Magic Item'!I:I,$A345)+SUMIF('Random Magic Item'!$M:$M,$A345,'Random Magic Item'!U:U))/100</f>
        <v>0</v>
      </c>
      <c r="O345" s="5">
        <f>(COUNTIF('Random Magic Item'!J:J,$A345)+SUMIF('Random Magic Item'!$M:$M,$A345,'Random Magic Item'!V:V))/100</f>
        <v>0</v>
      </c>
      <c r="P345" s="54">
        <f t="shared" si="9"/>
        <v>1</v>
      </c>
      <c r="Q345" s="13">
        <v>199</v>
      </c>
      <c r="Y345" s="13">
        <v>3</v>
      </c>
      <c r="AC345" s="14"/>
      <c r="AD345" s="56"/>
    </row>
    <row r="346" spans="1:31" x14ac:dyDescent="0.25">
      <c r="A346" t="s">
        <v>1440</v>
      </c>
      <c r="C346" t="s">
        <v>851</v>
      </c>
      <c r="D346" s="13" t="s">
        <v>2</v>
      </c>
      <c r="E346" s="13">
        <v>0</v>
      </c>
      <c r="F346" s="13">
        <v>0</v>
      </c>
      <c r="G346" s="5">
        <f>(COUNTIF('Random Magic Item'!B:B,$A346)+SUMIF('Random Magic Item'!$M:$M,$A346,'Random Magic Item'!N:N))/100</f>
        <v>0</v>
      </c>
      <c r="H346" s="5">
        <f>(COUNTIF('Random Magic Item'!C:C,$A346)+SUMIF('Random Magic Item'!$M:$M,$A346,'Random Magic Item'!O:O))/100</f>
        <v>0</v>
      </c>
      <c r="I346" s="5">
        <f>(COUNTIF('Random Magic Item'!D:D,$A346)+SUMIF('Random Magic Item'!$M:$M,$A346,'Random Magic Item'!P:P))/100</f>
        <v>0</v>
      </c>
      <c r="J346" s="5">
        <f>(COUNTIF('Random Magic Item'!E:E,$A346)+SUMIF('Random Magic Item'!$M:$M,$A346,'Random Magic Item'!Q:Q))/100</f>
        <v>0</v>
      </c>
      <c r="K346" s="5">
        <f>(COUNTIF('Random Magic Item'!F:F,$A346)+SUMIF('Random Magic Item'!$M:$M,$A346,'Random Magic Item'!R:R))/100</f>
        <v>0</v>
      </c>
      <c r="L346" s="5">
        <f>(COUNTIF('Random Magic Item'!G:G,$A346)+SUMIF('Random Magic Item'!$M:$M,$A346,'Random Magic Item'!S:S))/100</f>
        <v>0</v>
      </c>
      <c r="M346" s="5">
        <f>(COUNTIF('Random Magic Item'!H:H,$A346)+SUMIF('Random Magic Item'!$M:$M,$A346,'Random Magic Item'!T:T))/100</f>
        <v>0</v>
      </c>
      <c r="N346" s="5">
        <f>(COUNTIF('Random Magic Item'!I:I,$A346)+SUMIF('Random Magic Item'!$M:$M,$A346,'Random Magic Item'!U:U))/100</f>
        <v>0</v>
      </c>
      <c r="O346" s="5">
        <f>(COUNTIF('Random Magic Item'!J:J,$A346)+SUMIF('Random Magic Item'!$M:$M,$A346,'Random Magic Item'!V:V))/100</f>
        <v>0</v>
      </c>
      <c r="P346" s="54">
        <f t="shared" si="9"/>
        <v>0</v>
      </c>
      <c r="U346" s="13">
        <v>223</v>
      </c>
      <c r="AC346" s="14"/>
      <c r="AD346" s="56"/>
    </row>
    <row r="347" spans="1:31" x14ac:dyDescent="0.25">
      <c r="A347" t="s">
        <v>1441</v>
      </c>
      <c r="C347" t="s">
        <v>372</v>
      </c>
      <c r="D347" s="13" t="s">
        <v>2</v>
      </c>
      <c r="E347" s="13">
        <v>0</v>
      </c>
      <c r="F347" s="13">
        <v>0</v>
      </c>
      <c r="G347" s="5">
        <f>(COUNTIF('Random Magic Item'!B:B,$A347)+SUMIF('Random Magic Item'!$M:$M,$A347,'Random Magic Item'!N:N))/100</f>
        <v>0</v>
      </c>
      <c r="H347" s="5">
        <f>(COUNTIF('Random Magic Item'!C:C,$A347)+SUMIF('Random Magic Item'!$M:$M,$A347,'Random Magic Item'!O:O))/100</f>
        <v>0</v>
      </c>
      <c r="I347" s="5">
        <f>(COUNTIF('Random Magic Item'!D:D,$A347)+SUMIF('Random Magic Item'!$M:$M,$A347,'Random Magic Item'!P:P))/100</f>
        <v>0.01</v>
      </c>
      <c r="J347" s="5">
        <f>(COUNTIF('Random Magic Item'!E:E,$A347)+SUMIF('Random Magic Item'!$M:$M,$A347,'Random Magic Item'!Q:Q))/100</f>
        <v>0</v>
      </c>
      <c r="K347" s="5">
        <f>(COUNTIF('Random Magic Item'!F:F,$A347)+SUMIF('Random Magic Item'!$M:$M,$A347,'Random Magic Item'!R:R))/100</f>
        <v>0</v>
      </c>
      <c r="L347" s="5">
        <f>(COUNTIF('Random Magic Item'!G:G,$A347)+SUMIF('Random Magic Item'!$M:$M,$A347,'Random Magic Item'!S:S))/100</f>
        <v>0</v>
      </c>
      <c r="M347" s="5">
        <f>(COUNTIF('Random Magic Item'!H:H,$A347)+SUMIF('Random Magic Item'!$M:$M,$A347,'Random Magic Item'!T:T))/100</f>
        <v>0</v>
      </c>
      <c r="N347" s="5">
        <f>(COUNTIF('Random Magic Item'!I:I,$A347)+SUMIF('Random Magic Item'!$M:$M,$A347,'Random Magic Item'!U:U))/100</f>
        <v>0</v>
      </c>
      <c r="O347" s="5">
        <f>(COUNTIF('Random Magic Item'!J:J,$A347)+SUMIF('Random Magic Item'!$M:$M,$A347,'Random Magic Item'!V:V))/100</f>
        <v>0</v>
      </c>
      <c r="P347" s="54">
        <f t="shared" si="9"/>
        <v>1</v>
      </c>
      <c r="Q347" s="13">
        <v>199</v>
      </c>
      <c r="AC347" s="14"/>
      <c r="AD347" s="56"/>
    </row>
    <row r="348" spans="1:31" x14ac:dyDescent="0.25">
      <c r="A348" t="s">
        <v>1442</v>
      </c>
      <c r="C348" t="s">
        <v>375</v>
      </c>
      <c r="D348" s="13" t="s">
        <v>2</v>
      </c>
      <c r="E348" s="13">
        <v>0</v>
      </c>
      <c r="F348" s="13">
        <v>0</v>
      </c>
      <c r="G348" s="5">
        <f>(COUNTIF('Random Magic Item'!B:B,$A348)+SUMIF('Random Magic Item'!$M:$M,$A348,'Random Magic Item'!N:N))/100</f>
        <v>0</v>
      </c>
      <c r="H348" s="5">
        <f>(COUNTIF('Random Magic Item'!C:C,$A348)+SUMIF('Random Magic Item'!$M:$M,$A348,'Random Magic Item'!O:O))/100</f>
        <v>0</v>
      </c>
      <c r="I348" s="5">
        <f>(COUNTIF('Random Magic Item'!D:D,$A348)+SUMIF('Random Magic Item'!$M:$M,$A348,'Random Magic Item'!P:P))/100</f>
        <v>0</v>
      </c>
      <c r="J348" s="5">
        <f>(COUNTIF('Random Magic Item'!E:E,$A348)+SUMIF('Random Magic Item'!$M:$M,$A348,'Random Magic Item'!Q:Q))/100</f>
        <v>0</v>
      </c>
      <c r="K348" s="5">
        <f>(COUNTIF('Random Magic Item'!F:F,$A348)+SUMIF('Random Magic Item'!$M:$M,$A348,'Random Magic Item'!R:R))/100</f>
        <v>0</v>
      </c>
      <c r="L348" s="5">
        <f>(COUNTIF('Random Magic Item'!G:G,$A348)+SUMIF('Random Magic Item'!$M:$M,$A348,'Random Magic Item'!S:S))/100</f>
        <v>0.03</v>
      </c>
      <c r="M348" s="5">
        <f>(COUNTIF('Random Magic Item'!H:H,$A348)+SUMIF('Random Magic Item'!$M:$M,$A348,'Random Magic Item'!T:T))/100</f>
        <v>0</v>
      </c>
      <c r="N348" s="5">
        <f>(COUNTIF('Random Magic Item'!I:I,$A348)+SUMIF('Random Magic Item'!$M:$M,$A348,'Random Magic Item'!U:U))/100</f>
        <v>0</v>
      </c>
      <c r="O348" s="5">
        <f>(COUNTIF('Random Magic Item'!J:J,$A348)+SUMIF('Random Magic Item'!$M:$M,$A348,'Random Magic Item'!V:V))/100</f>
        <v>0</v>
      </c>
      <c r="P348" s="54">
        <f t="shared" si="9"/>
        <v>1</v>
      </c>
      <c r="Q348" s="13">
        <v>199</v>
      </c>
      <c r="AC348" s="14"/>
      <c r="AD348" s="56"/>
    </row>
    <row r="349" spans="1:31" x14ac:dyDescent="0.25">
      <c r="A349" t="s">
        <v>1141</v>
      </c>
      <c r="C349" t="s">
        <v>1134</v>
      </c>
      <c r="D349" s="13" t="s">
        <v>3</v>
      </c>
      <c r="E349" s="13">
        <v>1</v>
      </c>
      <c r="F349" s="13">
        <v>0</v>
      </c>
      <c r="G349" s="5">
        <f>(COUNTIF('Random Magic Item'!B:B,$A349)+SUMIF('Random Magic Item'!$M:$M,$A349,'Random Magic Item'!N:N))/100</f>
        <v>0</v>
      </c>
      <c r="H349" s="5">
        <f>(COUNTIF('Random Magic Item'!C:C,$A349)+SUMIF('Random Magic Item'!$M:$M,$A349,'Random Magic Item'!O:O))/100</f>
        <v>0</v>
      </c>
      <c r="I349" s="5">
        <f>(COUNTIF('Random Magic Item'!D:D,$A349)+SUMIF('Random Magic Item'!$M:$M,$A349,'Random Magic Item'!P:P))/100</f>
        <v>0</v>
      </c>
      <c r="J349" s="5">
        <f>(COUNTIF('Random Magic Item'!E:E,$A349)+SUMIF('Random Magic Item'!$M:$M,$A349,'Random Magic Item'!Q:Q))/100</f>
        <v>0</v>
      </c>
      <c r="K349" s="5">
        <f>(COUNTIF('Random Magic Item'!F:F,$A349)+SUMIF('Random Magic Item'!$M:$M,$A349,'Random Magic Item'!R:R))/100</f>
        <v>0</v>
      </c>
      <c r="L349" s="5">
        <f>(COUNTIF('Random Magic Item'!G:G,$A349)+SUMIF('Random Magic Item'!$M:$M,$A349,'Random Magic Item'!S:S))/100</f>
        <v>0</v>
      </c>
      <c r="M349" s="5">
        <f>(COUNTIF('Random Magic Item'!H:H,$A349)+SUMIF('Random Magic Item'!$M:$M,$A349,'Random Magic Item'!T:T))/100</f>
        <v>0</v>
      </c>
      <c r="N349" s="5">
        <f>(COUNTIF('Random Magic Item'!I:I,$A349)+SUMIF('Random Magic Item'!$M:$M,$A349,'Random Magic Item'!U:U))/100</f>
        <v>0</v>
      </c>
      <c r="O349" s="5">
        <f>(COUNTIF('Random Magic Item'!J:J,$A349)+SUMIF('Random Magic Item'!$M:$M,$A349,'Random Magic Item'!V:V))/100</f>
        <v>0</v>
      </c>
      <c r="P349" s="54">
        <f t="shared" ref="P349" si="10">SIGN(SUM(G349:O349))</f>
        <v>0</v>
      </c>
      <c r="AE349" s="14" t="s">
        <v>1140</v>
      </c>
    </row>
    <row r="350" spans="1:31" x14ac:dyDescent="0.25">
      <c r="A350" t="s">
        <v>1443</v>
      </c>
      <c r="C350" t="s">
        <v>375</v>
      </c>
      <c r="D350" s="13" t="s">
        <v>3</v>
      </c>
      <c r="E350" s="13">
        <v>1</v>
      </c>
      <c r="F350" s="13">
        <v>0</v>
      </c>
      <c r="G350" s="5">
        <f>(COUNTIF('Random Magic Item'!B:B,$A350)+SUMIF('Random Magic Item'!$M:$M,$A350,'Random Magic Item'!N:N))/100</f>
        <v>0</v>
      </c>
      <c r="H350" s="5">
        <f>(COUNTIF('Random Magic Item'!C:C,$A350)+SUMIF('Random Magic Item'!$M:$M,$A350,'Random Magic Item'!O:O))/100</f>
        <v>0</v>
      </c>
      <c r="I350" s="5">
        <f>(COUNTIF('Random Magic Item'!D:D,$A350)+SUMIF('Random Magic Item'!$M:$M,$A350,'Random Magic Item'!P:P))/100</f>
        <v>0</v>
      </c>
      <c r="J350" s="5">
        <f>(COUNTIF('Random Magic Item'!E:E,$A350)+SUMIF('Random Magic Item'!$M:$M,$A350,'Random Magic Item'!Q:Q))/100</f>
        <v>0</v>
      </c>
      <c r="K350" s="5">
        <f>(COUNTIF('Random Magic Item'!F:F,$A350)+SUMIF('Random Magic Item'!$M:$M,$A350,'Random Magic Item'!R:R))/100</f>
        <v>0</v>
      </c>
      <c r="L350" s="5">
        <f>(COUNTIF('Random Magic Item'!G:G,$A350)+SUMIF('Random Magic Item'!$M:$M,$A350,'Random Magic Item'!S:S))/100</f>
        <v>0</v>
      </c>
      <c r="M350" s="5">
        <f>(COUNTIF('Random Magic Item'!H:H,$A350)+SUMIF('Random Magic Item'!$M:$M,$A350,'Random Magic Item'!T:T))/100</f>
        <v>0.01</v>
      </c>
      <c r="N350" s="5">
        <f>(COUNTIF('Random Magic Item'!I:I,$A350)+SUMIF('Random Magic Item'!$M:$M,$A350,'Random Magic Item'!U:U))/100</f>
        <v>0</v>
      </c>
      <c r="O350" s="5">
        <f>(COUNTIF('Random Magic Item'!J:J,$A350)+SUMIF('Random Magic Item'!$M:$M,$A350,'Random Magic Item'!V:V))/100</f>
        <v>0</v>
      </c>
      <c r="P350" s="54">
        <f t="shared" ref="P350:P381" si="11">SIGN(SUM(G350:O350))</f>
        <v>1</v>
      </c>
      <c r="Q350" s="13">
        <v>200</v>
      </c>
      <c r="W350" s="56">
        <v>245</v>
      </c>
      <c r="AC350" s="14"/>
      <c r="AD350" s="56"/>
    </row>
    <row r="351" spans="1:31" x14ac:dyDescent="0.25">
      <c r="A351" t="s">
        <v>106</v>
      </c>
      <c r="C351" t="s">
        <v>375</v>
      </c>
      <c r="D351" s="13" t="s">
        <v>2</v>
      </c>
      <c r="E351" s="13">
        <v>0</v>
      </c>
      <c r="F351" s="13">
        <v>0</v>
      </c>
      <c r="G351" s="5">
        <f>(COUNTIF('Random Magic Item'!B:B,$A351)+SUMIF('Random Magic Item'!$M:$M,$A351,'Random Magic Item'!N:N))/100</f>
        <v>0</v>
      </c>
      <c r="H351" s="5">
        <f>(COUNTIF('Random Magic Item'!C:C,$A351)+SUMIF('Random Magic Item'!$M:$M,$A351,'Random Magic Item'!O:O))/100</f>
        <v>0</v>
      </c>
      <c r="I351" s="5">
        <f>(COUNTIF('Random Magic Item'!D:D,$A351)+SUMIF('Random Magic Item'!$M:$M,$A351,'Random Magic Item'!P:P))/100</f>
        <v>0</v>
      </c>
      <c r="J351" s="5">
        <f>(COUNTIF('Random Magic Item'!E:E,$A351)+SUMIF('Random Magic Item'!$M:$M,$A351,'Random Magic Item'!Q:Q))/100</f>
        <v>0</v>
      </c>
      <c r="K351" s="5">
        <f>(COUNTIF('Random Magic Item'!F:F,$A351)+SUMIF('Random Magic Item'!$M:$M,$A351,'Random Magic Item'!R:R))/100</f>
        <v>0</v>
      </c>
      <c r="L351" s="5">
        <f>(COUNTIF('Random Magic Item'!G:G,$A351)+SUMIF('Random Magic Item'!$M:$M,$A351,'Random Magic Item'!S:S))/100</f>
        <v>0.03</v>
      </c>
      <c r="M351" s="5">
        <f>(COUNTIF('Random Magic Item'!H:H,$A351)+SUMIF('Random Magic Item'!$M:$M,$A351,'Random Magic Item'!T:T))/100</f>
        <v>0</v>
      </c>
      <c r="N351" s="5">
        <f>(COUNTIF('Random Magic Item'!I:I,$A351)+SUMIF('Random Magic Item'!$M:$M,$A351,'Random Magic Item'!U:U))/100</f>
        <v>0</v>
      </c>
      <c r="O351" s="5">
        <f>(COUNTIF('Random Magic Item'!J:J,$A351)+SUMIF('Random Magic Item'!$M:$M,$A351,'Random Magic Item'!V:V))/100</f>
        <v>0</v>
      </c>
      <c r="P351" s="54">
        <f t="shared" si="11"/>
        <v>1</v>
      </c>
      <c r="Q351" s="13">
        <v>200</v>
      </c>
      <c r="W351" s="56">
        <v>245</v>
      </c>
      <c r="AC351" s="14"/>
      <c r="AD351" s="56"/>
    </row>
    <row r="352" spans="1:31" x14ac:dyDescent="0.25">
      <c r="A352" t="s">
        <v>229</v>
      </c>
      <c r="C352" t="s">
        <v>375</v>
      </c>
      <c r="D352" s="13" t="s">
        <v>3</v>
      </c>
      <c r="E352" s="13">
        <v>0</v>
      </c>
      <c r="F352" s="13">
        <v>0</v>
      </c>
      <c r="G352" s="5">
        <f>(COUNTIF('Random Magic Item'!B:B,$A352)+SUMIF('Random Magic Item'!$M:$M,$A352,'Random Magic Item'!N:N))/100</f>
        <v>0</v>
      </c>
      <c r="H352" s="5">
        <f>(COUNTIF('Random Magic Item'!C:C,$A352)+SUMIF('Random Magic Item'!$M:$M,$A352,'Random Magic Item'!O:O))/100</f>
        <v>0</v>
      </c>
      <c r="I352" s="5">
        <f>(COUNTIF('Random Magic Item'!D:D,$A352)+SUMIF('Random Magic Item'!$M:$M,$A352,'Random Magic Item'!P:P))/100</f>
        <v>0</v>
      </c>
      <c r="J352" s="5">
        <f>(COUNTIF('Random Magic Item'!E:E,$A352)+SUMIF('Random Magic Item'!$M:$M,$A352,'Random Magic Item'!Q:Q))/100</f>
        <v>0</v>
      </c>
      <c r="K352" s="5">
        <f>(COUNTIF('Random Magic Item'!F:F,$A352)+SUMIF('Random Magic Item'!$M:$M,$A352,'Random Magic Item'!R:R))/100</f>
        <v>0</v>
      </c>
      <c r="L352" s="5">
        <f>(COUNTIF('Random Magic Item'!G:G,$A352)+SUMIF('Random Magic Item'!$M:$M,$A352,'Random Magic Item'!S:S))/100</f>
        <v>0</v>
      </c>
      <c r="M352" s="5">
        <f>(COUNTIF('Random Magic Item'!H:H,$A352)+SUMIF('Random Magic Item'!$M:$M,$A352,'Random Magic Item'!T:T))/100</f>
        <v>0.01</v>
      </c>
      <c r="N352" s="5">
        <f>(COUNTIF('Random Magic Item'!I:I,$A352)+SUMIF('Random Magic Item'!$M:$M,$A352,'Random Magic Item'!U:U))/100</f>
        <v>0</v>
      </c>
      <c r="O352" s="5">
        <f>(COUNTIF('Random Magic Item'!J:J,$A352)+SUMIF('Random Magic Item'!$M:$M,$A352,'Random Magic Item'!V:V))/100</f>
        <v>0</v>
      </c>
      <c r="P352" s="54">
        <f t="shared" si="11"/>
        <v>1</v>
      </c>
      <c r="Q352" s="13">
        <v>200</v>
      </c>
      <c r="W352" s="56">
        <v>245</v>
      </c>
      <c r="AC352" s="14"/>
      <c r="AD352" s="56"/>
    </row>
    <row r="353" spans="1:30" x14ac:dyDescent="0.25">
      <c r="A353" t="s">
        <v>264</v>
      </c>
      <c r="C353" t="s">
        <v>375</v>
      </c>
      <c r="D353" s="13" t="s">
        <v>4</v>
      </c>
      <c r="E353" s="13">
        <v>0</v>
      </c>
      <c r="F353" s="13">
        <v>0</v>
      </c>
      <c r="G353" s="5">
        <f>(COUNTIF('Random Magic Item'!B:B,$A353)+SUMIF('Random Magic Item'!$M:$M,$A353,'Random Magic Item'!N:N))/100</f>
        <v>0</v>
      </c>
      <c r="H353" s="5">
        <f>(COUNTIF('Random Magic Item'!C:C,$A353)+SUMIF('Random Magic Item'!$M:$M,$A353,'Random Magic Item'!O:O))/100</f>
        <v>0</v>
      </c>
      <c r="I353" s="5">
        <f>(COUNTIF('Random Magic Item'!D:D,$A353)+SUMIF('Random Magic Item'!$M:$M,$A353,'Random Magic Item'!P:P))/100</f>
        <v>0</v>
      </c>
      <c r="J353" s="5">
        <f>(COUNTIF('Random Magic Item'!E:E,$A353)+SUMIF('Random Magic Item'!$M:$M,$A353,'Random Magic Item'!Q:Q))/100</f>
        <v>0</v>
      </c>
      <c r="K353" s="5">
        <f>(COUNTIF('Random Magic Item'!F:F,$A353)+SUMIF('Random Magic Item'!$M:$M,$A353,'Random Magic Item'!R:R))/100</f>
        <v>0</v>
      </c>
      <c r="L353" s="5">
        <f>(COUNTIF('Random Magic Item'!G:G,$A353)+SUMIF('Random Magic Item'!$M:$M,$A353,'Random Magic Item'!S:S))/100</f>
        <v>0</v>
      </c>
      <c r="M353" s="5">
        <f>(COUNTIF('Random Magic Item'!H:H,$A353)+SUMIF('Random Magic Item'!$M:$M,$A353,'Random Magic Item'!T:T))/100</f>
        <v>0</v>
      </c>
      <c r="N353" s="5">
        <f>(COUNTIF('Random Magic Item'!I:I,$A353)+SUMIF('Random Magic Item'!$M:$M,$A353,'Random Magic Item'!U:U))/100</f>
        <v>0.02</v>
      </c>
      <c r="O353" s="5">
        <f>(COUNTIF('Random Magic Item'!J:J,$A353)+SUMIF('Random Magic Item'!$M:$M,$A353,'Random Magic Item'!V:V))/100</f>
        <v>0</v>
      </c>
      <c r="P353" s="54">
        <f t="shared" si="11"/>
        <v>1</v>
      </c>
      <c r="Q353" s="13">
        <v>200</v>
      </c>
      <c r="W353" s="56">
        <v>245</v>
      </c>
      <c r="AC353" s="14"/>
      <c r="AD353" s="56"/>
    </row>
    <row r="354" spans="1:30" x14ac:dyDescent="0.25">
      <c r="A354" t="s">
        <v>1444</v>
      </c>
      <c r="C354" t="s">
        <v>372</v>
      </c>
      <c r="D354" s="13" t="s">
        <v>2</v>
      </c>
      <c r="E354" s="13">
        <v>1</v>
      </c>
      <c r="F354" s="13">
        <v>0</v>
      </c>
      <c r="G354" s="5">
        <f>(COUNTIF('Random Magic Item'!B:B,$A354)+SUMIF('Random Magic Item'!$M:$M,$A354,'Random Magic Item'!N:N))/100</f>
        <v>0</v>
      </c>
      <c r="H354" s="5">
        <f>(COUNTIF('Random Magic Item'!C:C,$A354)+SUMIF('Random Magic Item'!$M:$M,$A354,'Random Magic Item'!O:O))/100</f>
        <v>0</v>
      </c>
      <c r="I354" s="5">
        <f>(COUNTIF('Random Magic Item'!D:D,$A354)+SUMIF('Random Magic Item'!$M:$M,$A354,'Random Magic Item'!P:P))/100</f>
        <v>0</v>
      </c>
      <c r="J354" s="5">
        <f>(COUNTIF('Random Magic Item'!E:E,$A354)+SUMIF('Random Magic Item'!$M:$M,$A354,'Random Magic Item'!Q:Q))/100</f>
        <v>0</v>
      </c>
      <c r="K354" s="5">
        <f>(COUNTIF('Random Magic Item'!F:F,$A354)+SUMIF('Random Magic Item'!$M:$M,$A354,'Random Magic Item'!R:R))/100</f>
        <v>0</v>
      </c>
      <c r="L354" s="5">
        <f>(COUNTIF('Random Magic Item'!G:G,$A354)+SUMIF('Random Magic Item'!$M:$M,$A354,'Random Magic Item'!S:S))/100</f>
        <v>0.02</v>
      </c>
      <c r="M354" s="5">
        <f>(COUNTIF('Random Magic Item'!H:H,$A354)+SUMIF('Random Magic Item'!$M:$M,$A354,'Random Magic Item'!T:T))/100</f>
        <v>0</v>
      </c>
      <c r="N354" s="5">
        <f>(COUNTIF('Random Magic Item'!I:I,$A354)+SUMIF('Random Magic Item'!$M:$M,$A354,'Random Magic Item'!U:U))/100</f>
        <v>0</v>
      </c>
      <c r="O354" s="5">
        <f>(COUNTIF('Random Magic Item'!J:J,$A354)+SUMIF('Random Magic Item'!$M:$M,$A354,'Random Magic Item'!V:V))/100</f>
        <v>0</v>
      </c>
      <c r="P354" s="54">
        <f t="shared" si="11"/>
        <v>1</v>
      </c>
      <c r="Q354" s="13">
        <v>200</v>
      </c>
      <c r="W354" s="56">
        <v>245</v>
      </c>
      <c r="AC354" s="14"/>
      <c r="AD354" s="56"/>
    </row>
    <row r="355" spans="1:30" x14ac:dyDescent="0.25">
      <c r="A355" t="s">
        <v>1445</v>
      </c>
      <c r="C355" t="s">
        <v>372</v>
      </c>
      <c r="D355" s="13" t="s">
        <v>5</v>
      </c>
      <c r="E355" s="13">
        <v>0</v>
      </c>
      <c r="F355" s="13">
        <v>0</v>
      </c>
      <c r="G355" s="5">
        <f>(COUNTIF('Random Magic Item'!B:B,$A355)+SUMIF('Random Magic Item'!$M:$M,$A355,'Random Magic Item'!N:N))/100</f>
        <v>0</v>
      </c>
      <c r="H355" s="5">
        <f>(COUNTIF('Random Magic Item'!C:C,$A355)+SUMIF('Random Magic Item'!$M:$M,$A355,'Random Magic Item'!O:O))/100</f>
        <v>0</v>
      </c>
      <c r="I355" s="5">
        <f>(COUNTIF('Random Magic Item'!D:D,$A355)+SUMIF('Random Magic Item'!$M:$M,$A355,'Random Magic Item'!P:P))/100</f>
        <v>0</v>
      </c>
      <c r="J355" s="5">
        <f>(COUNTIF('Random Magic Item'!E:E,$A355)+SUMIF('Random Magic Item'!$M:$M,$A355,'Random Magic Item'!Q:Q))/100</f>
        <v>0</v>
      </c>
      <c r="K355" s="5">
        <f>(COUNTIF('Random Magic Item'!F:F,$A355)+SUMIF('Random Magic Item'!$M:$M,$A355,'Random Magic Item'!R:R))/100</f>
        <v>0.02</v>
      </c>
      <c r="L355" s="5">
        <f>(COUNTIF('Random Magic Item'!G:G,$A355)+SUMIF('Random Magic Item'!$M:$M,$A355,'Random Magic Item'!S:S))/100</f>
        <v>0</v>
      </c>
      <c r="M355" s="5">
        <f>(COUNTIF('Random Magic Item'!H:H,$A355)+SUMIF('Random Magic Item'!$M:$M,$A355,'Random Magic Item'!T:T))/100</f>
        <v>0</v>
      </c>
      <c r="N355" s="5">
        <f>(COUNTIF('Random Magic Item'!I:I,$A355)+SUMIF('Random Magic Item'!$M:$M,$A355,'Random Magic Item'!U:U))/100</f>
        <v>0</v>
      </c>
      <c r="O355" s="5">
        <f>(COUNTIF('Random Magic Item'!J:J,$A355)+SUMIF('Random Magic Item'!$M:$M,$A355,'Random Magic Item'!V:V))/100</f>
        <v>0</v>
      </c>
      <c r="P355" s="54">
        <f t="shared" si="11"/>
        <v>1</v>
      </c>
      <c r="Q355" s="13">
        <v>200</v>
      </c>
      <c r="W355" s="56">
        <v>245</v>
      </c>
      <c r="AC355" s="14"/>
      <c r="AD355" s="56"/>
    </row>
    <row r="356" spans="1:30" x14ac:dyDescent="0.25">
      <c r="A356" t="s">
        <v>1446</v>
      </c>
      <c r="C356" t="s">
        <v>440</v>
      </c>
      <c r="D356" s="13" t="s">
        <v>1</v>
      </c>
      <c r="E356" s="13">
        <v>0</v>
      </c>
      <c r="F356" s="13">
        <v>0</v>
      </c>
      <c r="G356" s="5">
        <f>(COUNTIF('Random Magic Item'!B:B,$A356)+SUMIF('Random Magic Item'!$M:$M,$A356,'Random Magic Item'!N:N))/100</f>
        <v>0.2</v>
      </c>
      <c r="H356" s="5">
        <f>(COUNTIF('Random Magic Item'!C:C,$A356)+SUMIF('Random Magic Item'!$M:$M,$A356,'Random Magic Item'!O:O))/100</f>
        <v>0</v>
      </c>
      <c r="I356" s="5">
        <f>(COUNTIF('Random Magic Item'!D:D,$A356)+SUMIF('Random Magic Item'!$M:$M,$A356,'Random Magic Item'!P:P))/100</f>
        <v>0</v>
      </c>
      <c r="J356" s="5">
        <f>(COUNTIF('Random Magic Item'!E:E,$A356)+SUMIF('Random Magic Item'!$M:$M,$A356,'Random Magic Item'!Q:Q))/100</f>
        <v>0</v>
      </c>
      <c r="K356" s="5">
        <f>(COUNTIF('Random Magic Item'!F:F,$A356)+SUMIF('Random Magic Item'!$M:$M,$A356,'Random Magic Item'!R:R))/100</f>
        <v>0</v>
      </c>
      <c r="L356" s="5">
        <f>(COUNTIF('Random Magic Item'!G:G,$A356)+SUMIF('Random Magic Item'!$M:$M,$A356,'Random Magic Item'!S:S))/100</f>
        <v>0</v>
      </c>
      <c r="M356" s="5">
        <f>(COUNTIF('Random Magic Item'!H:H,$A356)+SUMIF('Random Magic Item'!$M:$M,$A356,'Random Magic Item'!T:T))/100</f>
        <v>0</v>
      </c>
      <c r="N356" s="5">
        <f>(COUNTIF('Random Magic Item'!I:I,$A356)+SUMIF('Random Magic Item'!$M:$M,$A356,'Random Magic Item'!U:U))/100</f>
        <v>0</v>
      </c>
      <c r="O356" s="5">
        <f>(COUNTIF('Random Magic Item'!J:J,$A356)+SUMIF('Random Magic Item'!$M:$M,$A356,'Random Magic Item'!V:V))/100</f>
        <v>0</v>
      </c>
      <c r="P356" s="54">
        <f t="shared" si="11"/>
        <v>1</v>
      </c>
      <c r="Q356" s="13">
        <v>200</v>
      </c>
      <c r="R356" s="13">
        <v>53</v>
      </c>
      <c r="V356" s="13">
        <v>60</v>
      </c>
      <c r="W356" s="56">
        <v>245</v>
      </c>
      <c r="X356" s="13">
        <v>2</v>
      </c>
      <c r="Y356" s="13">
        <v>3</v>
      </c>
      <c r="AC356" s="14"/>
      <c r="AD356" s="56"/>
    </row>
    <row r="357" spans="1:30" x14ac:dyDescent="0.25">
      <c r="A357" t="s">
        <v>1447</v>
      </c>
      <c r="C357" t="s">
        <v>440</v>
      </c>
      <c r="D357" s="13" t="s">
        <v>2</v>
      </c>
      <c r="E357" s="13">
        <v>0</v>
      </c>
      <c r="F357" s="13">
        <v>0</v>
      </c>
      <c r="G357" s="5">
        <f>(COUNTIF('Random Magic Item'!B:B,$A357)+SUMIF('Random Magic Item'!$M:$M,$A357,'Random Magic Item'!N:N))/100</f>
        <v>0.04</v>
      </c>
      <c r="H357" s="5">
        <f>(COUNTIF('Random Magic Item'!C:C,$A357)+SUMIF('Random Magic Item'!$M:$M,$A357,'Random Magic Item'!O:O))/100</f>
        <v>0.05</v>
      </c>
      <c r="I357" s="5">
        <f>(COUNTIF('Random Magic Item'!D:D,$A357)+SUMIF('Random Magic Item'!$M:$M,$A357,'Random Magic Item'!P:P))/100</f>
        <v>0</v>
      </c>
      <c r="J357" s="5">
        <f>(COUNTIF('Random Magic Item'!E:E,$A357)+SUMIF('Random Magic Item'!$M:$M,$A357,'Random Magic Item'!Q:Q))/100</f>
        <v>0</v>
      </c>
      <c r="K357" s="5">
        <f>(COUNTIF('Random Magic Item'!F:F,$A357)+SUMIF('Random Magic Item'!$M:$M,$A357,'Random Magic Item'!R:R))/100</f>
        <v>0</v>
      </c>
      <c r="L357" s="5">
        <f>(COUNTIF('Random Magic Item'!G:G,$A357)+SUMIF('Random Magic Item'!$M:$M,$A357,'Random Magic Item'!S:S))/100</f>
        <v>0</v>
      </c>
      <c r="M357" s="5">
        <f>(COUNTIF('Random Magic Item'!H:H,$A357)+SUMIF('Random Magic Item'!$M:$M,$A357,'Random Magic Item'!T:T))/100</f>
        <v>0</v>
      </c>
      <c r="N357" s="5">
        <f>(COUNTIF('Random Magic Item'!I:I,$A357)+SUMIF('Random Magic Item'!$M:$M,$A357,'Random Magic Item'!U:U))/100</f>
        <v>0</v>
      </c>
      <c r="O357" s="5">
        <f>(COUNTIF('Random Magic Item'!J:J,$A357)+SUMIF('Random Magic Item'!$M:$M,$A357,'Random Magic Item'!V:V))/100</f>
        <v>0</v>
      </c>
      <c r="P357" s="54">
        <f t="shared" si="11"/>
        <v>1</v>
      </c>
      <c r="Q357" s="13">
        <v>200</v>
      </c>
      <c r="R357" s="13">
        <v>53</v>
      </c>
      <c r="V357" s="13">
        <v>60</v>
      </c>
      <c r="W357" s="56">
        <v>245</v>
      </c>
      <c r="X357" s="13">
        <v>2</v>
      </c>
      <c r="Y357" s="13">
        <v>3</v>
      </c>
      <c r="AC357" s="14"/>
      <c r="AD357" s="56"/>
    </row>
    <row r="358" spans="1:30" x14ac:dyDescent="0.25">
      <c r="A358" t="s">
        <v>1448</v>
      </c>
      <c r="C358" t="s">
        <v>440</v>
      </c>
      <c r="D358" s="13" t="s">
        <v>2</v>
      </c>
      <c r="E358" s="13">
        <v>0</v>
      </c>
      <c r="F358" s="13">
        <v>0</v>
      </c>
      <c r="G358" s="5">
        <f>(COUNTIF('Random Magic Item'!B:B,$A358)+SUMIF('Random Magic Item'!$M:$M,$A358,'Random Magic Item'!N:N))/100</f>
        <v>0</v>
      </c>
      <c r="H358" s="5">
        <f>(COUNTIF('Random Magic Item'!C:C,$A358)+SUMIF('Random Magic Item'!$M:$M,$A358,'Random Magic Item'!O:O))/100</f>
        <v>0.05</v>
      </c>
      <c r="I358" s="5">
        <f>(COUNTIF('Random Magic Item'!D:D,$A358)+SUMIF('Random Magic Item'!$M:$M,$A358,'Random Magic Item'!P:P))/100</f>
        <v>0</v>
      </c>
      <c r="J358" s="5">
        <f>(COUNTIF('Random Magic Item'!E:E,$A358)+SUMIF('Random Magic Item'!$M:$M,$A358,'Random Magic Item'!Q:Q))/100</f>
        <v>0</v>
      </c>
      <c r="K358" s="5">
        <f>(COUNTIF('Random Magic Item'!F:F,$A358)+SUMIF('Random Magic Item'!$M:$M,$A358,'Random Magic Item'!R:R))/100</f>
        <v>0</v>
      </c>
      <c r="L358" s="5">
        <f>(COUNTIF('Random Magic Item'!G:G,$A358)+SUMIF('Random Magic Item'!$M:$M,$A358,'Random Magic Item'!S:S))/100</f>
        <v>0</v>
      </c>
      <c r="M358" s="5">
        <f>(COUNTIF('Random Magic Item'!H:H,$A358)+SUMIF('Random Magic Item'!$M:$M,$A358,'Random Magic Item'!T:T))/100</f>
        <v>0</v>
      </c>
      <c r="N358" s="5">
        <f>(COUNTIF('Random Magic Item'!I:I,$A358)+SUMIF('Random Magic Item'!$M:$M,$A358,'Random Magic Item'!U:U))/100</f>
        <v>0</v>
      </c>
      <c r="O358" s="5">
        <f>(COUNTIF('Random Magic Item'!J:J,$A358)+SUMIF('Random Magic Item'!$M:$M,$A358,'Random Magic Item'!V:V))/100</f>
        <v>0</v>
      </c>
      <c r="P358" s="54">
        <f t="shared" si="11"/>
        <v>1</v>
      </c>
      <c r="Q358" s="13">
        <v>200</v>
      </c>
      <c r="R358" s="13">
        <v>53</v>
      </c>
      <c r="V358" s="13">
        <v>60</v>
      </c>
      <c r="W358" s="56">
        <v>245</v>
      </c>
      <c r="X358" s="13">
        <v>2</v>
      </c>
      <c r="Y358" s="13">
        <v>3</v>
      </c>
      <c r="AC358" s="14"/>
      <c r="AD358" s="56"/>
    </row>
    <row r="359" spans="1:30" x14ac:dyDescent="0.25">
      <c r="A359" t="s">
        <v>1449</v>
      </c>
      <c r="C359" t="s">
        <v>440</v>
      </c>
      <c r="D359" s="13" t="s">
        <v>3</v>
      </c>
      <c r="E359" s="13">
        <v>0</v>
      </c>
      <c r="F359" s="13">
        <v>0</v>
      </c>
      <c r="G359" s="5">
        <f>(COUNTIF('Random Magic Item'!B:B,$A359)+SUMIF('Random Magic Item'!$M:$M,$A359,'Random Magic Item'!N:N))/100</f>
        <v>0</v>
      </c>
      <c r="H359" s="5">
        <f>(COUNTIF('Random Magic Item'!C:C,$A359)+SUMIF('Random Magic Item'!$M:$M,$A359,'Random Magic Item'!O:O))/100</f>
        <v>0</v>
      </c>
      <c r="I359" s="5">
        <f>(COUNTIF('Random Magic Item'!D:D,$A359)+SUMIF('Random Magic Item'!$M:$M,$A359,'Random Magic Item'!P:P))/100</f>
        <v>7.0000000000000007E-2</v>
      </c>
      <c r="J359" s="5">
        <f>(COUNTIF('Random Magic Item'!E:E,$A359)+SUMIF('Random Magic Item'!$M:$M,$A359,'Random Magic Item'!Q:Q))/100</f>
        <v>0</v>
      </c>
      <c r="K359" s="5">
        <f>(COUNTIF('Random Magic Item'!F:F,$A359)+SUMIF('Random Magic Item'!$M:$M,$A359,'Random Magic Item'!R:R))/100</f>
        <v>0</v>
      </c>
      <c r="L359" s="5">
        <f>(COUNTIF('Random Magic Item'!G:G,$A359)+SUMIF('Random Magic Item'!$M:$M,$A359,'Random Magic Item'!S:S))/100</f>
        <v>0</v>
      </c>
      <c r="M359" s="5">
        <f>(COUNTIF('Random Magic Item'!H:H,$A359)+SUMIF('Random Magic Item'!$M:$M,$A359,'Random Magic Item'!T:T))/100</f>
        <v>0</v>
      </c>
      <c r="N359" s="5">
        <f>(COUNTIF('Random Magic Item'!I:I,$A359)+SUMIF('Random Magic Item'!$M:$M,$A359,'Random Magic Item'!U:U))/100</f>
        <v>0</v>
      </c>
      <c r="O359" s="5">
        <f>(COUNTIF('Random Magic Item'!J:J,$A359)+SUMIF('Random Magic Item'!$M:$M,$A359,'Random Magic Item'!V:V))/100</f>
        <v>0</v>
      </c>
      <c r="P359" s="54">
        <f t="shared" si="11"/>
        <v>1</v>
      </c>
      <c r="Q359" s="13">
        <v>200</v>
      </c>
      <c r="V359" s="13">
        <v>60</v>
      </c>
      <c r="W359" s="56">
        <v>245</v>
      </c>
      <c r="X359" s="13">
        <v>2</v>
      </c>
      <c r="Y359" s="13">
        <v>3</v>
      </c>
      <c r="AC359" s="14"/>
      <c r="AD359" s="56"/>
    </row>
    <row r="360" spans="1:30" x14ac:dyDescent="0.25">
      <c r="A360" t="s">
        <v>1450</v>
      </c>
      <c r="C360" t="s">
        <v>440</v>
      </c>
      <c r="D360" s="13" t="s">
        <v>3</v>
      </c>
      <c r="E360" s="13">
        <v>0</v>
      </c>
      <c r="F360" s="13">
        <v>0</v>
      </c>
      <c r="G360" s="5">
        <f>(COUNTIF('Random Magic Item'!B:B,$A360)+SUMIF('Random Magic Item'!$M:$M,$A360,'Random Magic Item'!N:N))/100</f>
        <v>0</v>
      </c>
      <c r="H360" s="5">
        <f>(COUNTIF('Random Magic Item'!C:C,$A360)+SUMIF('Random Magic Item'!$M:$M,$A360,'Random Magic Item'!O:O))/100</f>
        <v>0</v>
      </c>
      <c r="I360" s="5">
        <f>(COUNTIF('Random Magic Item'!D:D,$A360)+SUMIF('Random Magic Item'!$M:$M,$A360,'Random Magic Item'!P:P))/100</f>
        <v>0.05</v>
      </c>
      <c r="J360" s="5">
        <f>(COUNTIF('Random Magic Item'!E:E,$A360)+SUMIF('Random Magic Item'!$M:$M,$A360,'Random Magic Item'!Q:Q))/100</f>
        <v>0</v>
      </c>
      <c r="K360" s="5">
        <f>(COUNTIF('Random Magic Item'!F:F,$A360)+SUMIF('Random Magic Item'!$M:$M,$A360,'Random Magic Item'!R:R))/100</f>
        <v>0</v>
      </c>
      <c r="L360" s="5">
        <f>(COUNTIF('Random Magic Item'!G:G,$A360)+SUMIF('Random Magic Item'!$M:$M,$A360,'Random Magic Item'!S:S))/100</f>
        <v>0</v>
      </c>
      <c r="M360" s="5">
        <f>(COUNTIF('Random Magic Item'!H:H,$A360)+SUMIF('Random Magic Item'!$M:$M,$A360,'Random Magic Item'!T:T))/100</f>
        <v>0</v>
      </c>
      <c r="N360" s="5">
        <f>(COUNTIF('Random Magic Item'!I:I,$A360)+SUMIF('Random Magic Item'!$M:$M,$A360,'Random Magic Item'!U:U))/100</f>
        <v>0</v>
      </c>
      <c r="O360" s="5">
        <f>(COUNTIF('Random Magic Item'!J:J,$A360)+SUMIF('Random Magic Item'!$M:$M,$A360,'Random Magic Item'!V:V))/100</f>
        <v>0</v>
      </c>
      <c r="P360" s="54">
        <f t="shared" si="11"/>
        <v>1</v>
      </c>
      <c r="Q360" s="13">
        <v>200</v>
      </c>
      <c r="V360" s="13">
        <v>60</v>
      </c>
      <c r="W360" s="56">
        <v>245</v>
      </c>
      <c r="X360" s="13">
        <v>2</v>
      </c>
      <c r="Y360" s="13">
        <v>3</v>
      </c>
      <c r="AC360" s="14"/>
      <c r="AD360" s="56"/>
    </row>
    <row r="361" spans="1:30" x14ac:dyDescent="0.25">
      <c r="A361" t="s">
        <v>1451</v>
      </c>
      <c r="C361" t="s">
        <v>440</v>
      </c>
      <c r="D361" s="13" t="s">
        <v>4</v>
      </c>
      <c r="E361" s="13">
        <v>0</v>
      </c>
      <c r="F361" s="13">
        <v>0</v>
      </c>
      <c r="G361" s="5">
        <f>(COUNTIF('Random Magic Item'!B:B,$A361)+SUMIF('Random Magic Item'!$M:$M,$A361,'Random Magic Item'!N:N))/100</f>
        <v>0</v>
      </c>
      <c r="H361" s="5">
        <f>(COUNTIF('Random Magic Item'!C:C,$A361)+SUMIF('Random Magic Item'!$M:$M,$A361,'Random Magic Item'!O:O))/100</f>
        <v>0</v>
      </c>
      <c r="I361" s="5">
        <f>(COUNTIF('Random Magic Item'!D:D,$A361)+SUMIF('Random Magic Item'!$M:$M,$A361,'Random Magic Item'!P:P))/100</f>
        <v>0</v>
      </c>
      <c r="J361" s="5">
        <f>(COUNTIF('Random Magic Item'!E:E,$A361)+SUMIF('Random Magic Item'!$M:$M,$A361,'Random Magic Item'!Q:Q))/100</f>
        <v>0.1</v>
      </c>
      <c r="K361" s="5">
        <f>(COUNTIF('Random Magic Item'!F:F,$A361)+SUMIF('Random Magic Item'!$M:$M,$A361,'Random Magic Item'!R:R))/100</f>
        <v>0</v>
      </c>
      <c r="L361" s="5">
        <f>(COUNTIF('Random Magic Item'!G:G,$A361)+SUMIF('Random Magic Item'!$M:$M,$A361,'Random Magic Item'!S:S))/100</f>
        <v>0</v>
      </c>
      <c r="M361" s="5">
        <f>(COUNTIF('Random Magic Item'!H:H,$A361)+SUMIF('Random Magic Item'!$M:$M,$A361,'Random Magic Item'!T:T))/100</f>
        <v>0</v>
      </c>
      <c r="N361" s="5">
        <f>(COUNTIF('Random Magic Item'!I:I,$A361)+SUMIF('Random Magic Item'!$M:$M,$A361,'Random Magic Item'!U:U))/100</f>
        <v>0</v>
      </c>
      <c r="O361" s="5">
        <f>(COUNTIF('Random Magic Item'!J:J,$A361)+SUMIF('Random Magic Item'!$M:$M,$A361,'Random Magic Item'!V:V))/100</f>
        <v>0</v>
      </c>
      <c r="P361" s="54">
        <f t="shared" si="11"/>
        <v>1</v>
      </c>
      <c r="Q361" s="13">
        <v>200</v>
      </c>
      <c r="V361" s="13">
        <v>60</v>
      </c>
      <c r="W361" s="56">
        <v>245</v>
      </c>
      <c r="Y361" s="13">
        <v>3</v>
      </c>
      <c r="AC361" s="14"/>
      <c r="AD361" s="56"/>
    </row>
    <row r="362" spans="1:30" x14ac:dyDescent="0.25">
      <c r="A362" t="s">
        <v>1452</v>
      </c>
      <c r="C362" t="s">
        <v>440</v>
      </c>
      <c r="D362" s="13" t="s">
        <v>4</v>
      </c>
      <c r="E362" s="13">
        <v>0</v>
      </c>
      <c r="F362" s="13">
        <v>0</v>
      </c>
      <c r="G362" s="5">
        <f>(COUNTIF('Random Magic Item'!B:B,$A362)+SUMIF('Random Magic Item'!$M:$M,$A362,'Random Magic Item'!N:N))/100</f>
        <v>0</v>
      </c>
      <c r="H362" s="5">
        <f>(COUNTIF('Random Magic Item'!C:C,$A362)+SUMIF('Random Magic Item'!$M:$M,$A362,'Random Magic Item'!O:O))/100</f>
        <v>0</v>
      </c>
      <c r="I362" s="5">
        <f>(COUNTIF('Random Magic Item'!D:D,$A362)+SUMIF('Random Magic Item'!$M:$M,$A362,'Random Magic Item'!P:P))/100</f>
        <v>0</v>
      </c>
      <c r="J362" s="5">
        <f>(COUNTIF('Random Magic Item'!E:E,$A362)+SUMIF('Random Magic Item'!$M:$M,$A362,'Random Magic Item'!Q:Q))/100</f>
        <v>7.0000000000000007E-2</v>
      </c>
      <c r="K362" s="5">
        <f>(COUNTIF('Random Magic Item'!F:F,$A362)+SUMIF('Random Magic Item'!$M:$M,$A362,'Random Magic Item'!R:R))/100</f>
        <v>0</v>
      </c>
      <c r="L362" s="5">
        <f>(COUNTIF('Random Magic Item'!G:G,$A362)+SUMIF('Random Magic Item'!$M:$M,$A362,'Random Magic Item'!S:S))/100</f>
        <v>0</v>
      </c>
      <c r="M362" s="5">
        <f>(COUNTIF('Random Magic Item'!H:H,$A362)+SUMIF('Random Magic Item'!$M:$M,$A362,'Random Magic Item'!T:T))/100</f>
        <v>0</v>
      </c>
      <c r="N362" s="5">
        <f>(COUNTIF('Random Magic Item'!I:I,$A362)+SUMIF('Random Magic Item'!$M:$M,$A362,'Random Magic Item'!U:U))/100</f>
        <v>0</v>
      </c>
      <c r="O362" s="5">
        <f>(COUNTIF('Random Magic Item'!J:J,$A362)+SUMIF('Random Magic Item'!$M:$M,$A362,'Random Magic Item'!V:V))/100</f>
        <v>0</v>
      </c>
      <c r="P362" s="54">
        <f t="shared" si="11"/>
        <v>1</v>
      </c>
      <c r="Q362" s="13">
        <v>200</v>
      </c>
      <c r="V362" s="13">
        <v>60</v>
      </c>
      <c r="W362" s="56">
        <v>245</v>
      </c>
      <c r="Y362" s="13">
        <v>3</v>
      </c>
      <c r="AC362" s="14"/>
      <c r="AD362" s="56"/>
    </row>
    <row r="363" spans="1:30" x14ac:dyDescent="0.25">
      <c r="A363" t="s">
        <v>1453</v>
      </c>
      <c r="C363" t="s">
        <v>440</v>
      </c>
      <c r="D363" s="13" t="s">
        <v>4</v>
      </c>
      <c r="E363" s="13">
        <v>0</v>
      </c>
      <c r="F363" s="13">
        <v>0</v>
      </c>
      <c r="G363" s="5">
        <f>(COUNTIF('Random Magic Item'!B:B,$A363)+SUMIF('Random Magic Item'!$M:$M,$A363,'Random Magic Item'!N:N))/100</f>
        <v>0</v>
      </c>
      <c r="H363" s="5">
        <f>(COUNTIF('Random Magic Item'!C:C,$A363)+SUMIF('Random Magic Item'!$M:$M,$A363,'Random Magic Item'!O:O))/100</f>
        <v>0</v>
      </c>
      <c r="I363" s="5">
        <f>(COUNTIF('Random Magic Item'!D:D,$A363)+SUMIF('Random Magic Item'!$M:$M,$A363,'Random Magic Item'!P:P))/100</f>
        <v>0</v>
      </c>
      <c r="J363" s="5">
        <f>(COUNTIF('Random Magic Item'!E:E,$A363)+SUMIF('Random Magic Item'!$M:$M,$A363,'Random Magic Item'!Q:Q))/100</f>
        <v>0.05</v>
      </c>
      <c r="K363" s="5">
        <f>(COUNTIF('Random Magic Item'!F:F,$A363)+SUMIF('Random Magic Item'!$M:$M,$A363,'Random Magic Item'!R:R))/100</f>
        <v>0.3</v>
      </c>
      <c r="L363" s="5">
        <f>(COUNTIF('Random Magic Item'!G:G,$A363)+SUMIF('Random Magic Item'!$M:$M,$A363,'Random Magic Item'!S:S))/100</f>
        <v>0</v>
      </c>
      <c r="M363" s="5">
        <f>(COUNTIF('Random Magic Item'!H:H,$A363)+SUMIF('Random Magic Item'!$M:$M,$A363,'Random Magic Item'!T:T))/100</f>
        <v>0</v>
      </c>
      <c r="N363" s="5">
        <f>(COUNTIF('Random Magic Item'!I:I,$A363)+SUMIF('Random Magic Item'!$M:$M,$A363,'Random Magic Item'!U:U))/100</f>
        <v>0</v>
      </c>
      <c r="O363" s="5">
        <f>(COUNTIF('Random Magic Item'!J:J,$A363)+SUMIF('Random Magic Item'!$M:$M,$A363,'Random Magic Item'!V:V))/100</f>
        <v>0</v>
      </c>
      <c r="P363" s="54">
        <f t="shared" si="11"/>
        <v>1</v>
      </c>
      <c r="Q363" s="13">
        <v>200</v>
      </c>
      <c r="V363" s="13">
        <v>60</v>
      </c>
      <c r="W363" s="56">
        <v>245</v>
      </c>
      <c r="AC363" s="14"/>
      <c r="AD363" s="56"/>
    </row>
    <row r="364" spans="1:30" x14ac:dyDescent="0.25">
      <c r="A364" t="s">
        <v>1454</v>
      </c>
      <c r="C364" t="s">
        <v>440</v>
      </c>
      <c r="D364" s="13" t="s">
        <v>5</v>
      </c>
      <c r="E364" s="13">
        <v>0</v>
      </c>
      <c r="F364" s="13">
        <v>0</v>
      </c>
      <c r="G364" s="5">
        <f>(COUNTIF('Random Magic Item'!B:B,$A364)+SUMIF('Random Magic Item'!$M:$M,$A364,'Random Magic Item'!N:N))/100</f>
        <v>0</v>
      </c>
      <c r="H364" s="5">
        <f>(COUNTIF('Random Magic Item'!C:C,$A364)+SUMIF('Random Magic Item'!$M:$M,$A364,'Random Magic Item'!O:O))/100</f>
        <v>0</v>
      </c>
      <c r="I364" s="5">
        <f>(COUNTIF('Random Magic Item'!D:D,$A364)+SUMIF('Random Magic Item'!$M:$M,$A364,'Random Magic Item'!P:P))/100</f>
        <v>0</v>
      </c>
      <c r="J364" s="5">
        <f>(COUNTIF('Random Magic Item'!E:E,$A364)+SUMIF('Random Magic Item'!$M:$M,$A364,'Random Magic Item'!Q:Q))/100</f>
        <v>0</v>
      </c>
      <c r="K364" s="5">
        <f>(COUNTIF('Random Magic Item'!F:F,$A364)+SUMIF('Random Magic Item'!$M:$M,$A364,'Random Magic Item'!R:R))/100</f>
        <v>0.15</v>
      </c>
      <c r="L364" s="5">
        <f>(COUNTIF('Random Magic Item'!G:G,$A364)+SUMIF('Random Magic Item'!$M:$M,$A364,'Random Magic Item'!S:S))/100</f>
        <v>0</v>
      </c>
      <c r="M364" s="5">
        <f>(COUNTIF('Random Magic Item'!H:H,$A364)+SUMIF('Random Magic Item'!$M:$M,$A364,'Random Magic Item'!T:T))/100</f>
        <v>0</v>
      </c>
      <c r="N364" s="5">
        <f>(COUNTIF('Random Magic Item'!I:I,$A364)+SUMIF('Random Magic Item'!$M:$M,$A364,'Random Magic Item'!U:U))/100</f>
        <v>0</v>
      </c>
      <c r="O364" s="5">
        <f>(COUNTIF('Random Magic Item'!J:J,$A364)+SUMIF('Random Magic Item'!$M:$M,$A364,'Random Magic Item'!V:V))/100</f>
        <v>0</v>
      </c>
      <c r="P364" s="54">
        <f t="shared" si="11"/>
        <v>1</v>
      </c>
      <c r="Q364" s="13">
        <v>200</v>
      </c>
      <c r="V364" s="13">
        <v>60</v>
      </c>
      <c r="W364" s="56">
        <v>245</v>
      </c>
      <c r="Y364" s="13">
        <v>3</v>
      </c>
      <c r="AC364" s="14"/>
      <c r="AD364" s="56"/>
    </row>
    <row r="365" spans="1:30" x14ac:dyDescent="0.25">
      <c r="A365" t="s">
        <v>1455</v>
      </c>
      <c r="C365" t="s">
        <v>440</v>
      </c>
      <c r="D365" s="13" t="s">
        <v>1</v>
      </c>
      <c r="E365" s="13">
        <v>0</v>
      </c>
      <c r="F365" s="13">
        <v>0</v>
      </c>
      <c r="G365" s="5">
        <f>(COUNTIF('Random Magic Item'!B:B,$A365)+SUMIF('Random Magic Item'!$M:$M,$A365,'Random Magic Item'!N:N))/100</f>
        <v>0.1</v>
      </c>
      <c r="H365" s="5">
        <f>(COUNTIF('Random Magic Item'!C:C,$A365)+SUMIF('Random Magic Item'!$M:$M,$A365,'Random Magic Item'!O:O))/100</f>
        <v>0</v>
      </c>
      <c r="I365" s="5">
        <f>(COUNTIF('Random Magic Item'!D:D,$A365)+SUMIF('Random Magic Item'!$M:$M,$A365,'Random Magic Item'!P:P))/100</f>
        <v>0</v>
      </c>
      <c r="J365" s="5">
        <f>(COUNTIF('Random Magic Item'!E:E,$A365)+SUMIF('Random Magic Item'!$M:$M,$A365,'Random Magic Item'!Q:Q))/100</f>
        <v>0</v>
      </c>
      <c r="K365" s="5">
        <f>(COUNTIF('Random Magic Item'!F:F,$A365)+SUMIF('Random Magic Item'!$M:$M,$A365,'Random Magic Item'!R:R))/100</f>
        <v>0</v>
      </c>
      <c r="L365" s="5">
        <f>(COUNTIF('Random Magic Item'!G:G,$A365)+SUMIF('Random Magic Item'!$M:$M,$A365,'Random Magic Item'!S:S))/100</f>
        <v>0</v>
      </c>
      <c r="M365" s="5">
        <f>(COUNTIF('Random Magic Item'!H:H,$A365)+SUMIF('Random Magic Item'!$M:$M,$A365,'Random Magic Item'!T:T))/100</f>
        <v>0</v>
      </c>
      <c r="N365" s="5">
        <f>(COUNTIF('Random Magic Item'!I:I,$A365)+SUMIF('Random Magic Item'!$M:$M,$A365,'Random Magic Item'!U:U))/100</f>
        <v>0</v>
      </c>
      <c r="O365" s="5">
        <f>(COUNTIF('Random Magic Item'!J:J,$A365)+SUMIF('Random Magic Item'!$M:$M,$A365,'Random Magic Item'!V:V))/100</f>
        <v>0</v>
      </c>
      <c r="P365" s="54">
        <f t="shared" si="11"/>
        <v>1</v>
      </c>
      <c r="Q365" s="13">
        <v>200</v>
      </c>
      <c r="R365" s="13">
        <v>53</v>
      </c>
      <c r="V365" s="13">
        <v>60</v>
      </c>
      <c r="W365" s="56">
        <v>245</v>
      </c>
      <c r="X365" s="13">
        <v>2</v>
      </c>
      <c r="AC365" s="14"/>
      <c r="AD365" s="56"/>
    </row>
    <row r="366" spans="1:30" x14ac:dyDescent="0.25">
      <c r="A366" t="s">
        <v>1456</v>
      </c>
      <c r="C366" t="s">
        <v>375</v>
      </c>
      <c r="D366" s="13" t="s">
        <v>4</v>
      </c>
      <c r="E366" s="13">
        <v>1</v>
      </c>
      <c r="F366" s="13">
        <v>0</v>
      </c>
      <c r="G366" s="5">
        <f>(COUNTIF('Random Magic Item'!B:B,$A366)+SUMIF('Random Magic Item'!$M:$M,$A366,'Random Magic Item'!N:N))/100</f>
        <v>0</v>
      </c>
      <c r="H366" s="5">
        <f>(COUNTIF('Random Magic Item'!C:C,$A366)+SUMIF('Random Magic Item'!$M:$M,$A366,'Random Magic Item'!O:O))/100</f>
        <v>0</v>
      </c>
      <c r="I366" s="5">
        <f>(COUNTIF('Random Magic Item'!D:D,$A366)+SUMIF('Random Magic Item'!$M:$M,$A366,'Random Magic Item'!P:P))/100</f>
        <v>0</v>
      </c>
      <c r="J366" s="5">
        <f>(COUNTIF('Random Magic Item'!E:E,$A366)+SUMIF('Random Magic Item'!$M:$M,$A366,'Random Magic Item'!Q:Q))/100</f>
        <v>0</v>
      </c>
      <c r="K366" s="5">
        <f>(COUNTIF('Random Magic Item'!F:F,$A366)+SUMIF('Random Magic Item'!$M:$M,$A366,'Random Magic Item'!R:R))/100</f>
        <v>0</v>
      </c>
      <c r="L366" s="5">
        <f>(COUNTIF('Random Magic Item'!G:G,$A366)+SUMIF('Random Magic Item'!$M:$M,$A366,'Random Magic Item'!S:S))/100</f>
        <v>0</v>
      </c>
      <c r="M366" s="5">
        <f>(COUNTIF('Random Magic Item'!H:H,$A366)+SUMIF('Random Magic Item'!$M:$M,$A366,'Random Magic Item'!T:T))/100</f>
        <v>0</v>
      </c>
      <c r="N366" s="5">
        <f>(COUNTIF('Random Magic Item'!I:I,$A366)+SUMIF('Random Magic Item'!$M:$M,$A366,'Random Magic Item'!U:U))/100</f>
        <v>0.01</v>
      </c>
      <c r="O366" s="5">
        <f>(COUNTIF('Random Magic Item'!J:J,$A366)+SUMIF('Random Magic Item'!$M:$M,$A366,'Random Magic Item'!V:V))/100</f>
        <v>0</v>
      </c>
      <c r="P366" s="54">
        <f t="shared" si="11"/>
        <v>1</v>
      </c>
      <c r="Q366" s="13">
        <v>201</v>
      </c>
      <c r="W366" s="56">
        <v>246</v>
      </c>
      <c r="AC366" s="14"/>
      <c r="AD366" s="56"/>
    </row>
    <row r="367" spans="1:30" x14ac:dyDescent="0.25">
      <c r="A367" t="s">
        <v>1457</v>
      </c>
      <c r="C367" t="s">
        <v>372</v>
      </c>
      <c r="D367" s="13" t="s">
        <v>5</v>
      </c>
      <c r="E367" s="13">
        <v>0</v>
      </c>
      <c r="F367" s="13">
        <v>0</v>
      </c>
      <c r="G367" s="5">
        <f>(COUNTIF('Random Magic Item'!B:B,$A367)+SUMIF('Random Magic Item'!$M:$M,$A367,'Random Magic Item'!N:N))/100</f>
        <v>0</v>
      </c>
      <c r="H367" s="5">
        <f>(COUNTIF('Random Magic Item'!C:C,$A367)+SUMIF('Random Magic Item'!$M:$M,$A367,'Random Magic Item'!O:O))/100</f>
        <v>0</v>
      </c>
      <c r="I367" s="5">
        <f>(COUNTIF('Random Magic Item'!D:D,$A367)+SUMIF('Random Magic Item'!$M:$M,$A367,'Random Magic Item'!P:P))/100</f>
        <v>0</v>
      </c>
      <c r="J367" s="5">
        <f>(COUNTIF('Random Magic Item'!E:E,$A367)+SUMIF('Random Magic Item'!$M:$M,$A367,'Random Magic Item'!Q:Q))/100</f>
        <v>0</v>
      </c>
      <c r="K367" s="5">
        <f>(COUNTIF('Random Magic Item'!F:F,$A367)+SUMIF('Random Magic Item'!$M:$M,$A367,'Random Magic Item'!R:R))/100</f>
        <v>0</v>
      </c>
      <c r="L367" s="5">
        <f>(COUNTIF('Random Magic Item'!G:G,$A367)+SUMIF('Random Magic Item'!$M:$M,$A367,'Random Magic Item'!S:S))/100</f>
        <v>0</v>
      </c>
      <c r="M367" s="5">
        <f>(COUNTIF('Random Magic Item'!H:H,$A367)+SUMIF('Random Magic Item'!$M:$M,$A367,'Random Magic Item'!T:T))/100</f>
        <v>0</v>
      </c>
      <c r="N367" s="5">
        <f>(COUNTIF('Random Magic Item'!I:I,$A367)+SUMIF('Random Magic Item'!$M:$M,$A367,'Random Magic Item'!U:U))/100</f>
        <v>0</v>
      </c>
      <c r="O367" s="5">
        <f>(COUNTIF('Random Magic Item'!J:J,$A367)+SUMIF('Random Magic Item'!$M:$M,$A367,'Random Magic Item'!V:V))/100</f>
        <v>0.01</v>
      </c>
      <c r="P367" s="54">
        <f t="shared" si="11"/>
        <v>1</v>
      </c>
      <c r="Q367" s="13">
        <v>201</v>
      </c>
      <c r="W367" s="56">
        <v>246</v>
      </c>
      <c r="AC367" s="14"/>
      <c r="AD367" s="56"/>
    </row>
    <row r="368" spans="1:30" x14ac:dyDescent="0.25">
      <c r="A368" t="s">
        <v>1458</v>
      </c>
      <c r="C368" t="s">
        <v>441</v>
      </c>
      <c r="D368" s="13" t="s">
        <v>2</v>
      </c>
      <c r="E368" s="13">
        <v>1</v>
      </c>
      <c r="F368" s="13">
        <v>0</v>
      </c>
      <c r="G368" s="5">
        <f>(COUNTIF('Random Magic Item'!B:B,$A368)+SUMIF('Random Magic Item'!$M:$M,$A368,'Random Magic Item'!N:N))/100</f>
        <v>0</v>
      </c>
      <c r="H368" s="5">
        <f>(COUNTIF('Random Magic Item'!C:C,$A368)+SUMIF('Random Magic Item'!$M:$M,$A368,'Random Magic Item'!O:O))/100</f>
        <v>0</v>
      </c>
      <c r="I368" s="5">
        <f>(COUNTIF('Random Magic Item'!D:D,$A368)+SUMIF('Random Magic Item'!$M:$M,$A368,'Random Magic Item'!P:P))/100</f>
        <v>0</v>
      </c>
      <c r="J368" s="5">
        <f>(COUNTIF('Random Magic Item'!E:E,$A368)+SUMIF('Random Magic Item'!$M:$M,$A368,'Random Magic Item'!Q:Q))/100</f>
        <v>0</v>
      </c>
      <c r="K368" s="5">
        <f>(COUNTIF('Random Magic Item'!F:F,$A368)+SUMIF('Random Magic Item'!$M:$M,$A368,'Random Magic Item'!R:R))/100</f>
        <v>0</v>
      </c>
      <c r="L368" s="5">
        <f>(COUNTIF('Random Magic Item'!G:G,$A368)+SUMIF('Random Magic Item'!$M:$M,$A368,'Random Magic Item'!S:S))/100</f>
        <v>0</v>
      </c>
      <c r="M368" s="5">
        <f>(COUNTIF('Random Magic Item'!H:H,$A368)+SUMIF('Random Magic Item'!$M:$M,$A368,'Random Magic Item'!T:T))/100</f>
        <v>0</v>
      </c>
      <c r="N368" s="5">
        <f>(COUNTIF('Random Magic Item'!I:I,$A368)+SUMIF('Random Magic Item'!$M:$M,$A368,'Random Magic Item'!U:U))/100</f>
        <v>0</v>
      </c>
      <c r="O368" s="5">
        <f>(COUNTIF('Random Magic Item'!J:J,$A368)+SUMIF('Random Magic Item'!$M:$M,$A368,'Random Magic Item'!V:V))/100</f>
        <v>0</v>
      </c>
      <c r="P368" s="54">
        <f t="shared" si="11"/>
        <v>0</v>
      </c>
      <c r="R368" s="13">
        <v>53</v>
      </c>
      <c r="AC368" s="14"/>
      <c r="AD368" s="56"/>
    </row>
    <row r="369" spans="1:30" x14ac:dyDescent="0.25">
      <c r="A369" t="s">
        <v>1459</v>
      </c>
      <c r="C369" t="s">
        <v>441</v>
      </c>
      <c r="D369" s="13" t="s">
        <v>3</v>
      </c>
      <c r="E369" s="13">
        <v>1</v>
      </c>
      <c r="F369" s="13">
        <v>0</v>
      </c>
      <c r="G369" s="5">
        <f>(COUNTIF('Random Magic Item'!B:B,$A369)+SUMIF('Random Magic Item'!$M:$M,$A369,'Random Magic Item'!N:N))/100</f>
        <v>0</v>
      </c>
      <c r="H369" s="5">
        <f>(COUNTIF('Random Magic Item'!C:C,$A369)+SUMIF('Random Magic Item'!$M:$M,$A369,'Random Magic Item'!O:O))/100</f>
        <v>0</v>
      </c>
      <c r="I369" s="5">
        <f>(COUNTIF('Random Magic Item'!D:D,$A369)+SUMIF('Random Magic Item'!$M:$M,$A369,'Random Magic Item'!P:P))/100</f>
        <v>0</v>
      </c>
      <c r="J369" s="5">
        <f>(COUNTIF('Random Magic Item'!E:E,$A369)+SUMIF('Random Magic Item'!$M:$M,$A369,'Random Magic Item'!Q:Q))/100</f>
        <v>0</v>
      </c>
      <c r="K369" s="5">
        <f>(COUNTIF('Random Magic Item'!F:F,$A369)+SUMIF('Random Magic Item'!$M:$M,$A369,'Random Magic Item'!R:R))/100</f>
        <v>0</v>
      </c>
      <c r="L369" s="5">
        <f>(COUNTIF('Random Magic Item'!G:G,$A369)+SUMIF('Random Magic Item'!$M:$M,$A369,'Random Magic Item'!S:S))/100</f>
        <v>0</v>
      </c>
      <c r="M369" s="5">
        <f>(COUNTIF('Random Magic Item'!H:H,$A369)+SUMIF('Random Magic Item'!$M:$M,$A369,'Random Magic Item'!T:T))/100</f>
        <v>0.01</v>
      </c>
      <c r="N369" s="5">
        <f>(COUNTIF('Random Magic Item'!I:I,$A369)+SUMIF('Random Magic Item'!$M:$M,$A369,'Random Magic Item'!U:U))/100</f>
        <v>0</v>
      </c>
      <c r="O369" s="5">
        <f>(COUNTIF('Random Magic Item'!J:J,$A369)+SUMIF('Random Magic Item'!$M:$M,$A369,'Random Magic Item'!V:V))/100</f>
        <v>0</v>
      </c>
      <c r="P369" s="54">
        <f t="shared" si="11"/>
        <v>1</v>
      </c>
      <c r="Q369" s="13">
        <v>201</v>
      </c>
      <c r="W369" s="56">
        <v>246</v>
      </c>
      <c r="AC369" s="14"/>
      <c r="AD369" s="56"/>
    </row>
    <row r="370" spans="1:30" x14ac:dyDescent="0.25">
      <c r="A370" t="s">
        <v>1460</v>
      </c>
      <c r="C370" t="s">
        <v>441</v>
      </c>
      <c r="D370" s="13" t="s">
        <v>2</v>
      </c>
      <c r="E370" s="13">
        <v>1</v>
      </c>
      <c r="F370" s="13">
        <v>0</v>
      </c>
      <c r="G370" s="5">
        <f>(COUNTIF('Random Magic Item'!B:B,$A370)+SUMIF('Random Magic Item'!$M:$M,$A370,'Random Magic Item'!N:N))/100</f>
        <v>0</v>
      </c>
      <c r="H370" s="5">
        <f>(COUNTIF('Random Magic Item'!C:C,$A370)+SUMIF('Random Magic Item'!$M:$M,$A370,'Random Magic Item'!O:O))/100</f>
        <v>0</v>
      </c>
      <c r="I370" s="5">
        <f>(COUNTIF('Random Magic Item'!D:D,$A370)+SUMIF('Random Magic Item'!$M:$M,$A370,'Random Magic Item'!P:P))/100</f>
        <v>0</v>
      </c>
      <c r="J370" s="5">
        <f>(COUNTIF('Random Magic Item'!E:E,$A370)+SUMIF('Random Magic Item'!$M:$M,$A370,'Random Magic Item'!Q:Q))/100</f>
        <v>0</v>
      </c>
      <c r="K370" s="5">
        <f>(COUNTIF('Random Magic Item'!F:F,$A370)+SUMIF('Random Magic Item'!$M:$M,$A370,'Random Magic Item'!R:R))/100</f>
        <v>0</v>
      </c>
      <c r="L370" s="5">
        <f>(COUNTIF('Random Magic Item'!G:G,$A370)+SUMIF('Random Magic Item'!$M:$M,$A370,'Random Magic Item'!S:S))/100</f>
        <v>0</v>
      </c>
      <c r="M370" s="5">
        <f>(COUNTIF('Random Magic Item'!H:H,$A370)+SUMIF('Random Magic Item'!$M:$M,$A370,'Random Magic Item'!T:T))/100</f>
        <v>0</v>
      </c>
      <c r="N370" s="5">
        <f>(COUNTIF('Random Magic Item'!I:I,$A370)+SUMIF('Random Magic Item'!$M:$M,$A370,'Random Magic Item'!U:U))/100</f>
        <v>0</v>
      </c>
      <c r="O370" s="5">
        <f>(COUNTIF('Random Magic Item'!J:J,$A370)+SUMIF('Random Magic Item'!$M:$M,$A370,'Random Magic Item'!V:V))/100</f>
        <v>0</v>
      </c>
      <c r="P370" s="54">
        <f t="shared" si="11"/>
        <v>0</v>
      </c>
      <c r="R370" s="13">
        <v>53</v>
      </c>
      <c r="AC370" s="14"/>
      <c r="AD370" s="56"/>
    </row>
    <row r="371" spans="1:30" x14ac:dyDescent="0.25">
      <c r="A371" t="s">
        <v>1461</v>
      </c>
      <c r="C371" t="s">
        <v>441</v>
      </c>
      <c r="D371" s="13" t="s">
        <v>4</v>
      </c>
      <c r="E371" s="13">
        <v>1</v>
      </c>
      <c r="F371" s="13">
        <v>0</v>
      </c>
      <c r="G371" s="5">
        <f>(COUNTIF('Random Magic Item'!B:B,$A371)+SUMIF('Random Magic Item'!$M:$M,$A371,'Random Magic Item'!N:N))/100</f>
        <v>0</v>
      </c>
      <c r="H371" s="5">
        <f>(COUNTIF('Random Magic Item'!C:C,$A371)+SUMIF('Random Magic Item'!$M:$M,$A371,'Random Magic Item'!O:O))/100</f>
        <v>0</v>
      </c>
      <c r="I371" s="5">
        <f>(COUNTIF('Random Magic Item'!D:D,$A371)+SUMIF('Random Magic Item'!$M:$M,$A371,'Random Magic Item'!P:P))/100</f>
        <v>0</v>
      </c>
      <c r="J371" s="5">
        <f>(COUNTIF('Random Magic Item'!E:E,$A371)+SUMIF('Random Magic Item'!$M:$M,$A371,'Random Magic Item'!Q:Q))/100</f>
        <v>0</v>
      </c>
      <c r="K371" s="5">
        <f>(COUNTIF('Random Magic Item'!F:F,$A371)+SUMIF('Random Magic Item'!$M:$M,$A371,'Random Magic Item'!R:R))/100</f>
        <v>0</v>
      </c>
      <c r="L371" s="5">
        <f>(COUNTIF('Random Magic Item'!G:G,$A371)+SUMIF('Random Magic Item'!$M:$M,$A371,'Random Magic Item'!S:S))/100</f>
        <v>0</v>
      </c>
      <c r="M371" s="5">
        <f>(COUNTIF('Random Magic Item'!H:H,$A371)+SUMIF('Random Magic Item'!$M:$M,$A371,'Random Magic Item'!T:T))/100</f>
        <v>0</v>
      </c>
      <c r="N371" s="5">
        <f>(COUNTIF('Random Magic Item'!I:I,$A371)+SUMIF('Random Magic Item'!$M:$M,$A371,'Random Magic Item'!U:U))/100</f>
        <v>0.02</v>
      </c>
      <c r="O371" s="5">
        <f>(COUNTIF('Random Magic Item'!J:J,$A371)+SUMIF('Random Magic Item'!$M:$M,$A371,'Random Magic Item'!V:V))/100</f>
        <v>0</v>
      </c>
      <c r="P371" s="54">
        <f t="shared" si="11"/>
        <v>1</v>
      </c>
      <c r="Q371" s="13">
        <v>201</v>
      </c>
      <c r="W371" s="56">
        <v>246</v>
      </c>
      <c r="X371" s="13">
        <v>2</v>
      </c>
      <c r="Y371" s="13">
        <v>3</v>
      </c>
      <c r="AC371" s="14"/>
      <c r="AD371" s="56"/>
    </row>
    <row r="372" spans="1:30" x14ac:dyDescent="0.25">
      <c r="A372" t="s">
        <v>1462</v>
      </c>
      <c r="C372" t="s">
        <v>441</v>
      </c>
      <c r="D372" s="13" t="s">
        <v>4</v>
      </c>
      <c r="E372" s="13">
        <v>1</v>
      </c>
      <c r="F372" s="13">
        <v>0</v>
      </c>
      <c r="G372" s="5">
        <f>(COUNTIF('Random Magic Item'!B:B,$A372)+SUMIF('Random Magic Item'!$M:$M,$A372,'Random Magic Item'!N:N))/100</f>
        <v>0</v>
      </c>
      <c r="H372" s="5">
        <f>(COUNTIF('Random Magic Item'!C:C,$A372)+SUMIF('Random Magic Item'!$M:$M,$A372,'Random Magic Item'!O:O))/100</f>
        <v>0</v>
      </c>
      <c r="I372" s="5">
        <f>(COUNTIF('Random Magic Item'!D:D,$A372)+SUMIF('Random Magic Item'!$M:$M,$A372,'Random Magic Item'!P:P))/100</f>
        <v>0</v>
      </c>
      <c r="J372" s="5">
        <f>(COUNTIF('Random Magic Item'!E:E,$A372)+SUMIF('Random Magic Item'!$M:$M,$A372,'Random Magic Item'!Q:Q))/100</f>
        <v>0</v>
      </c>
      <c r="K372" s="5">
        <f>(COUNTIF('Random Magic Item'!F:F,$A372)+SUMIF('Random Magic Item'!$M:$M,$A372,'Random Magic Item'!R:R))/100</f>
        <v>0</v>
      </c>
      <c r="L372" s="5">
        <f>(COUNTIF('Random Magic Item'!G:G,$A372)+SUMIF('Random Magic Item'!$M:$M,$A372,'Random Magic Item'!S:S))/100</f>
        <v>0</v>
      </c>
      <c r="M372" s="5">
        <f>(COUNTIF('Random Magic Item'!H:H,$A372)+SUMIF('Random Magic Item'!$M:$M,$A372,'Random Magic Item'!T:T))/100</f>
        <v>0</v>
      </c>
      <c r="N372" s="5">
        <f>(COUNTIF('Random Magic Item'!I:I,$A372)+SUMIF('Random Magic Item'!$M:$M,$A372,'Random Magic Item'!U:U))/100</f>
        <v>0.02</v>
      </c>
      <c r="O372" s="5">
        <f>(COUNTIF('Random Magic Item'!J:J,$A372)+SUMIF('Random Magic Item'!$M:$M,$A372,'Random Magic Item'!V:V))/100</f>
        <v>0</v>
      </c>
      <c r="P372" s="54">
        <f t="shared" si="11"/>
        <v>1</v>
      </c>
      <c r="Q372" s="13">
        <v>202</v>
      </c>
      <c r="W372" s="56">
        <v>246</v>
      </c>
      <c r="AC372" s="14"/>
      <c r="AD372" s="56"/>
    </row>
    <row r="373" spans="1:30" x14ac:dyDescent="0.25">
      <c r="A373" t="s">
        <v>1463</v>
      </c>
      <c r="C373" t="s">
        <v>441</v>
      </c>
      <c r="D373" s="13" t="s">
        <v>4</v>
      </c>
      <c r="E373" s="13">
        <v>1</v>
      </c>
      <c r="F373" s="13">
        <v>0</v>
      </c>
      <c r="G373" s="5">
        <f>(COUNTIF('Random Magic Item'!B:B,$A373)+SUMIF('Random Magic Item'!$M:$M,$A373,'Random Magic Item'!N:N))/100</f>
        <v>0</v>
      </c>
      <c r="H373" s="5">
        <f>(COUNTIF('Random Magic Item'!C:C,$A373)+SUMIF('Random Magic Item'!$M:$M,$A373,'Random Magic Item'!O:O))/100</f>
        <v>0</v>
      </c>
      <c r="I373" s="5">
        <f>(COUNTIF('Random Magic Item'!D:D,$A373)+SUMIF('Random Magic Item'!$M:$M,$A373,'Random Magic Item'!P:P))/100</f>
        <v>0</v>
      </c>
      <c r="J373" s="5">
        <f>(COUNTIF('Random Magic Item'!E:E,$A373)+SUMIF('Random Magic Item'!$M:$M,$A373,'Random Magic Item'!Q:Q))/100</f>
        <v>0</v>
      </c>
      <c r="K373" s="5">
        <f>(COUNTIF('Random Magic Item'!F:F,$A373)+SUMIF('Random Magic Item'!$M:$M,$A373,'Random Magic Item'!R:R))/100</f>
        <v>0</v>
      </c>
      <c r="L373" s="5">
        <f>(COUNTIF('Random Magic Item'!G:G,$A373)+SUMIF('Random Magic Item'!$M:$M,$A373,'Random Magic Item'!S:S))/100</f>
        <v>0</v>
      </c>
      <c r="M373" s="5">
        <f>(COUNTIF('Random Magic Item'!H:H,$A373)+SUMIF('Random Magic Item'!$M:$M,$A373,'Random Magic Item'!T:T))/100</f>
        <v>0.01</v>
      </c>
      <c r="N373" s="5">
        <f>(COUNTIF('Random Magic Item'!I:I,$A373)+SUMIF('Random Magic Item'!$M:$M,$A373,'Random Magic Item'!U:U))/100</f>
        <v>0</v>
      </c>
      <c r="O373" s="5">
        <f>(COUNTIF('Random Magic Item'!J:J,$A373)+SUMIF('Random Magic Item'!$M:$M,$A373,'Random Magic Item'!V:V))/100</f>
        <v>0</v>
      </c>
      <c r="P373" s="54">
        <f t="shared" si="11"/>
        <v>1</v>
      </c>
      <c r="Q373" s="13">
        <v>202</v>
      </c>
      <c r="W373" s="56">
        <v>247</v>
      </c>
      <c r="AC373" s="14"/>
      <c r="AD373" s="56"/>
    </row>
    <row r="374" spans="1:30" x14ac:dyDescent="0.25">
      <c r="A374" t="s">
        <v>1464</v>
      </c>
      <c r="C374" t="s">
        <v>441</v>
      </c>
      <c r="D374" s="13" t="s">
        <v>4</v>
      </c>
      <c r="E374" s="13">
        <v>1</v>
      </c>
      <c r="F374" s="13">
        <v>0</v>
      </c>
      <c r="G374" s="5">
        <f>(COUNTIF('Random Magic Item'!B:B,$A374)+SUMIF('Random Magic Item'!$M:$M,$A374,'Random Magic Item'!N:N))/100</f>
        <v>0</v>
      </c>
      <c r="H374" s="5">
        <f>(COUNTIF('Random Magic Item'!C:C,$A374)+SUMIF('Random Magic Item'!$M:$M,$A374,'Random Magic Item'!O:O))/100</f>
        <v>0</v>
      </c>
      <c r="I374" s="5">
        <f>(COUNTIF('Random Magic Item'!D:D,$A374)+SUMIF('Random Magic Item'!$M:$M,$A374,'Random Magic Item'!P:P))/100</f>
        <v>0</v>
      </c>
      <c r="J374" s="5">
        <f>(COUNTIF('Random Magic Item'!E:E,$A374)+SUMIF('Random Magic Item'!$M:$M,$A374,'Random Magic Item'!Q:Q))/100</f>
        <v>0</v>
      </c>
      <c r="K374" s="5">
        <f>(COUNTIF('Random Magic Item'!F:F,$A374)+SUMIF('Random Magic Item'!$M:$M,$A374,'Random Magic Item'!R:R))/100</f>
        <v>0</v>
      </c>
      <c r="L374" s="5">
        <f>(COUNTIF('Random Magic Item'!G:G,$A374)+SUMIF('Random Magic Item'!$M:$M,$A374,'Random Magic Item'!S:S))/100</f>
        <v>0</v>
      </c>
      <c r="M374" s="5">
        <f>(COUNTIF('Random Magic Item'!H:H,$A374)+SUMIF('Random Magic Item'!$M:$M,$A374,'Random Magic Item'!T:T))/100</f>
        <v>0</v>
      </c>
      <c r="N374" s="5">
        <f>(COUNTIF('Random Magic Item'!I:I,$A374)+SUMIF('Random Magic Item'!$M:$M,$A374,'Random Magic Item'!U:U))/100</f>
        <v>0.02</v>
      </c>
      <c r="O374" s="5">
        <f>(COUNTIF('Random Magic Item'!J:J,$A374)+SUMIF('Random Magic Item'!$M:$M,$A374,'Random Magic Item'!V:V))/100</f>
        <v>0</v>
      </c>
      <c r="P374" s="54">
        <f t="shared" si="11"/>
        <v>1</v>
      </c>
      <c r="Q374" s="13">
        <v>202</v>
      </c>
      <c r="W374" s="56">
        <v>247</v>
      </c>
      <c r="AC374" s="14"/>
      <c r="AD374" s="56"/>
    </row>
    <row r="375" spans="1:30" x14ac:dyDescent="0.25">
      <c r="A375" t="s">
        <v>1465</v>
      </c>
      <c r="C375" t="s">
        <v>441</v>
      </c>
      <c r="D375" s="13" t="s">
        <v>4</v>
      </c>
      <c r="E375" s="13">
        <v>1</v>
      </c>
      <c r="F375" s="13">
        <v>0</v>
      </c>
      <c r="G375" s="5">
        <f>(COUNTIF('Random Magic Item'!B:B,$A375)+SUMIF('Random Magic Item'!$M:$M,$A375,'Random Magic Item'!N:N))/100</f>
        <v>0</v>
      </c>
      <c r="H375" s="5">
        <f>(COUNTIF('Random Magic Item'!C:C,$A375)+SUMIF('Random Magic Item'!$M:$M,$A375,'Random Magic Item'!O:O))/100</f>
        <v>0</v>
      </c>
      <c r="I375" s="5">
        <f>(COUNTIF('Random Magic Item'!D:D,$A375)+SUMIF('Random Magic Item'!$M:$M,$A375,'Random Magic Item'!P:P))/100</f>
        <v>0</v>
      </c>
      <c r="J375" s="5">
        <f>(COUNTIF('Random Magic Item'!E:E,$A375)+SUMIF('Random Magic Item'!$M:$M,$A375,'Random Magic Item'!Q:Q))/100</f>
        <v>0</v>
      </c>
      <c r="K375" s="5">
        <f>(COUNTIF('Random Magic Item'!F:F,$A375)+SUMIF('Random Magic Item'!$M:$M,$A375,'Random Magic Item'!R:R))/100</f>
        <v>0</v>
      </c>
      <c r="L375" s="5">
        <f>(COUNTIF('Random Magic Item'!G:G,$A375)+SUMIF('Random Magic Item'!$M:$M,$A375,'Random Magic Item'!S:S))/100</f>
        <v>0</v>
      </c>
      <c r="M375" s="5">
        <f>(COUNTIF('Random Magic Item'!H:H,$A375)+SUMIF('Random Magic Item'!$M:$M,$A375,'Random Magic Item'!T:T))/100</f>
        <v>0</v>
      </c>
      <c r="N375" s="5">
        <f>(COUNTIF('Random Magic Item'!I:I,$A375)+SUMIF('Random Magic Item'!$M:$M,$A375,'Random Magic Item'!U:U))/100</f>
        <v>0.02</v>
      </c>
      <c r="O375" s="5">
        <f>(COUNTIF('Random Magic Item'!J:J,$A375)+SUMIF('Random Magic Item'!$M:$M,$A375,'Random Magic Item'!V:V))/100</f>
        <v>0</v>
      </c>
      <c r="P375" s="54">
        <f t="shared" si="11"/>
        <v>1</v>
      </c>
      <c r="Q375" s="13">
        <v>203</v>
      </c>
      <c r="W375" s="56">
        <v>247</v>
      </c>
      <c r="AC375" s="14"/>
      <c r="AD375" s="56"/>
    </row>
    <row r="376" spans="1:30" x14ac:dyDescent="0.25">
      <c r="A376" t="s">
        <v>1466</v>
      </c>
      <c r="C376" t="s">
        <v>441</v>
      </c>
      <c r="D376" s="13" t="s">
        <v>3</v>
      </c>
      <c r="E376" s="13">
        <v>1</v>
      </c>
      <c r="F376" s="13">
        <v>0</v>
      </c>
      <c r="G376" s="5">
        <f>(COUNTIF('Random Magic Item'!B:B,$A376)+SUMIF('Random Magic Item'!$M:$M,$A376,'Random Magic Item'!N:N))/100</f>
        <v>0</v>
      </c>
      <c r="H376" s="5">
        <f>(COUNTIF('Random Magic Item'!C:C,$A376)+SUMIF('Random Magic Item'!$M:$M,$A376,'Random Magic Item'!O:O))/100</f>
        <v>0</v>
      </c>
      <c r="I376" s="5">
        <f>(COUNTIF('Random Magic Item'!D:D,$A376)+SUMIF('Random Magic Item'!$M:$M,$A376,'Random Magic Item'!P:P))/100</f>
        <v>0</v>
      </c>
      <c r="J376" s="5">
        <f>(COUNTIF('Random Magic Item'!E:E,$A376)+SUMIF('Random Magic Item'!$M:$M,$A376,'Random Magic Item'!Q:Q))/100</f>
        <v>0</v>
      </c>
      <c r="K376" s="5">
        <f>(COUNTIF('Random Magic Item'!F:F,$A376)+SUMIF('Random Magic Item'!$M:$M,$A376,'Random Magic Item'!R:R))/100</f>
        <v>0</v>
      </c>
      <c r="L376" s="5">
        <f>(COUNTIF('Random Magic Item'!G:G,$A376)+SUMIF('Random Magic Item'!$M:$M,$A376,'Random Magic Item'!S:S))/100</f>
        <v>0</v>
      </c>
      <c r="M376" s="5">
        <f>(COUNTIF('Random Magic Item'!H:H,$A376)+SUMIF('Random Magic Item'!$M:$M,$A376,'Random Magic Item'!T:T))/100</f>
        <v>0.01</v>
      </c>
      <c r="N376" s="5">
        <f>(COUNTIF('Random Magic Item'!I:I,$A376)+SUMIF('Random Magic Item'!$M:$M,$A376,'Random Magic Item'!U:U))/100</f>
        <v>0</v>
      </c>
      <c r="O376" s="5">
        <f>(COUNTIF('Random Magic Item'!J:J,$A376)+SUMIF('Random Magic Item'!$M:$M,$A376,'Random Magic Item'!V:V))/100</f>
        <v>0</v>
      </c>
      <c r="P376" s="54">
        <f t="shared" si="11"/>
        <v>1</v>
      </c>
      <c r="Q376" s="13">
        <v>203</v>
      </c>
      <c r="W376" s="56">
        <v>247</v>
      </c>
      <c r="AC376" s="14"/>
      <c r="AD376" s="56"/>
    </row>
    <row r="377" spans="1:30" x14ac:dyDescent="0.25">
      <c r="A377" t="s">
        <v>1467</v>
      </c>
      <c r="C377" t="s">
        <v>441</v>
      </c>
      <c r="D377" s="13" t="s">
        <v>2</v>
      </c>
      <c r="E377" s="13">
        <v>1</v>
      </c>
      <c r="F377" s="13">
        <v>0</v>
      </c>
      <c r="G377" s="5">
        <f>(COUNTIF('Random Magic Item'!B:B,$A377)+SUMIF('Random Magic Item'!$M:$M,$A377,'Random Magic Item'!N:N))/100</f>
        <v>0</v>
      </c>
      <c r="H377" s="5">
        <f>(COUNTIF('Random Magic Item'!C:C,$A377)+SUMIF('Random Magic Item'!$M:$M,$A377,'Random Magic Item'!O:O))/100</f>
        <v>0</v>
      </c>
      <c r="I377" s="5">
        <f>(COUNTIF('Random Magic Item'!D:D,$A377)+SUMIF('Random Magic Item'!$M:$M,$A377,'Random Magic Item'!P:P))/100</f>
        <v>0</v>
      </c>
      <c r="J377" s="5">
        <f>(COUNTIF('Random Magic Item'!E:E,$A377)+SUMIF('Random Magic Item'!$M:$M,$A377,'Random Magic Item'!Q:Q))/100</f>
        <v>0</v>
      </c>
      <c r="K377" s="5">
        <f>(COUNTIF('Random Magic Item'!F:F,$A377)+SUMIF('Random Magic Item'!$M:$M,$A377,'Random Magic Item'!R:R))/100</f>
        <v>0</v>
      </c>
      <c r="L377" s="5">
        <f>(COUNTIF('Random Magic Item'!G:G,$A377)+SUMIF('Random Magic Item'!$M:$M,$A377,'Random Magic Item'!S:S))/100</f>
        <v>0.02</v>
      </c>
      <c r="M377" s="5">
        <f>(COUNTIF('Random Magic Item'!H:H,$A377)+SUMIF('Random Magic Item'!$M:$M,$A377,'Random Magic Item'!T:T))/100</f>
        <v>0</v>
      </c>
      <c r="N377" s="5">
        <f>(COUNTIF('Random Magic Item'!I:I,$A377)+SUMIF('Random Magic Item'!$M:$M,$A377,'Random Magic Item'!U:U))/100</f>
        <v>0</v>
      </c>
      <c r="O377" s="5">
        <f>(COUNTIF('Random Magic Item'!J:J,$A377)+SUMIF('Random Magic Item'!$M:$M,$A377,'Random Magic Item'!V:V))/100</f>
        <v>0</v>
      </c>
      <c r="P377" s="54">
        <f t="shared" si="11"/>
        <v>1</v>
      </c>
      <c r="Q377" s="13">
        <v>203</v>
      </c>
      <c r="AC377" s="14"/>
      <c r="AD377" s="56"/>
    </row>
    <row r="378" spans="1:30" x14ac:dyDescent="0.25">
      <c r="A378" t="s">
        <v>1468</v>
      </c>
      <c r="C378" t="s">
        <v>441</v>
      </c>
      <c r="D378" s="13" t="s">
        <v>5</v>
      </c>
      <c r="E378" s="13">
        <v>1</v>
      </c>
      <c r="F378" s="13">
        <v>0</v>
      </c>
      <c r="G378" s="5">
        <f>(COUNTIF('Random Magic Item'!B:B,$A378)+SUMIF('Random Magic Item'!$M:$M,$A378,'Random Magic Item'!N:N))/100</f>
        <v>0</v>
      </c>
      <c r="H378" s="5">
        <f>(COUNTIF('Random Magic Item'!C:C,$A378)+SUMIF('Random Magic Item'!$M:$M,$A378,'Random Magic Item'!O:O))/100</f>
        <v>0</v>
      </c>
      <c r="I378" s="5">
        <f>(COUNTIF('Random Magic Item'!D:D,$A378)+SUMIF('Random Magic Item'!$M:$M,$A378,'Random Magic Item'!P:P))/100</f>
        <v>0</v>
      </c>
      <c r="J378" s="5">
        <f>(COUNTIF('Random Magic Item'!E:E,$A378)+SUMIF('Random Magic Item'!$M:$M,$A378,'Random Magic Item'!Q:Q))/100</f>
        <v>0</v>
      </c>
      <c r="K378" s="5">
        <f>(COUNTIF('Random Magic Item'!F:F,$A378)+SUMIF('Random Magic Item'!$M:$M,$A378,'Random Magic Item'!R:R))/100</f>
        <v>0</v>
      </c>
      <c r="L378" s="5">
        <f>(COUNTIF('Random Magic Item'!G:G,$A378)+SUMIF('Random Magic Item'!$M:$M,$A378,'Random Magic Item'!S:S))/100</f>
        <v>0</v>
      </c>
      <c r="M378" s="5">
        <f>(COUNTIF('Random Magic Item'!H:H,$A378)+SUMIF('Random Magic Item'!$M:$M,$A378,'Random Magic Item'!T:T))/100</f>
        <v>0</v>
      </c>
      <c r="N378" s="5">
        <f>(COUNTIF('Random Magic Item'!I:I,$A378)+SUMIF('Random Magic Item'!$M:$M,$A378,'Random Magic Item'!U:U))/100</f>
        <v>0</v>
      </c>
      <c r="O378" s="5">
        <f>(COUNTIF('Random Magic Item'!J:J,$A378)+SUMIF('Random Magic Item'!$M:$M,$A378,'Random Magic Item'!V:V))/100</f>
        <v>0.03</v>
      </c>
      <c r="P378" s="54">
        <f t="shared" si="11"/>
        <v>1</v>
      </c>
      <c r="Q378" s="13">
        <v>203</v>
      </c>
      <c r="W378" s="56">
        <v>248</v>
      </c>
      <c r="AC378" s="14"/>
      <c r="AD378" s="56"/>
    </row>
    <row r="379" spans="1:30" x14ac:dyDescent="0.25">
      <c r="A379" t="s">
        <v>1469</v>
      </c>
      <c r="C379" t="s">
        <v>441</v>
      </c>
      <c r="D379" s="13" t="s">
        <v>2</v>
      </c>
      <c r="E379" s="13">
        <v>1</v>
      </c>
      <c r="F379" s="13">
        <v>0</v>
      </c>
      <c r="G379" s="5">
        <f>(COUNTIF('Random Magic Item'!B:B,$A379)+SUMIF('Random Magic Item'!$M:$M,$A379,'Random Magic Item'!N:N))/100</f>
        <v>0</v>
      </c>
      <c r="H379" s="5">
        <f>(COUNTIF('Random Magic Item'!C:C,$A379)+SUMIF('Random Magic Item'!$M:$M,$A379,'Random Magic Item'!O:O))/100</f>
        <v>0</v>
      </c>
      <c r="I379" s="5">
        <f>(COUNTIF('Random Magic Item'!D:D,$A379)+SUMIF('Random Magic Item'!$M:$M,$A379,'Random Magic Item'!P:P))/100</f>
        <v>0</v>
      </c>
      <c r="J379" s="5">
        <f>(COUNTIF('Random Magic Item'!E:E,$A379)+SUMIF('Random Magic Item'!$M:$M,$A379,'Random Magic Item'!Q:Q))/100</f>
        <v>0</v>
      </c>
      <c r="K379" s="5">
        <f>(COUNTIF('Random Magic Item'!F:F,$A379)+SUMIF('Random Magic Item'!$M:$M,$A379,'Random Magic Item'!R:R))/100</f>
        <v>0</v>
      </c>
      <c r="L379" s="5">
        <f>(COUNTIF('Random Magic Item'!G:G,$A379)+SUMIF('Random Magic Item'!$M:$M,$A379,'Random Magic Item'!S:S))/100</f>
        <v>0.02</v>
      </c>
      <c r="M379" s="5">
        <f>(COUNTIF('Random Magic Item'!H:H,$A379)+SUMIF('Random Magic Item'!$M:$M,$A379,'Random Magic Item'!T:T))/100</f>
        <v>0</v>
      </c>
      <c r="N379" s="5">
        <f>(COUNTIF('Random Magic Item'!I:I,$A379)+SUMIF('Random Magic Item'!$M:$M,$A379,'Random Magic Item'!U:U))/100</f>
        <v>0</v>
      </c>
      <c r="O379" s="5">
        <f>(COUNTIF('Random Magic Item'!J:J,$A379)+SUMIF('Random Magic Item'!$M:$M,$A379,'Random Magic Item'!V:V))/100</f>
        <v>0</v>
      </c>
      <c r="P379" s="54">
        <f t="shared" si="11"/>
        <v>1</v>
      </c>
      <c r="Q379" s="13">
        <v>204</v>
      </c>
      <c r="W379" s="56">
        <v>248</v>
      </c>
      <c r="AC379" s="14"/>
      <c r="AD379" s="56"/>
    </row>
    <row r="380" spans="1:30" x14ac:dyDescent="0.25">
      <c r="A380" t="s">
        <v>1470</v>
      </c>
      <c r="C380" t="s">
        <v>441</v>
      </c>
      <c r="D380" s="13" t="s">
        <v>3</v>
      </c>
      <c r="E380" s="13">
        <v>1</v>
      </c>
      <c r="F380" s="13">
        <v>0</v>
      </c>
      <c r="G380" s="5">
        <f>(COUNTIF('Random Magic Item'!B:B,$A380)+SUMIF('Random Magic Item'!$M:$M,$A380,'Random Magic Item'!N:N))/100</f>
        <v>0</v>
      </c>
      <c r="H380" s="5">
        <f>(COUNTIF('Random Magic Item'!C:C,$A380)+SUMIF('Random Magic Item'!$M:$M,$A380,'Random Magic Item'!O:O))/100</f>
        <v>0</v>
      </c>
      <c r="I380" s="5">
        <f>(COUNTIF('Random Magic Item'!D:D,$A380)+SUMIF('Random Magic Item'!$M:$M,$A380,'Random Magic Item'!P:P))/100</f>
        <v>0</v>
      </c>
      <c r="J380" s="5">
        <f>(COUNTIF('Random Magic Item'!E:E,$A380)+SUMIF('Random Magic Item'!$M:$M,$A380,'Random Magic Item'!Q:Q))/100</f>
        <v>0</v>
      </c>
      <c r="K380" s="5">
        <f>(COUNTIF('Random Magic Item'!F:F,$A380)+SUMIF('Random Magic Item'!$M:$M,$A380,'Random Magic Item'!R:R))/100</f>
        <v>0</v>
      </c>
      <c r="L380" s="5">
        <f>(COUNTIF('Random Magic Item'!G:G,$A380)+SUMIF('Random Magic Item'!$M:$M,$A380,'Random Magic Item'!S:S))/100</f>
        <v>0</v>
      </c>
      <c r="M380" s="5">
        <f>(COUNTIF('Random Magic Item'!H:H,$A380)+SUMIF('Random Magic Item'!$M:$M,$A380,'Random Magic Item'!T:T))/100</f>
        <v>0.01</v>
      </c>
      <c r="N380" s="5">
        <f>(COUNTIF('Random Magic Item'!I:I,$A380)+SUMIF('Random Magic Item'!$M:$M,$A380,'Random Magic Item'!U:U))/100</f>
        <v>0</v>
      </c>
      <c r="O380" s="5">
        <f>(COUNTIF('Random Magic Item'!J:J,$A380)+SUMIF('Random Magic Item'!$M:$M,$A380,'Random Magic Item'!V:V))/100</f>
        <v>0</v>
      </c>
      <c r="P380" s="54">
        <f t="shared" si="11"/>
        <v>1</v>
      </c>
      <c r="Q380" s="13">
        <v>204</v>
      </c>
      <c r="W380" s="56">
        <v>248</v>
      </c>
      <c r="AC380" s="14"/>
      <c r="AD380" s="56"/>
    </row>
    <row r="381" spans="1:30" x14ac:dyDescent="0.25">
      <c r="A381" t="s">
        <v>1471</v>
      </c>
      <c r="C381" t="s">
        <v>441</v>
      </c>
      <c r="D381" s="13" t="s">
        <v>4</v>
      </c>
      <c r="E381" s="13">
        <v>1</v>
      </c>
      <c r="F381" s="13">
        <v>0</v>
      </c>
      <c r="G381" s="5">
        <f>(COUNTIF('Random Magic Item'!B:B,$A381)+SUMIF('Random Magic Item'!$M:$M,$A381,'Random Magic Item'!N:N))/100</f>
        <v>0</v>
      </c>
      <c r="H381" s="5">
        <f>(COUNTIF('Random Magic Item'!C:C,$A381)+SUMIF('Random Magic Item'!$M:$M,$A381,'Random Magic Item'!O:O))/100</f>
        <v>0</v>
      </c>
      <c r="I381" s="5">
        <f>(COUNTIF('Random Magic Item'!D:D,$A381)+SUMIF('Random Magic Item'!$M:$M,$A381,'Random Magic Item'!P:P))/100</f>
        <v>0</v>
      </c>
      <c r="J381" s="5">
        <f>(COUNTIF('Random Magic Item'!E:E,$A381)+SUMIF('Random Magic Item'!$M:$M,$A381,'Random Magic Item'!Q:Q))/100</f>
        <v>0</v>
      </c>
      <c r="K381" s="5">
        <f>(COUNTIF('Random Magic Item'!F:F,$A381)+SUMIF('Random Magic Item'!$M:$M,$A381,'Random Magic Item'!R:R))/100</f>
        <v>0</v>
      </c>
      <c r="L381" s="5">
        <f>(COUNTIF('Random Magic Item'!G:G,$A381)+SUMIF('Random Magic Item'!$M:$M,$A381,'Random Magic Item'!S:S))/100</f>
        <v>0</v>
      </c>
      <c r="M381" s="5">
        <f>(COUNTIF('Random Magic Item'!H:H,$A381)+SUMIF('Random Magic Item'!$M:$M,$A381,'Random Magic Item'!T:T))/100</f>
        <v>0</v>
      </c>
      <c r="N381" s="5">
        <f>(COUNTIF('Random Magic Item'!I:I,$A381)+SUMIF('Random Magic Item'!$M:$M,$A381,'Random Magic Item'!U:U))/100</f>
        <v>0.02</v>
      </c>
      <c r="O381" s="5">
        <f>(COUNTIF('Random Magic Item'!J:J,$A381)+SUMIF('Random Magic Item'!$M:$M,$A381,'Random Magic Item'!V:V))/100</f>
        <v>0</v>
      </c>
      <c r="P381" s="54">
        <f t="shared" si="11"/>
        <v>1</v>
      </c>
      <c r="Q381" s="13">
        <v>204</v>
      </c>
      <c r="W381" s="56">
        <v>249</v>
      </c>
      <c r="AC381" s="14"/>
      <c r="AD381" s="56"/>
    </row>
    <row r="382" spans="1:30" x14ac:dyDescent="0.25">
      <c r="A382" t="s">
        <v>1472</v>
      </c>
      <c r="C382" t="s">
        <v>441</v>
      </c>
      <c r="D382" s="13" t="s">
        <v>3</v>
      </c>
      <c r="E382" s="13">
        <v>0</v>
      </c>
      <c r="F382" s="13">
        <v>0</v>
      </c>
      <c r="G382" s="5">
        <f>(COUNTIF('Random Magic Item'!B:B,$A382)+SUMIF('Random Magic Item'!$M:$M,$A382,'Random Magic Item'!N:N))/100</f>
        <v>0</v>
      </c>
      <c r="H382" s="5">
        <f>(COUNTIF('Random Magic Item'!C:C,$A382)+SUMIF('Random Magic Item'!$M:$M,$A382,'Random Magic Item'!O:O))/100</f>
        <v>0</v>
      </c>
      <c r="I382" s="5">
        <f>(COUNTIF('Random Magic Item'!D:D,$A382)+SUMIF('Random Magic Item'!$M:$M,$A382,'Random Magic Item'!P:P))/100</f>
        <v>0</v>
      </c>
      <c r="J382" s="5">
        <f>(COUNTIF('Random Magic Item'!E:E,$A382)+SUMIF('Random Magic Item'!$M:$M,$A382,'Random Magic Item'!Q:Q))/100</f>
        <v>0</v>
      </c>
      <c r="K382" s="5">
        <f>(COUNTIF('Random Magic Item'!F:F,$A382)+SUMIF('Random Magic Item'!$M:$M,$A382,'Random Magic Item'!R:R))/100</f>
        <v>0</v>
      </c>
      <c r="L382" s="5">
        <f>(COUNTIF('Random Magic Item'!G:G,$A382)+SUMIF('Random Magic Item'!$M:$M,$A382,'Random Magic Item'!S:S))/100</f>
        <v>0</v>
      </c>
      <c r="M382" s="5">
        <f>(COUNTIF('Random Magic Item'!H:H,$A382)+SUMIF('Random Magic Item'!$M:$M,$A382,'Random Magic Item'!T:T))/100</f>
        <v>0.01</v>
      </c>
      <c r="N382" s="5">
        <f>(COUNTIF('Random Magic Item'!I:I,$A382)+SUMIF('Random Magic Item'!$M:$M,$A382,'Random Magic Item'!U:U))/100</f>
        <v>0</v>
      </c>
      <c r="O382" s="5">
        <f>(COUNTIF('Random Magic Item'!J:J,$A382)+SUMIF('Random Magic Item'!$M:$M,$A382,'Random Magic Item'!V:V))/100</f>
        <v>0</v>
      </c>
      <c r="P382" s="54">
        <f t="shared" ref="P382:P413" si="12">SIGN(SUM(G382:O382))</f>
        <v>1</v>
      </c>
      <c r="Q382" s="13">
        <v>205</v>
      </c>
      <c r="W382" s="56">
        <v>249</v>
      </c>
      <c r="AC382" s="14"/>
      <c r="AD382" s="56"/>
    </row>
    <row r="383" spans="1:30" x14ac:dyDescent="0.25">
      <c r="A383" t="s">
        <v>1473</v>
      </c>
      <c r="C383" t="s">
        <v>372</v>
      </c>
      <c r="D383" s="13" t="s">
        <v>3</v>
      </c>
      <c r="E383" s="13">
        <v>0</v>
      </c>
      <c r="F383" s="13">
        <v>0</v>
      </c>
      <c r="G383" s="5">
        <f>(COUNTIF('Random Magic Item'!B:B,$A383)+SUMIF('Random Magic Item'!$M:$M,$A383,'Random Magic Item'!N:N))/100</f>
        <v>0</v>
      </c>
      <c r="H383" s="5">
        <f>(COUNTIF('Random Magic Item'!C:C,$A383)+SUMIF('Random Magic Item'!$M:$M,$A383,'Random Magic Item'!O:O))/100</f>
        <v>0</v>
      </c>
      <c r="I383" s="5">
        <f>(COUNTIF('Random Magic Item'!D:D,$A383)+SUMIF('Random Magic Item'!$M:$M,$A383,'Random Magic Item'!P:P))/100</f>
        <v>0</v>
      </c>
      <c r="J383" s="5">
        <f>(COUNTIF('Random Magic Item'!E:E,$A383)+SUMIF('Random Magic Item'!$M:$M,$A383,'Random Magic Item'!Q:Q))/100</f>
        <v>0</v>
      </c>
      <c r="K383" s="5">
        <f>(COUNTIF('Random Magic Item'!F:F,$A383)+SUMIF('Random Magic Item'!$M:$M,$A383,'Random Magic Item'!R:R))/100</f>
        <v>0</v>
      </c>
      <c r="L383" s="5">
        <f>(COUNTIF('Random Magic Item'!G:G,$A383)+SUMIF('Random Magic Item'!$M:$M,$A383,'Random Magic Item'!S:S))/100</f>
        <v>0</v>
      </c>
      <c r="M383" s="5">
        <f>(COUNTIF('Random Magic Item'!H:H,$A383)+SUMIF('Random Magic Item'!$M:$M,$A383,'Random Magic Item'!T:T))/100</f>
        <v>0.01</v>
      </c>
      <c r="N383" s="5">
        <f>(COUNTIF('Random Magic Item'!I:I,$A383)+SUMIF('Random Magic Item'!$M:$M,$A383,'Random Magic Item'!U:U))/100</f>
        <v>0</v>
      </c>
      <c r="O383" s="5">
        <f>(COUNTIF('Random Magic Item'!J:J,$A383)+SUMIF('Random Magic Item'!$M:$M,$A383,'Random Magic Item'!V:V))/100</f>
        <v>0</v>
      </c>
      <c r="P383" s="54">
        <f t="shared" si="12"/>
        <v>1</v>
      </c>
      <c r="Q383" s="13">
        <v>205</v>
      </c>
      <c r="W383" s="56">
        <v>249</v>
      </c>
      <c r="AC383" s="14"/>
      <c r="AD383" s="56"/>
    </row>
    <row r="384" spans="1:30" x14ac:dyDescent="0.25">
      <c r="A384" t="s">
        <v>1149</v>
      </c>
      <c r="C384" t="s">
        <v>372</v>
      </c>
      <c r="D384" s="13" t="s">
        <v>2</v>
      </c>
      <c r="E384" s="13">
        <v>1</v>
      </c>
      <c r="F384" s="13">
        <v>0</v>
      </c>
      <c r="G384" s="5">
        <f>(COUNTIF('Random Magic Item'!B:B,$A384)+SUMIF('Random Magic Item'!$M:$M,$A384,'Random Magic Item'!N:N))/100</f>
        <v>0</v>
      </c>
      <c r="H384" s="5">
        <f>(COUNTIF('Random Magic Item'!C:C,$A384)+SUMIF('Random Magic Item'!$M:$M,$A384,'Random Magic Item'!O:O))/100</f>
        <v>0</v>
      </c>
      <c r="I384" s="5">
        <f>(COUNTIF('Random Magic Item'!D:D,$A384)+SUMIF('Random Magic Item'!$M:$M,$A384,'Random Magic Item'!P:P))/100</f>
        <v>0</v>
      </c>
      <c r="J384" s="5">
        <f>(COUNTIF('Random Magic Item'!E:E,$A384)+SUMIF('Random Magic Item'!$M:$M,$A384,'Random Magic Item'!Q:Q))/100</f>
        <v>0</v>
      </c>
      <c r="K384" s="5">
        <f>(COUNTIF('Random Magic Item'!F:F,$A384)+SUMIF('Random Magic Item'!$M:$M,$A384,'Random Magic Item'!R:R))/100</f>
        <v>0</v>
      </c>
      <c r="L384" s="5">
        <f>(COUNTIF('Random Magic Item'!G:G,$A384)+SUMIF('Random Magic Item'!$M:$M,$A384,'Random Magic Item'!S:S))/100</f>
        <v>0</v>
      </c>
      <c r="M384" s="5">
        <f>(COUNTIF('Random Magic Item'!H:H,$A384)+SUMIF('Random Magic Item'!$M:$M,$A384,'Random Magic Item'!T:T))/100</f>
        <v>0</v>
      </c>
      <c r="N384" s="5">
        <f>(COUNTIF('Random Magic Item'!I:I,$A384)+SUMIF('Random Magic Item'!$M:$M,$A384,'Random Magic Item'!U:U))/100</f>
        <v>0</v>
      </c>
      <c r="O384" s="5">
        <f>(COUNTIF('Random Magic Item'!J:J,$A384)+SUMIF('Random Magic Item'!$M:$M,$A384,'Random Magic Item'!V:V))/100</f>
        <v>0</v>
      </c>
      <c r="P384" s="54">
        <f t="shared" si="12"/>
        <v>0</v>
      </c>
      <c r="Q384" s="13">
        <v>205</v>
      </c>
      <c r="W384" s="56">
        <v>249</v>
      </c>
      <c r="AA384" s="56">
        <v>4</v>
      </c>
      <c r="AC384" s="14"/>
      <c r="AD384" s="56"/>
    </row>
    <row r="385" spans="1:30" x14ac:dyDescent="0.25">
      <c r="A385" t="s">
        <v>1474</v>
      </c>
      <c r="C385" t="s">
        <v>468</v>
      </c>
      <c r="D385" s="13" t="s">
        <v>2</v>
      </c>
      <c r="E385" s="13">
        <v>0</v>
      </c>
      <c r="F385" s="13">
        <v>0</v>
      </c>
      <c r="G385" s="5">
        <f>(COUNTIF('Random Magic Item'!B:B,$A385)+SUMIF('Random Magic Item'!$M:$M,$A385,'Random Magic Item'!N:N))/100</f>
        <v>0</v>
      </c>
      <c r="H385" s="5">
        <f>(COUNTIF('Random Magic Item'!C:C,$A385)+SUMIF('Random Magic Item'!$M:$M,$A385,'Random Magic Item'!O:O))/100</f>
        <v>0</v>
      </c>
      <c r="I385" s="5">
        <f>(COUNTIF('Random Magic Item'!D:D,$A385)+SUMIF('Random Magic Item'!$M:$M,$A385,'Random Magic Item'!P:P))/100</f>
        <v>0</v>
      </c>
      <c r="J385" s="5">
        <f>(COUNTIF('Random Magic Item'!E:E,$A385)+SUMIF('Random Magic Item'!$M:$M,$A385,'Random Magic Item'!Q:Q))/100</f>
        <v>0</v>
      </c>
      <c r="K385" s="5">
        <f>(COUNTIF('Random Magic Item'!F:F,$A385)+SUMIF('Random Magic Item'!$M:$M,$A385,'Random Magic Item'!R:R))/100</f>
        <v>0</v>
      </c>
      <c r="L385" s="5">
        <f>(COUNTIF('Random Magic Item'!G:G,$A385)+SUMIF('Random Magic Item'!$M:$M,$A385,'Random Magic Item'!S:S))/100</f>
        <v>0</v>
      </c>
      <c r="M385" s="5">
        <f>(COUNTIF('Random Magic Item'!H:H,$A385)+SUMIF('Random Magic Item'!$M:$M,$A385,'Random Magic Item'!T:T))/100</f>
        <v>0</v>
      </c>
      <c r="N385" s="5">
        <f>(COUNTIF('Random Magic Item'!I:I,$A385)+SUMIF('Random Magic Item'!$M:$M,$A385,'Random Magic Item'!U:U))/100</f>
        <v>0</v>
      </c>
      <c r="O385" s="5">
        <f>(COUNTIF('Random Magic Item'!J:J,$A385)+SUMIF('Random Magic Item'!$M:$M,$A385,'Random Magic Item'!V:V))/100</f>
        <v>0</v>
      </c>
      <c r="P385" s="54">
        <f t="shared" si="12"/>
        <v>0</v>
      </c>
      <c r="U385" s="13">
        <v>223</v>
      </c>
      <c r="AC385" s="14"/>
      <c r="AD385" s="56"/>
    </row>
    <row r="386" spans="1:30" x14ac:dyDescent="0.25">
      <c r="A386" t="s">
        <v>1475</v>
      </c>
      <c r="C386" t="s">
        <v>442</v>
      </c>
      <c r="D386" s="13" t="s">
        <v>3</v>
      </c>
      <c r="E386" s="13">
        <v>1</v>
      </c>
      <c r="F386" s="13">
        <v>0</v>
      </c>
      <c r="G386" s="5">
        <f>(COUNTIF('Random Magic Item'!B:B,$A386)+SUMIF('Random Magic Item'!$M:$M,$A386,'Random Magic Item'!N:N))/100</f>
        <v>0</v>
      </c>
      <c r="H386" s="5">
        <f>(COUNTIF('Random Magic Item'!C:C,$A386)+SUMIF('Random Magic Item'!$M:$M,$A386,'Random Magic Item'!O:O))/100</f>
        <v>0</v>
      </c>
      <c r="I386" s="5">
        <f>(COUNTIF('Random Magic Item'!D:D,$A386)+SUMIF('Random Magic Item'!$M:$M,$A386,'Random Magic Item'!P:P))/100</f>
        <v>0</v>
      </c>
      <c r="J386" s="5">
        <f>(COUNTIF('Random Magic Item'!E:E,$A386)+SUMIF('Random Magic Item'!$M:$M,$A386,'Random Magic Item'!Q:Q))/100</f>
        <v>0</v>
      </c>
      <c r="K386" s="5">
        <f>(COUNTIF('Random Magic Item'!F:F,$A386)+SUMIF('Random Magic Item'!$M:$M,$A386,'Random Magic Item'!R:R))/100</f>
        <v>0</v>
      </c>
      <c r="L386" s="5">
        <f>(COUNTIF('Random Magic Item'!G:G,$A386)+SUMIF('Random Magic Item'!$M:$M,$A386,'Random Magic Item'!S:S))/100</f>
        <v>0</v>
      </c>
      <c r="M386" s="5">
        <f>(COUNTIF('Random Magic Item'!H:H,$A386)+SUMIF('Random Magic Item'!$M:$M,$A386,'Random Magic Item'!T:T))/100</f>
        <v>0.01</v>
      </c>
      <c r="N386" s="5">
        <f>(COUNTIF('Random Magic Item'!I:I,$A386)+SUMIF('Random Magic Item'!$M:$M,$A386,'Random Magic Item'!U:U))/100</f>
        <v>0</v>
      </c>
      <c r="O386" s="5">
        <f>(COUNTIF('Random Magic Item'!J:J,$A386)+SUMIF('Random Magic Item'!$M:$M,$A386,'Random Magic Item'!V:V))/100</f>
        <v>0</v>
      </c>
      <c r="P386" s="54">
        <f t="shared" si="12"/>
        <v>1</v>
      </c>
      <c r="Q386" s="13">
        <v>205</v>
      </c>
      <c r="W386" s="56">
        <v>249</v>
      </c>
      <c r="AC386" s="14"/>
      <c r="AD386" s="56"/>
    </row>
    <row r="387" spans="1:30" x14ac:dyDescent="0.25">
      <c r="A387" t="s">
        <v>1476</v>
      </c>
      <c r="C387" t="s">
        <v>442</v>
      </c>
      <c r="D387" s="13" t="s">
        <v>5</v>
      </c>
      <c r="E387" s="13">
        <v>1</v>
      </c>
      <c r="F387" s="13">
        <v>0</v>
      </c>
      <c r="G387" s="5">
        <f>(COUNTIF('Random Magic Item'!B:B,$A387)+SUMIF('Random Magic Item'!$M:$M,$A387,'Random Magic Item'!N:N))/100</f>
        <v>0</v>
      </c>
      <c r="H387" s="5">
        <f>(COUNTIF('Random Magic Item'!C:C,$A387)+SUMIF('Random Magic Item'!$M:$M,$A387,'Random Magic Item'!O:O))/100</f>
        <v>0</v>
      </c>
      <c r="I387" s="5">
        <f>(COUNTIF('Random Magic Item'!D:D,$A387)+SUMIF('Random Magic Item'!$M:$M,$A387,'Random Magic Item'!P:P))/100</f>
        <v>0</v>
      </c>
      <c r="J387" s="5">
        <f>(COUNTIF('Random Magic Item'!E:E,$A387)+SUMIF('Random Magic Item'!$M:$M,$A387,'Random Magic Item'!Q:Q))/100</f>
        <v>0</v>
      </c>
      <c r="K387" s="5">
        <f>(COUNTIF('Random Magic Item'!F:F,$A387)+SUMIF('Random Magic Item'!$M:$M,$A387,'Random Magic Item'!R:R))/100</f>
        <v>0</v>
      </c>
      <c r="L387" s="5">
        <f>(COUNTIF('Random Magic Item'!G:G,$A387)+SUMIF('Random Magic Item'!$M:$M,$A387,'Random Magic Item'!S:S))/100</f>
        <v>0</v>
      </c>
      <c r="M387" s="5">
        <f>(COUNTIF('Random Magic Item'!H:H,$A387)+SUMIF('Random Magic Item'!$M:$M,$A387,'Random Magic Item'!T:T))/100</f>
        <v>0</v>
      </c>
      <c r="N387" s="5">
        <f>(COUNTIF('Random Magic Item'!I:I,$A387)+SUMIF('Random Magic Item'!$M:$M,$A387,'Random Magic Item'!U:U))/100</f>
        <v>0</v>
      </c>
      <c r="O387" s="5">
        <f>(COUNTIF('Random Magic Item'!J:J,$A387)+SUMIF('Random Magic Item'!$M:$M,$A387,'Random Magic Item'!V:V))/100</f>
        <v>0.05</v>
      </c>
      <c r="P387" s="54">
        <f t="shared" si="12"/>
        <v>1</v>
      </c>
      <c r="Q387" s="13">
        <v>206</v>
      </c>
      <c r="AC387" s="14"/>
      <c r="AD387" s="56"/>
    </row>
    <row r="388" spans="1:30" x14ac:dyDescent="0.25">
      <c r="A388" t="s">
        <v>459</v>
      </c>
      <c r="C388" t="s">
        <v>442</v>
      </c>
      <c r="D388" s="13" t="s">
        <v>452</v>
      </c>
      <c r="E388" s="13">
        <v>1</v>
      </c>
      <c r="F388" s="13">
        <v>0</v>
      </c>
      <c r="G388" s="5">
        <f>(COUNTIF('Random Magic Item'!B:B,$A388)+SUMIF('Random Magic Item'!$M:$M,$A388,'Random Magic Item'!N:N))/100</f>
        <v>0</v>
      </c>
      <c r="H388" s="5">
        <f>(COUNTIF('Random Magic Item'!C:C,$A388)+SUMIF('Random Magic Item'!$M:$M,$A388,'Random Magic Item'!O:O))/100</f>
        <v>0</v>
      </c>
      <c r="I388" s="5">
        <f>(COUNTIF('Random Magic Item'!D:D,$A388)+SUMIF('Random Magic Item'!$M:$M,$A388,'Random Magic Item'!P:P))/100</f>
        <v>0</v>
      </c>
      <c r="J388" s="5">
        <f>(COUNTIF('Random Magic Item'!E:E,$A388)+SUMIF('Random Magic Item'!$M:$M,$A388,'Random Magic Item'!Q:Q))/100</f>
        <v>0</v>
      </c>
      <c r="K388" s="5">
        <f>(COUNTIF('Random Magic Item'!F:F,$A388)+SUMIF('Random Magic Item'!$M:$M,$A388,'Random Magic Item'!R:R))/100</f>
        <v>0</v>
      </c>
      <c r="L388" s="5">
        <f>(COUNTIF('Random Magic Item'!G:G,$A388)+SUMIF('Random Magic Item'!$M:$M,$A388,'Random Magic Item'!S:S))/100</f>
        <v>0</v>
      </c>
      <c r="M388" s="5">
        <f>(COUNTIF('Random Magic Item'!H:H,$A388)+SUMIF('Random Magic Item'!$M:$M,$A388,'Random Magic Item'!T:T))/100</f>
        <v>0</v>
      </c>
      <c r="N388" s="5">
        <f>(COUNTIF('Random Magic Item'!I:I,$A388)+SUMIF('Random Magic Item'!$M:$M,$A388,'Random Magic Item'!U:U))/100</f>
        <v>0</v>
      </c>
      <c r="O388" s="5">
        <f>(COUNTIF('Random Magic Item'!J:J,$A388)+SUMIF('Random Magic Item'!$M:$M,$A388,'Random Magic Item'!V:V))/100</f>
        <v>0</v>
      </c>
      <c r="P388" s="54">
        <f t="shared" si="12"/>
        <v>0</v>
      </c>
      <c r="Q388" s="13">
        <v>226</v>
      </c>
      <c r="AC388" s="14"/>
      <c r="AD388" s="56"/>
    </row>
    <row r="389" spans="1:30" x14ac:dyDescent="0.25">
      <c r="A389" t="s">
        <v>1477</v>
      </c>
      <c r="C389" t="s">
        <v>413</v>
      </c>
      <c r="D389" s="13" t="s">
        <v>3</v>
      </c>
      <c r="E389" s="13">
        <v>1</v>
      </c>
      <c r="F389" s="13">
        <v>0</v>
      </c>
      <c r="G389" s="5">
        <f>(COUNTIF('Random Magic Item'!B:B,$A389)+SUMIF('Random Magic Item'!$M:$M,$A389,'Random Magic Item'!N:N))/100</f>
        <v>0</v>
      </c>
      <c r="H389" s="5">
        <f>(COUNTIF('Random Magic Item'!C:C,$A389)+SUMIF('Random Magic Item'!$M:$M,$A389,'Random Magic Item'!O:O))/100</f>
        <v>0</v>
      </c>
      <c r="I389" s="5">
        <f>(COUNTIF('Random Magic Item'!D:D,$A389)+SUMIF('Random Magic Item'!$M:$M,$A389,'Random Magic Item'!P:P))/100</f>
        <v>0</v>
      </c>
      <c r="J389" s="5">
        <f>(COUNTIF('Random Magic Item'!E:E,$A389)+SUMIF('Random Magic Item'!$M:$M,$A389,'Random Magic Item'!Q:Q))/100</f>
        <v>0</v>
      </c>
      <c r="K389" s="5">
        <f>(COUNTIF('Random Magic Item'!F:F,$A389)+SUMIF('Random Magic Item'!$M:$M,$A389,'Random Magic Item'!R:R))/100</f>
        <v>0</v>
      </c>
      <c r="L389" s="5">
        <f>(COUNTIF('Random Magic Item'!G:G,$A389)+SUMIF('Random Magic Item'!$M:$M,$A389,'Random Magic Item'!S:S))/100</f>
        <v>0</v>
      </c>
      <c r="M389" s="5">
        <f>(COUNTIF('Random Magic Item'!H:H,$A389)+SUMIF('Random Magic Item'!$M:$M,$A389,'Random Magic Item'!T:T))/100</f>
        <v>0.01</v>
      </c>
      <c r="N389" s="5">
        <f>(COUNTIF('Random Magic Item'!I:I,$A389)+SUMIF('Random Magic Item'!$M:$M,$A389,'Random Magic Item'!U:U))/100</f>
        <v>0</v>
      </c>
      <c r="O389" s="5">
        <f>(COUNTIF('Random Magic Item'!J:J,$A389)+SUMIF('Random Magic Item'!$M:$M,$A389,'Random Magic Item'!V:V))/100</f>
        <v>0</v>
      </c>
      <c r="P389" s="54">
        <f t="shared" si="12"/>
        <v>1</v>
      </c>
      <c r="Q389" s="13">
        <v>206</v>
      </c>
      <c r="W389" s="56">
        <v>249</v>
      </c>
      <c r="AC389" s="14"/>
      <c r="AD389" s="56"/>
    </row>
    <row r="390" spans="1:30" x14ac:dyDescent="0.25">
      <c r="A390" t="s">
        <v>1478</v>
      </c>
      <c r="C390" t="s">
        <v>443</v>
      </c>
      <c r="D390" s="13" t="s">
        <v>4</v>
      </c>
      <c r="E390" s="13">
        <v>1</v>
      </c>
      <c r="F390" s="13">
        <v>0</v>
      </c>
      <c r="G390" s="5">
        <f>(COUNTIF('Random Magic Item'!B:B,$A390)+SUMIF('Random Magic Item'!$M:$M,$A390,'Random Magic Item'!N:N))/100</f>
        <v>0</v>
      </c>
      <c r="H390" s="5">
        <f>(COUNTIF('Random Magic Item'!C:C,$A390)+SUMIF('Random Magic Item'!$M:$M,$A390,'Random Magic Item'!O:O))/100</f>
        <v>0</v>
      </c>
      <c r="I390" s="5">
        <f>(COUNTIF('Random Magic Item'!D:D,$A390)+SUMIF('Random Magic Item'!$M:$M,$A390,'Random Magic Item'!P:P))/100</f>
        <v>0</v>
      </c>
      <c r="J390" s="5">
        <f>(COUNTIF('Random Magic Item'!E:E,$A390)+SUMIF('Random Magic Item'!$M:$M,$A390,'Random Magic Item'!Q:Q))/100</f>
        <v>0</v>
      </c>
      <c r="K390" s="5">
        <f>(COUNTIF('Random Magic Item'!F:F,$A390)+SUMIF('Random Magic Item'!$M:$M,$A390,'Random Magic Item'!R:R))/100</f>
        <v>0</v>
      </c>
      <c r="L390" s="5">
        <f>(COUNTIF('Random Magic Item'!G:G,$A390)+SUMIF('Random Magic Item'!$M:$M,$A390,'Random Magic Item'!S:S))/100</f>
        <v>0</v>
      </c>
      <c r="M390" s="5">
        <f>(COUNTIF('Random Magic Item'!H:H,$A390)+SUMIF('Random Magic Item'!$M:$M,$A390,'Random Magic Item'!T:T))/100</f>
        <v>0</v>
      </c>
      <c r="N390" s="5">
        <f>(COUNTIF('Random Magic Item'!I:I,$A390)+SUMIF('Random Magic Item'!$M:$M,$A390,'Random Magic Item'!U:U))/100</f>
        <v>0.02</v>
      </c>
      <c r="O390" s="5">
        <f>(COUNTIF('Random Magic Item'!J:J,$A390)+SUMIF('Random Magic Item'!$M:$M,$A390,'Random Magic Item'!V:V))/100</f>
        <v>0</v>
      </c>
      <c r="P390" s="54">
        <f t="shared" si="12"/>
        <v>1</v>
      </c>
      <c r="Q390" s="13">
        <v>206</v>
      </c>
      <c r="W390" s="56">
        <v>250</v>
      </c>
      <c r="AC390" s="14"/>
      <c r="AD390" s="56"/>
    </row>
    <row r="391" spans="1:30" x14ac:dyDescent="0.25">
      <c r="A391" t="s">
        <v>1479</v>
      </c>
      <c r="C391" t="s">
        <v>413</v>
      </c>
      <c r="D391" s="13" t="s">
        <v>2</v>
      </c>
      <c r="E391" s="13">
        <v>1</v>
      </c>
      <c r="F391" s="13">
        <v>1</v>
      </c>
      <c r="G391" s="5">
        <f>(COUNTIF('Random Magic Item'!B:B,$A391)+SUMIF('Random Magic Item'!$M:$M,$A391,'Random Magic Item'!N:N))/100</f>
        <v>0</v>
      </c>
      <c r="H391" s="5">
        <f>(COUNTIF('Random Magic Item'!C:C,$A391)+SUMIF('Random Magic Item'!$M:$M,$A391,'Random Magic Item'!O:O))/100</f>
        <v>0</v>
      </c>
      <c r="I391" s="5">
        <f>(COUNTIF('Random Magic Item'!D:D,$A391)+SUMIF('Random Magic Item'!$M:$M,$A391,'Random Magic Item'!P:P))/100</f>
        <v>0</v>
      </c>
      <c r="J391" s="5">
        <f>(COUNTIF('Random Magic Item'!E:E,$A391)+SUMIF('Random Magic Item'!$M:$M,$A391,'Random Magic Item'!Q:Q))/100</f>
        <v>0</v>
      </c>
      <c r="K391" s="5">
        <f>(COUNTIF('Random Magic Item'!F:F,$A391)+SUMIF('Random Magic Item'!$M:$M,$A391,'Random Magic Item'!R:R))/100</f>
        <v>0</v>
      </c>
      <c r="L391" s="5">
        <f>(COUNTIF('Random Magic Item'!G:G,$A391)+SUMIF('Random Magic Item'!$M:$M,$A391,'Random Magic Item'!S:S))/100</f>
        <v>0.02</v>
      </c>
      <c r="M391" s="5">
        <f>(COUNTIF('Random Magic Item'!H:H,$A391)+SUMIF('Random Magic Item'!$M:$M,$A391,'Random Magic Item'!T:T))/100</f>
        <v>0</v>
      </c>
      <c r="N391" s="5">
        <f>(COUNTIF('Random Magic Item'!I:I,$A391)+SUMIF('Random Magic Item'!$M:$M,$A391,'Random Magic Item'!U:U))/100</f>
        <v>0</v>
      </c>
      <c r="O391" s="5">
        <f>(COUNTIF('Random Magic Item'!J:J,$A391)+SUMIF('Random Magic Item'!$M:$M,$A391,'Random Magic Item'!V:V))/100</f>
        <v>0</v>
      </c>
      <c r="P391" s="54">
        <f t="shared" si="12"/>
        <v>1</v>
      </c>
      <c r="Q391" s="13">
        <v>206</v>
      </c>
      <c r="AC391" s="14"/>
      <c r="AD391" s="56"/>
    </row>
    <row r="392" spans="1:30" x14ac:dyDescent="0.25">
      <c r="A392" t="s">
        <v>1480</v>
      </c>
      <c r="C392" t="s">
        <v>413</v>
      </c>
      <c r="D392" s="13" t="s">
        <v>3</v>
      </c>
      <c r="E392" s="13">
        <v>1</v>
      </c>
      <c r="F392" s="13">
        <v>0</v>
      </c>
      <c r="G392" s="5">
        <f>(COUNTIF('Random Magic Item'!B:B,$A392)+SUMIF('Random Magic Item'!$M:$M,$A392,'Random Magic Item'!N:N))/100</f>
        <v>0</v>
      </c>
      <c r="H392" s="5">
        <f>(COUNTIF('Random Magic Item'!C:C,$A392)+SUMIF('Random Magic Item'!$M:$M,$A392,'Random Magic Item'!O:O))/100</f>
        <v>0</v>
      </c>
      <c r="I392" s="5">
        <f>(COUNTIF('Random Magic Item'!D:D,$A392)+SUMIF('Random Magic Item'!$M:$M,$A392,'Random Magic Item'!P:P))/100</f>
        <v>0</v>
      </c>
      <c r="J392" s="5">
        <f>(COUNTIF('Random Magic Item'!E:E,$A392)+SUMIF('Random Magic Item'!$M:$M,$A392,'Random Magic Item'!Q:Q))/100</f>
        <v>0</v>
      </c>
      <c r="K392" s="5">
        <f>(COUNTIF('Random Magic Item'!F:F,$A392)+SUMIF('Random Magic Item'!$M:$M,$A392,'Random Magic Item'!R:R))/100</f>
        <v>0</v>
      </c>
      <c r="L392" s="5">
        <f>(COUNTIF('Random Magic Item'!G:G,$A392)+SUMIF('Random Magic Item'!$M:$M,$A392,'Random Magic Item'!S:S))/100</f>
        <v>0</v>
      </c>
      <c r="M392" s="5">
        <f>(COUNTIF('Random Magic Item'!H:H,$A392)+SUMIF('Random Magic Item'!$M:$M,$A392,'Random Magic Item'!T:T))/100</f>
        <v>0.01</v>
      </c>
      <c r="N392" s="5">
        <f>(COUNTIF('Random Magic Item'!I:I,$A392)+SUMIF('Random Magic Item'!$M:$M,$A392,'Random Magic Item'!U:U))/100</f>
        <v>0</v>
      </c>
      <c r="O392" s="5">
        <f>(COUNTIF('Random Magic Item'!J:J,$A392)+SUMIF('Random Magic Item'!$M:$M,$A392,'Random Magic Item'!V:V))/100</f>
        <v>0</v>
      </c>
      <c r="P392" s="54">
        <f t="shared" si="12"/>
        <v>1</v>
      </c>
      <c r="Q392" s="13">
        <v>207</v>
      </c>
      <c r="W392" s="56">
        <v>250</v>
      </c>
      <c r="AC392" s="14"/>
      <c r="AD392" s="56"/>
    </row>
    <row r="393" spans="1:30" x14ac:dyDescent="0.25">
      <c r="A393" t="s">
        <v>1481</v>
      </c>
      <c r="C393" t="s">
        <v>372</v>
      </c>
      <c r="D393" s="13" t="s">
        <v>5</v>
      </c>
      <c r="E393" s="13">
        <v>1</v>
      </c>
      <c r="F393" s="13">
        <v>0</v>
      </c>
      <c r="G393" s="5">
        <f>(COUNTIF('Random Magic Item'!B:B,$A393)+SUMIF('Random Magic Item'!$M:$M,$A393,'Random Magic Item'!N:N))/100</f>
        <v>0</v>
      </c>
      <c r="H393" s="5">
        <f>(COUNTIF('Random Magic Item'!C:C,$A393)+SUMIF('Random Magic Item'!$M:$M,$A393,'Random Magic Item'!O:O))/100</f>
        <v>0</v>
      </c>
      <c r="I393" s="5">
        <f>(COUNTIF('Random Magic Item'!D:D,$A393)+SUMIF('Random Magic Item'!$M:$M,$A393,'Random Magic Item'!P:P))/100</f>
        <v>0</v>
      </c>
      <c r="J393" s="5">
        <f>(COUNTIF('Random Magic Item'!E:E,$A393)+SUMIF('Random Magic Item'!$M:$M,$A393,'Random Magic Item'!Q:Q))/100</f>
        <v>0</v>
      </c>
      <c r="K393" s="5">
        <f>(COUNTIF('Random Magic Item'!F:F,$A393)+SUMIF('Random Magic Item'!$M:$M,$A393,'Random Magic Item'!R:R))/100</f>
        <v>0</v>
      </c>
      <c r="L393" s="5">
        <f>(COUNTIF('Random Magic Item'!G:G,$A393)+SUMIF('Random Magic Item'!$M:$M,$A393,'Random Magic Item'!S:S))/100</f>
        <v>0</v>
      </c>
      <c r="M393" s="5">
        <f>(COUNTIF('Random Magic Item'!H:H,$A393)+SUMIF('Random Magic Item'!$M:$M,$A393,'Random Magic Item'!T:T))/100</f>
        <v>0</v>
      </c>
      <c r="N393" s="5">
        <f>(COUNTIF('Random Magic Item'!I:I,$A393)+SUMIF('Random Magic Item'!$M:$M,$A393,'Random Magic Item'!U:U))/100</f>
        <v>0</v>
      </c>
      <c r="O393" s="5">
        <f>(COUNTIF('Random Magic Item'!J:J,$A393)+SUMIF('Random Magic Item'!$M:$M,$A393,'Random Magic Item'!V:V))/100</f>
        <v>0.01</v>
      </c>
      <c r="P393" s="54">
        <f t="shared" si="12"/>
        <v>1</v>
      </c>
      <c r="Q393" s="13">
        <v>207</v>
      </c>
      <c r="W393" s="56">
        <v>250</v>
      </c>
      <c r="AC393" s="14"/>
      <c r="AD393" s="56"/>
    </row>
    <row r="394" spans="1:30" x14ac:dyDescent="0.25">
      <c r="A394" t="s">
        <v>1482</v>
      </c>
      <c r="C394" t="s">
        <v>372</v>
      </c>
      <c r="D394" s="13" t="s">
        <v>5</v>
      </c>
      <c r="E394" s="13">
        <v>1</v>
      </c>
      <c r="F394" s="13">
        <v>0</v>
      </c>
      <c r="G394" s="5">
        <f>(COUNTIF('Random Magic Item'!B:B,$A394)+SUMIF('Random Magic Item'!$M:$M,$A394,'Random Magic Item'!N:N))/100</f>
        <v>0</v>
      </c>
      <c r="H394" s="5">
        <f>(COUNTIF('Random Magic Item'!C:C,$A394)+SUMIF('Random Magic Item'!$M:$M,$A394,'Random Magic Item'!O:O))/100</f>
        <v>0</v>
      </c>
      <c r="I394" s="5">
        <f>(COUNTIF('Random Magic Item'!D:D,$A394)+SUMIF('Random Magic Item'!$M:$M,$A394,'Random Magic Item'!P:P))/100</f>
        <v>0</v>
      </c>
      <c r="J394" s="5">
        <f>(COUNTIF('Random Magic Item'!E:E,$A394)+SUMIF('Random Magic Item'!$M:$M,$A394,'Random Magic Item'!Q:Q))/100</f>
        <v>0</v>
      </c>
      <c r="K394" s="5">
        <f>(COUNTIF('Random Magic Item'!F:F,$A394)+SUMIF('Random Magic Item'!$M:$M,$A394,'Random Magic Item'!R:R))/100</f>
        <v>0</v>
      </c>
      <c r="L394" s="5">
        <f>(COUNTIF('Random Magic Item'!G:G,$A394)+SUMIF('Random Magic Item'!$M:$M,$A394,'Random Magic Item'!S:S))/100</f>
        <v>0</v>
      </c>
      <c r="M394" s="5">
        <f>(COUNTIF('Random Magic Item'!H:H,$A394)+SUMIF('Random Magic Item'!$M:$M,$A394,'Random Magic Item'!T:T))/100</f>
        <v>0</v>
      </c>
      <c r="N394" s="5">
        <f>(COUNTIF('Random Magic Item'!I:I,$A394)+SUMIF('Random Magic Item'!$M:$M,$A394,'Random Magic Item'!U:U))/100</f>
        <v>0</v>
      </c>
      <c r="O394" s="5">
        <f>(COUNTIF('Random Magic Item'!J:J,$A394)+SUMIF('Random Magic Item'!$M:$M,$A394,'Random Magic Item'!V:V))/100</f>
        <v>0.01</v>
      </c>
      <c r="P394" s="54">
        <f t="shared" si="12"/>
        <v>1</v>
      </c>
      <c r="Q394" s="13">
        <v>207</v>
      </c>
      <c r="W394" s="56">
        <v>250</v>
      </c>
      <c r="AC394" s="14"/>
      <c r="AD394" s="56"/>
    </row>
    <row r="395" spans="1:30" x14ac:dyDescent="0.25">
      <c r="A395" t="s">
        <v>1483</v>
      </c>
      <c r="C395" t="s">
        <v>372</v>
      </c>
      <c r="D395" s="13" t="s">
        <v>5</v>
      </c>
      <c r="E395" s="13">
        <v>1</v>
      </c>
      <c r="F395" s="13">
        <v>0</v>
      </c>
      <c r="G395" s="5">
        <f>(COUNTIF('Random Magic Item'!B:B,$A395)+SUMIF('Random Magic Item'!$M:$M,$A395,'Random Magic Item'!N:N))/100</f>
        <v>0</v>
      </c>
      <c r="H395" s="5">
        <f>(COUNTIF('Random Magic Item'!C:C,$A395)+SUMIF('Random Magic Item'!$M:$M,$A395,'Random Magic Item'!O:O))/100</f>
        <v>0</v>
      </c>
      <c r="I395" s="5">
        <f>(COUNTIF('Random Magic Item'!D:D,$A395)+SUMIF('Random Magic Item'!$M:$M,$A395,'Random Magic Item'!P:P))/100</f>
        <v>0</v>
      </c>
      <c r="J395" s="5">
        <f>(COUNTIF('Random Magic Item'!E:E,$A395)+SUMIF('Random Magic Item'!$M:$M,$A395,'Random Magic Item'!Q:Q))/100</f>
        <v>0</v>
      </c>
      <c r="K395" s="5">
        <f>(COUNTIF('Random Magic Item'!F:F,$A395)+SUMIF('Random Magic Item'!$M:$M,$A395,'Random Magic Item'!R:R))/100</f>
        <v>0</v>
      </c>
      <c r="L395" s="5">
        <f>(COUNTIF('Random Magic Item'!G:G,$A395)+SUMIF('Random Magic Item'!$M:$M,$A395,'Random Magic Item'!S:S))/100</f>
        <v>0</v>
      </c>
      <c r="M395" s="5">
        <f>(COUNTIF('Random Magic Item'!H:H,$A395)+SUMIF('Random Magic Item'!$M:$M,$A395,'Random Magic Item'!T:T))/100</f>
        <v>0</v>
      </c>
      <c r="N395" s="5">
        <f>(COUNTIF('Random Magic Item'!I:I,$A395)+SUMIF('Random Magic Item'!$M:$M,$A395,'Random Magic Item'!U:U))/100</f>
        <v>0</v>
      </c>
      <c r="O395" s="5">
        <f>(COUNTIF('Random Magic Item'!J:J,$A395)+SUMIF('Random Magic Item'!$M:$M,$A395,'Random Magic Item'!V:V))/100</f>
        <v>0.01</v>
      </c>
      <c r="P395" s="54">
        <f t="shared" si="12"/>
        <v>1</v>
      </c>
      <c r="Q395" s="13">
        <v>207</v>
      </c>
      <c r="W395" s="56">
        <v>250</v>
      </c>
      <c r="AC395" s="14"/>
      <c r="AD395" s="56"/>
    </row>
    <row r="396" spans="1:30" x14ac:dyDescent="0.25">
      <c r="A396" t="s">
        <v>1484</v>
      </c>
      <c r="C396" t="s">
        <v>423</v>
      </c>
      <c r="D396" s="13" t="s">
        <v>3</v>
      </c>
      <c r="E396" s="13">
        <v>1</v>
      </c>
      <c r="F396" s="13">
        <v>0</v>
      </c>
      <c r="G396" s="5">
        <f>(COUNTIF('Random Magic Item'!B:B,$A396)+SUMIF('Random Magic Item'!$M:$M,$A396,'Random Magic Item'!N:N))/100</f>
        <v>0</v>
      </c>
      <c r="H396" s="5">
        <f>(COUNTIF('Random Magic Item'!C:C,$A396)+SUMIF('Random Magic Item'!$M:$M,$A396,'Random Magic Item'!O:O))/100</f>
        <v>0</v>
      </c>
      <c r="I396" s="5">
        <f>(COUNTIF('Random Magic Item'!D:D,$A396)+SUMIF('Random Magic Item'!$M:$M,$A396,'Random Magic Item'!P:P))/100</f>
        <v>0</v>
      </c>
      <c r="J396" s="5">
        <f>(COUNTIF('Random Magic Item'!E:E,$A396)+SUMIF('Random Magic Item'!$M:$M,$A396,'Random Magic Item'!Q:Q))/100</f>
        <v>0</v>
      </c>
      <c r="K396" s="5">
        <f>(COUNTIF('Random Magic Item'!F:F,$A396)+SUMIF('Random Magic Item'!$M:$M,$A396,'Random Magic Item'!R:R))/100</f>
        <v>0</v>
      </c>
      <c r="L396" s="5">
        <f>(COUNTIF('Random Magic Item'!G:G,$A396)+SUMIF('Random Magic Item'!$M:$M,$A396,'Random Magic Item'!S:S))/100</f>
        <v>0</v>
      </c>
      <c r="M396" s="5">
        <f>(COUNTIF('Random Magic Item'!H:H,$A396)+SUMIF('Random Magic Item'!$M:$M,$A396,'Random Magic Item'!T:T))/100</f>
        <v>0.01</v>
      </c>
      <c r="N396" s="5">
        <f>(COUNTIF('Random Magic Item'!I:I,$A396)+SUMIF('Random Magic Item'!$M:$M,$A396,'Random Magic Item'!U:U))/100</f>
        <v>0</v>
      </c>
      <c r="O396" s="5">
        <f>(COUNTIF('Random Magic Item'!J:J,$A396)+SUMIF('Random Magic Item'!$M:$M,$A396,'Random Magic Item'!V:V))/100</f>
        <v>0</v>
      </c>
      <c r="P396" s="54">
        <f t="shared" si="12"/>
        <v>1</v>
      </c>
      <c r="Q396" s="13">
        <v>208</v>
      </c>
      <c r="AA396" s="56">
        <v>4</v>
      </c>
      <c r="AC396" s="14"/>
      <c r="AD396" s="56"/>
    </row>
    <row r="397" spans="1:30" x14ac:dyDescent="0.25">
      <c r="A397" t="s">
        <v>858</v>
      </c>
      <c r="C397" t="s">
        <v>412</v>
      </c>
      <c r="D397" s="13" t="s">
        <v>5</v>
      </c>
      <c r="E397" s="13">
        <v>1</v>
      </c>
      <c r="F397" s="13">
        <v>0</v>
      </c>
      <c r="G397" s="5">
        <f>(COUNTIF('Random Magic Item'!B:B,$A397)+SUMIF('Random Magic Item'!$M:$M,$A397,'Random Magic Item'!N:N))/100</f>
        <v>0</v>
      </c>
      <c r="H397" s="5">
        <f>(COUNTIF('Random Magic Item'!C:C,$A397)+SUMIF('Random Magic Item'!$M:$M,$A397,'Random Magic Item'!O:O))/100</f>
        <v>0</v>
      </c>
      <c r="I397" s="5">
        <f>(COUNTIF('Random Magic Item'!D:D,$A397)+SUMIF('Random Magic Item'!$M:$M,$A397,'Random Magic Item'!P:P))/100</f>
        <v>0</v>
      </c>
      <c r="J397" s="5">
        <f>(COUNTIF('Random Magic Item'!E:E,$A397)+SUMIF('Random Magic Item'!$M:$M,$A397,'Random Magic Item'!Q:Q))/100</f>
        <v>0</v>
      </c>
      <c r="K397" s="5">
        <f>(COUNTIF('Random Magic Item'!F:F,$A397)+SUMIF('Random Magic Item'!$M:$M,$A397,'Random Magic Item'!R:R))/100</f>
        <v>0</v>
      </c>
      <c r="L397" s="5">
        <f>(COUNTIF('Random Magic Item'!G:G,$A397)+SUMIF('Random Magic Item'!$M:$M,$A397,'Random Magic Item'!S:S))/100</f>
        <v>0</v>
      </c>
      <c r="M397" s="5">
        <f>(COUNTIF('Random Magic Item'!H:H,$A397)+SUMIF('Random Magic Item'!$M:$M,$A397,'Random Magic Item'!T:T))/100</f>
        <v>0</v>
      </c>
      <c r="N397" s="5">
        <f>(COUNTIF('Random Magic Item'!I:I,$A397)+SUMIF('Random Magic Item'!$M:$M,$A397,'Random Magic Item'!U:U))/100</f>
        <v>0</v>
      </c>
      <c r="O397" s="5">
        <f>(COUNTIF('Random Magic Item'!J:J,$A397)+SUMIF('Random Magic Item'!$M:$M,$A397,'Random Magic Item'!V:V))/100</f>
        <v>0</v>
      </c>
      <c r="P397" s="54">
        <f t="shared" si="12"/>
        <v>0</v>
      </c>
      <c r="U397" s="13">
        <v>225</v>
      </c>
      <c r="AC397" s="14"/>
      <c r="AD397" s="56"/>
    </row>
    <row r="398" spans="1:30" x14ac:dyDescent="0.25">
      <c r="A398" t="s">
        <v>1485</v>
      </c>
      <c r="C398" t="s">
        <v>372</v>
      </c>
      <c r="D398" s="13" t="s">
        <v>4</v>
      </c>
      <c r="E398" s="13">
        <v>0</v>
      </c>
      <c r="F398" s="13">
        <v>0</v>
      </c>
      <c r="G398" s="5">
        <f>(COUNTIF('Random Magic Item'!B:B,$A398)+SUMIF('Random Magic Item'!$M:$M,$A398,'Random Magic Item'!N:N))/100</f>
        <v>0</v>
      </c>
      <c r="H398" s="5">
        <f>(COUNTIF('Random Magic Item'!C:C,$A398)+SUMIF('Random Magic Item'!$M:$M,$A398,'Random Magic Item'!O:O))/100</f>
        <v>0</v>
      </c>
      <c r="I398" s="5">
        <f>(COUNTIF('Random Magic Item'!D:D,$A398)+SUMIF('Random Magic Item'!$M:$M,$A398,'Random Magic Item'!P:P))/100</f>
        <v>0</v>
      </c>
      <c r="J398" s="5">
        <f>(COUNTIF('Random Magic Item'!E:E,$A398)+SUMIF('Random Magic Item'!$M:$M,$A398,'Random Magic Item'!Q:Q))/100</f>
        <v>0</v>
      </c>
      <c r="K398" s="5">
        <f>(COUNTIF('Random Magic Item'!F:F,$A398)+SUMIF('Random Magic Item'!$M:$M,$A398,'Random Magic Item'!R:R))/100</f>
        <v>0</v>
      </c>
      <c r="L398" s="5">
        <f>(COUNTIF('Random Magic Item'!G:G,$A398)+SUMIF('Random Magic Item'!$M:$M,$A398,'Random Magic Item'!S:S))/100</f>
        <v>0</v>
      </c>
      <c r="M398" s="5">
        <f>(COUNTIF('Random Magic Item'!H:H,$A398)+SUMIF('Random Magic Item'!$M:$M,$A398,'Random Magic Item'!T:T))/100</f>
        <v>0</v>
      </c>
      <c r="N398" s="5">
        <f>(COUNTIF('Random Magic Item'!I:I,$A398)+SUMIF('Random Magic Item'!$M:$M,$A398,'Random Magic Item'!U:U))/100</f>
        <v>0.01</v>
      </c>
      <c r="O398" s="5">
        <f>(COUNTIF('Random Magic Item'!J:J,$A398)+SUMIF('Random Magic Item'!$M:$M,$A398,'Random Magic Item'!V:V))/100</f>
        <v>0</v>
      </c>
      <c r="P398" s="54">
        <f t="shared" si="12"/>
        <v>1</v>
      </c>
      <c r="Q398" s="13">
        <v>208</v>
      </c>
      <c r="W398" s="56">
        <v>250</v>
      </c>
      <c r="AC398" s="14"/>
      <c r="AD398" s="56"/>
    </row>
    <row r="399" spans="1:30" x14ac:dyDescent="0.25">
      <c r="A399" t="s">
        <v>1486</v>
      </c>
      <c r="C399" t="s">
        <v>372</v>
      </c>
      <c r="D399" s="13" t="s">
        <v>4</v>
      </c>
      <c r="E399" s="13">
        <v>0</v>
      </c>
      <c r="F399" s="13">
        <v>0</v>
      </c>
      <c r="G399" s="5">
        <f>(COUNTIF('Random Magic Item'!B:B,$A399)+SUMIF('Random Magic Item'!$M:$M,$A399,'Random Magic Item'!N:N))/100</f>
        <v>0</v>
      </c>
      <c r="H399" s="5">
        <f>(COUNTIF('Random Magic Item'!C:C,$A399)+SUMIF('Random Magic Item'!$M:$M,$A399,'Random Magic Item'!O:O))/100</f>
        <v>0</v>
      </c>
      <c r="I399" s="5">
        <f>(COUNTIF('Random Magic Item'!D:D,$A399)+SUMIF('Random Magic Item'!$M:$M,$A399,'Random Magic Item'!P:P))/100</f>
        <v>0</v>
      </c>
      <c r="J399" s="5">
        <f>(COUNTIF('Random Magic Item'!E:E,$A399)+SUMIF('Random Magic Item'!$M:$M,$A399,'Random Magic Item'!Q:Q))/100</f>
        <v>0</v>
      </c>
      <c r="K399" s="5">
        <f>(COUNTIF('Random Magic Item'!F:F,$A399)+SUMIF('Random Magic Item'!$M:$M,$A399,'Random Magic Item'!R:R))/100</f>
        <v>0</v>
      </c>
      <c r="L399" s="5">
        <f>(COUNTIF('Random Magic Item'!G:G,$A399)+SUMIF('Random Magic Item'!$M:$M,$A399,'Random Magic Item'!S:S))/100</f>
        <v>0</v>
      </c>
      <c r="M399" s="5">
        <f>(COUNTIF('Random Magic Item'!H:H,$A399)+SUMIF('Random Magic Item'!$M:$M,$A399,'Random Magic Item'!T:T))/100</f>
        <v>0</v>
      </c>
      <c r="N399" s="5">
        <f>(COUNTIF('Random Magic Item'!I:I,$A399)+SUMIF('Random Magic Item'!$M:$M,$A399,'Random Magic Item'!U:U))/100</f>
        <v>0.01</v>
      </c>
      <c r="O399" s="5">
        <f>(COUNTIF('Random Magic Item'!J:J,$A399)+SUMIF('Random Magic Item'!$M:$M,$A399,'Random Magic Item'!V:V))/100</f>
        <v>0</v>
      </c>
      <c r="P399" s="54">
        <f t="shared" si="12"/>
        <v>1</v>
      </c>
      <c r="Q399" s="13">
        <v>208</v>
      </c>
      <c r="W399" s="56">
        <v>251</v>
      </c>
      <c r="AC399" s="14"/>
      <c r="AD399" s="56"/>
    </row>
    <row r="400" spans="1:30" x14ac:dyDescent="0.25">
      <c r="A400" t="s">
        <v>1487</v>
      </c>
      <c r="C400" t="s">
        <v>372</v>
      </c>
      <c r="D400" s="13" t="s">
        <v>5</v>
      </c>
      <c r="E400" s="13">
        <v>1</v>
      </c>
      <c r="F400" s="13">
        <v>0</v>
      </c>
      <c r="G400" s="5">
        <f>(COUNTIF('Random Magic Item'!B:B,$A400)+SUMIF('Random Magic Item'!$M:$M,$A400,'Random Magic Item'!N:N))/100</f>
        <v>0</v>
      </c>
      <c r="H400" s="5">
        <f>(COUNTIF('Random Magic Item'!C:C,$A400)+SUMIF('Random Magic Item'!$M:$M,$A400,'Random Magic Item'!O:O))/100</f>
        <v>0</v>
      </c>
      <c r="I400" s="5">
        <f>(COUNTIF('Random Magic Item'!D:D,$A400)+SUMIF('Random Magic Item'!$M:$M,$A400,'Random Magic Item'!P:P))/100</f>
        <v>0</v>
      </c>
      <c r="J400" s="5">
        <f>(COUNTIF('Random Magic Item'!E:E,$A400)+SUMIF('Random Magic Item'!$M:$M,$A400,'Random Magic Item'!Q:Q))/100</f>
        <v>0</v>
      </c>
      <c r="K400" s="5">
        <f>(COUNTIF('Random Magic Item'!F:F,$A400)+SUMIF('Random Magic Item'!$M:$M,$A400,'Random Magic Item'!R:R))/100</f>
        <v>0</v>
      </c>
      <c r="L400" s="5">
        <f>(COUNTIF('Random Magic Item'!G:G,$A400)+SUMIF('Random Magic Item'!$M:$M,$A400,'Random Magic Item'!S:S))/100</f>
        <v>0</v>
      </c>
      <c r="M400" s="5">
        <f>(COUNTIF('Random Magic Item'!H:H,$A400)+SUMIF('Random Magic Item'!$M:$M,$A400,'Random Magic Item'!T:T))/100</f>
        <v>0</v>
      </c>
      <c r="N400" s="5">
        <f>(COUNTIF('Random Magic Item'!I:I,$A400)+SUMIF('Random Magic Item'!$M:$M,$A400,'Random Magic Item'!U:U))/100</f>
        <v>0</v>
      </c>
      <c r="O400" s="5">
        <f>(COUNTIF('Random Magic Item'!J:J,$A400)+SUMIF('Random Magic Item'!$M:$M,$A400,'Random Magic Item'!V:V))/100</f>
        <v>0.01</v>
      </c>
      <c r="P400" s="54">
        <f t="shared" si="12"/>
        <v>1</v>
      </c>
      <c r="Q400" s="13">
        <v>208</v>
      </c>
      <c r="AC400" s="14"/>
      <c r="AD400" s="56"/>
    </row>
    <row r="401" spans="1:30" x14ac:dyDescent="0.25">
      <c r="A401" t="s">
        <v>1488</v>
      </c>
      <c r="C401" t="s">
        <v>372</v>
      </c>
      <c r="D401" s="13" t="s">
        <v>4</v>
      </c>
      <c r="E401" s="13">
        <v>0</v>
      </c>
      <c r="F401" s="13">
        <v>0</v>
      </c>
      <c r="G401" s="5">
        <f>(COUNTIF('Random Magic Item'!B:B,$A401)+SUMIF('Random Magic Item'!$M:$M,$A401,'Random Magic Item'!N:N))/100</f>
        <v>0</v>
      </c>
      <c r="H401" s="5">
        <f>(COUNTIF('Random Magic Item'!C:C,$A401)+SUMIF('Random Magic Item'!$M:$M,$A401,'Random Magic Item'!O:O))/100</f>
        <v>0</v>
      </c>
      <c r="I401" s="5">
        <f>(COUNTIF('Random Magic Item'!D:D,$A401)+SUMIF('Random Magic Item'!$M:$M,$A401,'Random Magic Item'!P:P))/100</f>
        <v>0</v>
      </c>
      <c r="J401" s="5">
        <f>(COUNTIF('Random Magic Item'!E:E,$A401)+SUMIF('Random Magic Item'!$M:$M,$A401,'Random Magic Item'!Q:Q))/100</f>
        <v>0</v>
      </c>
      <c r="K401" s="5">
        <f>(COUNTIF('Random Magic Item'!F:F,$A401)+SUMIF('Random Magic Item'!$M:$M,$A401,'Random Magic Item'!R:R))/100</f>
        <v>0</v>
      </c>
      <c r="L401" s="5">
        <f>(COUNTIF('Random Magic Item'!G:G,$A401)+SUMIF('Random Magic Item'!$M:$M,$A401,'Random Magic Item'!S:S))/100</f>
        <v>0</v>
      </c>
      <c r="M401" s="5">
        <f>(COUNTIF('Random Magic Item'!H:H,$A401)+SUMIF('Random Magic Item'!$M:$M,$A401,'Random Magic Item'!T:T))/100</f>
        <v>0</v>
      </c>
      <c r="N401" s="5">
        <f>(COUNTIF('Random Magic Item'!I:I,$A401)+SUMIF('Random Magic Item'!$M:$M,$A401,'Random Magic Item'!U:U))/100</f>
        <v>0.01</v>
      </c>
      <c r="O401" s="5">
        <f>(COUNTIF('Random Magic Item'!J:J,$A401)+SUMIF('Random Magic Item'!$M:$M,$A401,'Random Magic Item'!V:V))/100</f>
        <v>0</v>
      </c>
      <c r="P401" s="54">
        <f t="shared" si="12"/>
        <v>1</v>
      </c>
      <c r="Q401" s="13">
        <v>209</v>
      </c>
      <c r="W401" s="56">
        <v>251</v>
      </c>
      <c r="AC401" s="14"/>
      <c r="AD401" s="56"/>
    </row>
    <row r="402" spans="1:30" x14ac:dyDescent="0.25">
      <c r="A402" t="s">
        <v>1489</v>
      </c>
      <c r="C402" t="s">
        <v>444</v>
      </c>
      <c r="D402" s="13" t="s">
        <v>2</v>
      </c>
      <c r="E402" s="13">
        <v>1</v>
      </c>
      <c r="F402" s="13">
        <v>0</v>
      </c>
      <c r="G402" s="5">
        <f>(COUNTIF('Random Magic Item'!B:B,$A402)+SUMIF('Random Magic Item'!$M:$M,$A402,'Random Magic Item'!N:N))/100</f>
        <v>0</v>
      </c>
      <c r="H402" s="5">
        <f>(COUNTIF('Random Magic Item'!C:C,$A402)+SUMIF('Random Magic Item'!$M:$M,$A402,'Random Magic Item'!O:O))/100</f>
        <v>0</v>
      </c>
      <c r="I402" s="5">
        <f>(COUNTIF('Random Magic Item'!D:D,$A402)+SUMIF('Random Magic Item'!$M:$M,$A402,'Random Magic Item'!P:P))/100</f>
        <v>0</v>
      </c>
      <c r="J402" s="5">
        <f>(COUNTIF('Random Magic Item'!E:E,$A402)+SUMIF('Random Magic Item'!$M:$M,$A402,'Random Magic Item'!Q:Q))/100</f>
        <v>0</v>
      </c>
      <c r="K402" s="5">
        <f>(COUNTIF('Random Magic Item'!F:F,$A402)+SUMIF('Random Magic Item'!$M:$M,$A402,'Random Magic Item'!R:R))/100</f>
        <v>0</v>
      </c>
      <c r="L402" s="5">
        <f>(COUNTIF('Random Magic Item'!G:G,$A402)+SUMIF('Random Magic Item'!$M:$M,$A402,'Random Magic Item'!S:S))/100</f>
        <v>0.02</v>
      </c>
      <c r="M402" s="5">
        <f>(COUNTIF('Random Magic Item'!H:H,$A402)+SUMIF('Random Magic Item'!$M:$M,$A402,'Random Magic Item'!T:T))/100</f>
        <v>0</v>
      </c>
      <c r="N402" s="5">
        <f>(COUNTIF('Random Magic Item'!I:I,$A402)+SUMIF('Random Magic Item'!$M:$M,$A402,'Random Magic Item'!U:U))/100</f>
        <v>0</v>
      </c>
      <c r="O402" s="5">
        <f>(COUNTIF('Random Magic Item'!J:J,$A402)+SUMIF('Random Magic Item'!$M:$M,$A402,'Random Magic Item'!V:V))/100</f>
        <v>0</v>
      </c>
      <c r="P402" s="54">
        <f t="shared" si="12"/>
        <v>1</v>
      </c>
      <c r="Q402" s="13">
        <v>209</v>
      </c>
      <c r="W402" s="56">
        <v>251</v>
      </c>
      <c r="AA402" s="56">
        <v>5</v>
      </c>
      <c r="AC402" s="14"/>
      <c r="AD402" s="56"/>
    </row>
    <row r="403" spans="1:30" x14ac:dyDescent="0.25">
      <c r="A403" t="s">
        <v>1490</v>
      </c>
      <c r="C403" t="s">
        <v>372</v>
      </c>
      <c r="D403" s="13" t="s">
        <v>5</v>
      </c>
      <c r="E403" s="13">
        <v>0</v>
      </c>
      <c r="F403" s="13">
        <v>0</v>
      </c>
      <c r="G403" s="5">
        <f>(COUNTIF('Random Magic Item'!B:B,$A403)+SUMIF('Random Magic Item'!$M:$M,$A403,'Random Magic Item'!N:N))/100</f>
        <v>0</v>
      </c>
      <c r="H403" s="5">
        <f>(COUNTIF('Random Magic Item'!C:C,$A403)+SUMIF('Random Magic Item'!$M:$M,$A403,'Random Magic Item'!O:O))/100</f>
        <v>0</v>
      </c>
      <c r="I403" s="5">
        <f>(COUNTIF('Random Magic Item'!D:D,$A403)+SUMIF('Random Magic Item'!$M:$M,$A403,'Random Magic Item'!P:P))/100</f>
        <v>0</v>
      </c>
      <c r="J403" s="5">
        <f>(COUNTIF('Random Magic Item'!E:E,$A403)+SUMIF('Random Magic Item'!$M:$M,$A403,'Random Magic Item'!Q:Q))/100</f>
        <v>0</v>
      </c>
      <c r="K403" s="5">
        <f>(COUNTIF('Random Magic Item'!F:F,$A403)+SUMIF('Random Magic Item'!$M:$M,$A403,'Random Magic Item'!R:R))/100</f>
        <v>0.08</v>
      </c>
      <c r="L403" s="5">
        <f>(COUNTIF('Random Magic Item'!G:G,$A403)+SUMIF('Random Magic Item'!$M:$M,$A403,'Random Magic Item'!S:S))/100</f>
        <v>0</v>
      </c>
      <c r="M403" s="5">
        <f>(COUNTIF('Random Magic Item'!H:H,$A403)+SUMIF('Random Magic Item'!$M:$M,$A403,'Random Magic Item'!T:T))/100</f>
        <v>0</v>
      </c>
      <c r="N403" s="5">
        <f>(COUNTIF('Random Magic Item'!I:I,$A403)+SUMIF('Random Magic Item'!$M:$M,$A403,'Random Magic Item'!U:U))/100</f>
        <v>0</v>
      </c>
      <c r="O403" s="5">
        <f>(COUNTIF('Random Magic Item'!J:J,$A403)+SUMIF('Random Magic Item'!$M:$M,$A403,'Random Magic Item'!V:V))/100</f>
        <v>0</v>
      </c>
      <c r="P403" s="54">
        <f t="shared" si="12"/>
        <v>1</v>
      </c>
      <c r="Q403" s="13">
        <v>209</v>
      </c>
      <c r="W403" s="56">
        <v>251</v>
      </c>
      <c r="AC403" s="14"/>
      <c r="AD403" s="56"/>
    </row>
    <row r="404" spans="1:30" x14ac:dyDescent="0.25">
      <c r="A404" t="s">
        <v>1491</v>
      </c>
      <c r="C404" t="s">
        <v>445</v>
      </c>
      <c r="D404" s="13" t="s">
        <v>3</v>
      </c>
      <c r="E404" s="13">
        <v>0</v>
      </c>
      <c r="F404" s="13">
        <v>0</v>
      </c>
      <c r="G404" s="5">
        <f>(COUNTIF('Random Magic Item'!B:B,$A404)+SUMIF('Random Magic Item'!$M:$M,$A404,'Random Magic Item'!N:N))/100</f>
        <v>0</v>
      </c>
      <c r="H404" s="5">
        <f>(COUNTIF('Random Magic Item'!C:C,$A404)+SUMIF('Random Magic Item'!$M:$M,$A404,'Random Magic Item'!O:O))/100</f>
        <v>0</v>
      </c>
      <c r="I404" s="5">
        <f>(COUNTIF('Random Magic Item'!D:D,$A404)+SUMIF('Random Magic Item'!$M:$M,$A404,'Random Magic Item'!P:P))/100</f>
        <v>0</v>
      </c>
      <c r="J404" s="5">
        <f>(COUNTIF('Random Magic Item'!E:E,$A404)+SUMIF('Random Magic Item'!$M:$M,$A404,'Random Magic Item'!Q:Q))/100</f>
        <v>0</v>
      </c>
      <c r="K404" s="5">
        <f>(COUNTIF('Random Magic Item'!F:F,$A404)+SUMIF('Random Magic Item'!$M:$M,$A404,'Random Magic Item'!R:R))/100</f>
        <v>0</v>
      </c>
      <c r="L404" s="5">
        <f>(COUNTIF('Random Magic Item'!G:G,$A404)+SUMIF('Random Magic Item'!$M:$M,$A404,'Random Magic Item'!S:S))/100</f>
        <v>0</v>
      </c>
      <c r="M404" s="5">
        <f>(COUNTIF('Random Magic Item'!H:H,$A404)+SUMIF('Random Magic Item'!$M:$M,$A404,'Random Magic Item'!T:T))/100</f>
        <v>0.01</v>
      </c>
      <c r="N404" s="5">
        <f>(COUNTIF('Random Magic Item'!I:I,$A404)+SUMIF('Random Magic Item'!$M:$M,$A404,'Random Magic Item'!U:U))/100</f>
        <v>0</v>
      </c>
      <c r="O404" s="5">
        <f>(COUNTIF('Random Magic Item'!J:J,$A404)+SUMIF('Random Magic Item'!$M:$M,$A404,'Random Magic Item'!V:V))/100</f>
        <v>0</v>
      </c>
      <c r="P404" s="54">
        <f t="shared" si="12"/>
        <v>1</v>
      </c>
      <c r="Q404" s="13">
        <v>209</v>
      </c>
      <c r="W404" s="56">
        <v>251</v>
      </c>
      <c r="AC404" s="14"/>
      <c r="AD404" s="56"/>
    </row>
    <row r="405" spans="1:30" x14ac:dyDescent="0.25">
      <c r="A405" t="s">
        <v>1492</v>
      </c>
      <c r="C405" t="s">
        <v>443</v>
      </c>
      <c r="D405" s="13" t="s">
        <v>5</v>
      </c>
      <c r="E405" s="13">
        <v>1</v>
      </c>
      <c r="F405" s="13">
        <v>0</v>
      </c>
      <c r="G405" s="5">
        <f>(COUNTIF('Random Magic Item'!B:B,$A405)+SUMIF('Random Magic Item'!$M:$M,$A405,'Random Magic Item'!N:N))/100</f>
        <v>0</v>
      </c>
      <c r="H405" s="5">
        <f>(COUNTIF('Random Magic Item'!C:C,$A405)+SUMIF('Random Magic Item'!$M:$M,$A405,'Random Magic Item'!O:O))/100</f>
        <v>0</v>
      </c>
      <c r="I405" s="5">
        <f>(COUNTIF('Random Magic Item'!D:D,$A405)+SUMIF('Random Magic Item'!$M:$M,$A405,'Random Magic Item'!P:P))/100</f>
        <v>0</v>
      </c>
      <c r="J405" s="5">
        <f>(COUNTIF('Random Magic Item'!E:E,$A405)+SUMIF('Random Magic Item'!$M:$M,$A405,'Random Magic Item'!Q:Q))/100</f>
        <v>0</v>
      </c>
      <c r="K405" s="5">
        <f>(COUNTIF('Random Magic Item'!F:F,$A405)+SUMIF('Random Magic Item'!$M:$M,$A405,'Random Magic Item'!R:R))/100</f>
        <v>0</v>
      </c>
      <c r="L405" s="5">
        <f>(COUNTIF('Random Magic Item'!G:G,$A405)+SUMIF('Random Magic Item'!$M:$M,$A405,'Random Magic Item'!S:S))/100</f>
        <v>0</v>
      </c>
      <c r="M405" s="5">
        <f>(COUNTIF('Random Magic Item'!H:H,$A405)+SUMIF('Random Magic Item'!$M:$M,$A405,'Random Magic Item'!T:T))/100</f>
        <v>0</v>
      </c>
      <c r="N405" s="5">
        <f>(COUNTIF('Random Magic Item'!I:I,$A405)+SUMIF('Random Magic Item'!$M:$M,$A405,'Random Magic Item'!U:U))/100</f>
        <v>0</v>
      </c>
      <c r="O405" s="5">
        <f>(COUNTIF('Random Magic Item'!J:J,$A405)+SUMIF('Random Magic Item'!$M:$M,$A405,'Random Magic Item'!V:V))/100</f>
        <v>0.03</v>
      </c>
      <c r="P405" s="54">
        <f t="shared" si="12"/>
        <v>1</v>
      </c>
      <c r="Q405" s="13">
        <v>209</v>
      </c>
      <c r="W405" s="56">
        <v>251</v>
      </c>
      <c r="AC405" s="14"/>
      <c r="AD405" s="56"/>
    </row>
    <row r="406" spans="1:30" x14ac:dyDescent="0.25">
      <c r="A406" t="s">
        <v>1493</v>
      </c>
      <c r="C406" t="s">
        <v>446</v>
      </c>
      <c r="D406" s="13" t="s">
        <v>3</v>
      </c>
      <c r="E406" s="13">
        <v>1</v>
      </c>
      <c r="F406" s="13">
        <v>0</v>
      </c>
      <c r="G406" s="5">
        <f>(COUNTIF('Random Magic Item'!B:B,$A406)+SUMIF('Random Magic Item'!$M:$M,$A406,'Random Magic Item'!N:N))/100</f>
        <v>0</v>
      </c>
      <c r="H406" s="5">
        <f>(COUNTIF('Random Magic Item'!C:C,$A406)+SUMIF('Random Magic Item'!$M:$M,$A406,'Random Magic Item'!O:O))/100</f>
        <v>0</v>
      </c>
      <c r="I406" s="5">
        <f>(COUNTIF('Random Magic Item'!D:D,$A406)+SUMIF('Random Magic Item'!$M:$M,$A406,'Random Magic Item'!P:P))/100</f>
        <v>0</v>
      </c>
      <c r="J406" s="5">
        <f>(COUNTIF('Random Magic Item'!E:E,$A406)+SUMIF('Random Magic Item'!$M:$M,$A406,'Random Magic Item'!Q:Q))/100</f>
        <v>0</v>
      </c>
      <c r="K406" s="5">
        <f>(COUNTIF('Random Magic Item'!F:F,$A406)+SUMIF('Random Magic Item'!$M:$M,$A406,'Random Magic Item'!R:R))/100</f>
        <v>0</v>
      </c>
      <c r="L406" s="5">
        <f>(COUNTIF('Random Magic Item'!G:G,$A406)+SUMIF('Random Magic Item'!$M:$M,$A406,'Random Magic Item'!S:S))/100</f>
        <v>0</v>
      </c>
      <c r="M406" s="5">
        <f>(COUNTIF('Random Magic Item'!H:H,$A406)+SUMIF('Random Magic Item'!$M:$M,$A406,'Random Magic Item'!T:T))/100</f>
        <v>0.01</v>
      </c>
      <c r="N406" s="5">
        <f>(COUNTIF('Random Magic Item'!I:I,$A406)+SUMIF('Random Magic Item'!$M:$M,$A406,'Random Magic Item'!U:U))/100</f>
        <v>0</v>
      </c>
      <c r="O406" s="5">
        <f>(COUNTIF('Random Magic Item'!J:J,$A406)+SUMIF('Random Magic Item'!$M:$M,$A406,'Random Magic Item'!V:V))/100</f>
        <v>0</v>
      </c>
      <c r="P406" s="54">
        <f t="shared" si="12"/>
        <v>1</v>
      </c>
      <c r="Q406" s="13">
        <v>209</v>
      </c>
      <c r="W406" s="56">
        <v>251</v>
      </c>
      <c r="AC406" s="14"/>
      <c r="AD406" s="56"/>
    </row>
    <row r="407" spans="1:30" x14ac:dyDescent="0.25">
      <c r="A407" t="s">
        <v>1494</v>
      </c>
      <c r="C407" t="s">
        <v>446</v>
      </c>
      <c r="D407" s="13" t="s">
        <v>3</v>
      </c>
      <c r="E407" s="13">
        <v>1</v>
      </c>
      <c r="F407" s="13">
        <v>0</v>
      </c>
      <c r="G407" s="5">
        <f>(COUNTIF('Random Magic Item'!B:B,$A407)+SUMIF('Random Magic Item'!$M:$M,$A407,'Random Magic Item'!N:N))/100</f>
        <v>0</v>
      </c>
      <c r="H407" s="5">
        <f>(COUNTIF('Random Magic Item'!C:C,$A407)+SUMIF('Random Magic Item'!$M:$M,$A407,'Random Magic Item'!O:O))/100</f>
        <v>0</v>
      </c>
      <c r="I407" s="5">
        <f>(COUNTIF('Random Magic Item'!D:D,$A407)+SUMIF('Random Magic Item'!$M:$M,$A407,'Random Magic Item'!P:P))/100</f>
        <v>0</v>
      </c>
      <c r="J407" s="5">
        <f>(COUNTIF('Random Magic Item'!E:E,$A407)+SUMIF('Random Magic Item'!$M:$M,$A407,'Random Magic Item'!Q:Q))/100</f>
        <v>0</v>
      </c>
      <c r="K407" s="5">
        <f>(COUNTIF('Random Magic Item'!F:F,$A407)+SUMIF('Random Magic Item'!$M:$M,$A407,'Random Magic Item'!R:R))/100</f>
        <v>0</v>
      </c>
      <c r="L407" s="5">
        <f>(COUNTIF('Random Magic Item'!G:G,$A407)+SUMIF('Random Magic Item'!$M:$M,$A407,'Random Magic Item'!S:S))/100</f>
        <v>0</v>
      </c>
      <c r="M407" s="5">
        <f>(COUNTIF('Random Magic Item'!H:H,$A407)+SUMIF('Random Magic Item'!$M:$M,$A407,'Random Magic Item'!T:T))/100</f>
        <v>0.01</v>
      </c>
      <c r="N407" s="5">
        <f>(COUNTIF('Random Magic Item'!I:I,$A407)+SUMIF('Random Magic Item'!$M:$M,$A407,'Random Magic Item'!U:U))/100</f>
        <v>0</v>
      </c>
      <c r="O407" s="5">
        <f>(COUNTIF('Random Magic Item'!J:J,$A407)+SUMIF('Random Magic Item'!$M:$M,$A407,'Random Magic Item'!V:V))/100</f>
        <v>0</v>
      </c>
      <c r="P407" s="54">
        <f t="shared" si="12"/>
        <v>1</v>
      </c>
      <c r="Q407" s="13">
        <v>210</v>
      </c>
      <c r="W407" s="56">
        <v>251</v>
      </c>
      <c r="AC407" s="14"/>
      <c r="AD407" s="56"/>
    </row>
    <row r="408" spans="1:30" x14ac:dyDescent="0.25">
      <c r="A408" t="s">
        <v>1495</v>
      </c>
      <c r="C408" t="s">
        <v>446</v>
      </c>
      <c r="D408" s="13" t="s">
        <v>3</v>
      </c>
      <c r="E408" s="13">
        <v>1</v>
      </c>
      <c r="F408" s="13">
        <v>0</v>
      </c>
      <c r="G408" s="5">
        <f>(COUNTIF('Random Magic Item'!B:B,$A408)+SUMIF('Random Magic Item'!$M:$M,$A408,'Random Magic Item'!N:N))/100</f>
        <v>0</v>
      </c>
      <c r="H408" s="5">
        <f>(COUNTIF('Random Magic Item'!C:C,$A408)+SUMIF('Random Magic Item'!$M:$M,$A408,'Random Magic Item'!O:O))/100</f>
        <v>0</v>
      </c>
      <c r="I408" s="5">
        <f>(COUNTIF('Random Magic Item'!D:D,$A408)+SUMIF('Random Magic Item'!$M:$M,$A408,'Random Magic Item'!P:P))/100</f>
        <v>0</v>
      </c>
      <c r="J408" s="5">
        <f>(COUNTIF('Random Magic Item'!E:E,$A408)+SUMIF('Random Magic Item'!$M:$M,$A408,'Random Magic Item'!Q:Q))/100</f>
        <v>0</v>
      </c>
      <c r="K408" s="5">
        <f>(COUNTIF('Random Magic Item'!F:F,$A408)+SUMIF('Random Magic Item'!$M:$M,$A408,'Random Magic Item'!R:R))/100</f>
        <v>0</v>
      </c>
      <c r="L408" s="5">
        <f>(COUNTIF('Random Magic Item'!G:G,$A408)+SUMIF('Random Magic Item'!$M:$M,$A408,'Random Magic Item'!S:S))/100</f>
        <v>0</v>
      </c>
      <c r="M408" s="5">
        <f>(COUNTIF('Random Magic Item'!H:H,$A408)+SUMIF('Random Magic Item'!$M:$M,$A408,'Random Magic Item'!T:T))/100</f>
        <v>0.01</v>
      </c>
      <c r="N408" s="5">
        <f>(COUNTIF('Random Magic Item'!I:I,$A408)+SUMIF('Random Magic Item'!$M:$M,$A408,'Random Magic Item'!U:U))/100</f>
        <v>0</v>
      </c>
      <c r="O408" s="5">
        <f>(COUNTIF('Random Magic Item'!J:J,$A408)+SUMIF('Random Magic Item'!$M:$M,$A408,'Random Magic Item'!V:V))/100</f>
        <v>0</v>
      </c>
      <c r="P408" s="54">
        <f t="shared" si="12"/>
        <v>1</v>
      </c>
      <c r="Q408" s="13">
        <v>210</v>
      </c>
      <c r="W408" s="56">
        <v>252</v>
      </c>
      <c r="Y408" s="13">
        <v>3</v>
      </c>
      <c r="AA408" s="56">
        <v>5</v>
      </c>
      <c r="AC408" s="14"/>
      <c r="AD408" s="56"/>
    </row>
    <row r="409" spans="1:30" x14ac:dyDescent="0.25">
      <c r="A409" t="s">
        <v>1496</v>
      </c>
      <c r="C409" t="s">
        <v>446</v>
      </c>
      <c r="D409" s="13" t="s">
        <v>3</v>
      </c>
      <c r="E409" s="13">
        <v>1</v>
      </c>
      <c r="F409" s="13">
        <v>0</v>
      </c>
      <c r="G409" s="5">
        <f>(COUNTIF('Random Magic Item'!B:B,$A409)+SUMIF('Random Magic Item'!$M:$M,$A409,'Random Magic Item'!N:N))/100</f>
        <v>0</v>
      </c>
      <c r="H409" s="5">
        <f>(COUNTIF('Random Magic Item'!C:C,$A409)+SUMIF('Random Magic Item'!$M:$M,$A409,'Random Magic Item'!O:O))/100</f>
        <v>0</v>
      </c>
      <c r="I409" s="5">
        <f>(COUNTIF('Random Magic Item'!D:D,$A409)+SUMIF('Random Magic Item'!$M:$M,$A409,'Random Magic Item'!P:P))/100</f>
        <v>0</v>
      </c>
      <c r="J409" s="5">
        <f>(COUNTIF('Random Magic Item'!E:E,$A409)+SUMIF('Random Magic Item'!$M:$M,$A409,'Random Magic Item'!Q:Q))/100</f>
        <v>0</v>
      </c>
      <c r="K409" s="5">
        <f>(COUNTIF('Random Magic Item'!F:F,$A409)+SUMIF('Random Magic Item'!$M:$M,$A409,'Random Magic Item'!R:R))/100</f>
        <v>0</v>
      </c>
      <c r="L409" s="5">
        <f>(COUNTIF('Random Magic Item'!G:G,$A409)+SUMIF('Random Magic Item'!$M:$M,$A409,'Random Magic Item'!S:S))/100</f>
        <v>0</v>
      </c>
      <c r="M409" s="5">
        <f>(COUNTIF('Random Magic Item'!H:H,$A409)+SUMIF('Random Magic Item'!$M:$M,$A409,'Random Magic Item'!T:T))/100</f>
        <v>0.01</v>
      </c>
      <c r="N409" s="5">
        <f>(COUNTIF('Random Magic Item'!I:I,$A409)+SUMIF('Random Magic Item'!$M:$M,$A409,'Random Magic Item'!U:U))/100</f>
        <v>0</v>
      </c>
      <c r="O409" s="5">
        <f>(COUNTIF('Random Magic Item'!J:J,$A409)+SUMIF('Random Magic Item'!$M:$M,$A409,'Random Magic Item'!V:V))/100</f>
        <v>0</v>
      </c>
      <c r="P409" s="54">
        <f t="shared" si="12"/>
        <v>1</v>
      </c>
      <c r="Q409" s="13">
        <v>210</v>
      </c>
      <c r="W409" s="56">
        <v>252</v>
      </c>
      <c r="AC409" s="14"/>
      <c r="AD409" s="56"/>
    </row>
    <row r="410" spans="1:30" x14ac:dyDescent="0.25">
      <c r="A410" t="s">
        <v>1497</v>
      </c>
      <c r="C410" t="s">
        <v>446</v>
      </c>
      <c r="D410" s="13" t="s">
        <v>3</v>
      </c>
      <c r="E410" s="13">
        <v>1</v>
      </c>
      <c r="F410" s="13">
        <v>0</v>
      </c>
      <c r="G410" s="5">
        <f>(COUNTIF('Random Magic Item'!B:B,$A410)+SUMIF('Random Magic Item'!$M:$M,$A410,'Random Magic Item'!N:N))/100</f>
        <v>0</v>
      </c>
      <c r="H410" s="5">
        <f>(COUNTIF('Random Magic Item'!C:C,$A410)+SUMIF('Random Magic Item'!$M:$M,$A410,'Random Magic Item'!O:O))/100</f>
        <v>0</v>
      </c>
      <c r="I410" s="5">
        <f>(COUNTIF('Random Magic Item'!D:D,$A410)+SUMIF('Random Magic Item'!$M:$M,$A410,'Random Magic Item'!P:P))/100</f>
        <v>0</v>
      </c>
      <c r="J410" s="5">
        <f>(COUNTIF('Random Magic Item'!E:E,$A410)+SUMIF('Random Magic Item'!$M:$M,$A410,'Random Magic Item'!Q:Q))/100</f>
        <v>0</v>
      </c>
      <c r="K410" s="5">
        <f>(COUNTIF('Random Magic Item'!F:F,$A410)+SUMIF('Random Magic Item'!$M:$M,$A410,'Random Magic Item'!R:R))/100</f>
        <v>0</v>
      </c>
      <c r="L410" s="5">
        <f>(COUNTIF('Random Magic Item'!G:G,$A410)+SUMIF('Random Magic Item'!$M:$M,$A410,'Random Magic Item'!S:S))/100</f>
        <v>0</v>
      </c>
      <c r="M410" s="5">
        <f>(COUNTIF('Random Magic Item'!H:H,$A410)+SUMIF('Random Magic Item'!$M:$M,$A410,'Random Magic Item'!T:T))/100</f>
        <v>0.01</v>
      </c>
      <c r="N410" s="5">
        <f>(COUNTIF('Random Magic Item'!I:I,$A410)+SUMIF('Random Magic Item'!$M:$M,$A410,'Random Magic Item'!U:U))/100</f>
        <v>0</v>
      </c>
      <c r="O410" s="5">
        <f>(COUNTIF('Random Magic Item'!J:J,$A410)+SUMIF('Random Magic Item'!$M:$M,$A410,'Random Magic Item'!V:V))/100</f>
        <v>0</v>
      </c>
      <c r="P410" s="54">
        <f t="shared" si="12"/>
        <v>1</v>
      </c>
      <c r="Q410" s="13">
        <v>211</v>
      </c>
      <c r="W410" s="56">
        <v>252</v>
      </c>
      <c r="AC410" s="14"/>
      <c r="AD410" s="56"/>
    </row>
    <row r="411" spans="1:30" x14ac:dyDescent="0.25">
      <c r="A411" t="s">
        <v>1498</v>
      </c>
      <c r="C411" t="s">
        <v>446</v>
      </c>
      <c r="D411" s="13" t="s">
        <v>2</v>
      </c>
      <c r="E411" s="13">
        <v>0</v>
      </c>
      <c r="F411" s="13">
        <v>0</v>
      </c>
      <c r="G411" s="5">
        <f>(COUNTIF('Random Magic Item'!B:B,$A411)+SUMIF('Random Magic Item'!$M:$M,$A411,'Random Magic Item'!N:N))/100</f>
        <v>0</v>
      </c>
      <c r="H411" s="5">
        <f>(COUNTIF('Random Magic Item'!C:C,$A411)+SUMIF('Random Magic Item'!$M:$M,$A411,'Random Magic Item'!O:O))/100</f>
        <v>0.01</v>
      </c>
      <c r="I411" s="5">
        <f>(COUNTIF('Random Magic Item'!D:D,$A411)+SUMIF('Random Magic Item'!$M:$M,$A411,'Random Magic Item'!P:P))/100</f>
        <v>0</v>
      </c>
      <c r="J411" s="5">
        <f>(COUNTIF('Random Magic Item'!E:E,$A411)+SUMIF('Random Magic Item'!$M:$M,$A411,'Random Magic Item'!Q:Q))/100</f>
        <v>0</v>
      </c>
      <c r="K411" s="5">
        <f>(COUNTIF('Random Magic Item'!F:F,$A411)+SUMIF('Random Magic Item'!$M:$M,$A411,'Random Magic Item'!R:R))/100</f>
        <v>0</v>
      </c>
      <c r="L411" s="5">
        <f>(COUNTIF('Random Magic Item'!G:G,$A411)+SUMIF('Random Magic Item'!$M:$M,$A411,'Random Magic Item'!S:S))/100</f>
        <v>0</v>
      </c>
      <c r="M411" s="5">
        <f>(COUNTIF('Random Magic Item'!H:H,$A411)+SUMIF('Random Magic Item'!$M:$M,$A411,'Random Magic Item'!T:T))/100</f>
        <v>0</v>
      </c>
      <c r="N411" s="5">
        <f>(COUNTIF('Random Magic Item'!I:I,$A411)+SUMIF('Random Magic Item'!$M:$M,$A411,'Random Magic Item'!U:U))/100</f>
        <v>0</v>
      </c>
      <c r="O411" s="5">
        <f>(COUNTIF('Random Magic Item'!J:J,$A411)+SUMIF('Random Magic Item'!$M:$M,$A411,'Random Magic Item'!V:V))/100</f>
        <v>0</v>
      </c>
      <c r="P411" s="54">
        <f t="shared" si="12"/>
        <v>1</v>
      </c>
      <c r="Q411" s="13">
        <v>211</v>
      </c>
      <c r="V411" s="13">
        <v>60</v>
      </c>
      <c r="W411" s="56">
        <v>252</v>
      </c>
      <c r="AC411" s="14"/>
      <c r="AD411" s="56"/>
    </row>
    <row r="412" spans="1:30" x14ac:dyDescent="0.25">
      <c r="A412" t="s">
        <v>1499</v>
      </c>
      <c r="C412" t="s">
        <v>446</v>
      </c>
      <c r="D412" s="13" t="s">
        <v>2</v>
      </c>
      <c r="E412" s="13">
        <v>0</v>
      </c>
      <c r="F412" s="13">
        <v>0</v>
      </c>
      <c r="G412" s="5">
        <f>(COUNTIF('Random Magic Item'!B:B,$A412)+SUMIF('Random Magic Item'!$M:$M,$A412,'Random Magic Item'!N:N))/100</f>
        <v>0</v>
      </c>
      <c r="H412" s="5">
        <f>(COUNTIF('Random Magic Item'!C:C,$A412)+SUMIF('Random Magic Item'!$M:$M,$A412,'Random Magic Item'!O:O))/100</f>
        <v>0</v>
      </c>
      <c r="I412" s="5">
        <f>(COUNTIF('Random Magic Item'!D:D,$A412)+SUMIF('Random Magic Item'!$M:$M,$A412,'Random Magic Item'!P:P))/100</f>
        <v>0</v>
      </c>
      <c r="J412" s="5">
        <f>(COUNTIF('Random Magic Item'!E:E,$A412)+SUMIF('Random Magic Item'!$M:$M,$A412,'Random Magic Item'!Q:Q))/100</f>
        <v>0</v>
      </c>
      <c r="K412" s="5">
        <f>(COUNTIF('Random Magic Item'!F:F,$A412)+SUMIF('Random Magic Item'!$M:$M,$A412,'Random Magic Item'!R:R))/100</f>
        <v>0</v>
      </c>
      <c r="L412" s="5">
        <f>(COUNTIF('Random Magic Item'!G:G,$A412)+SUMIF('Random Magic Item'!$M:$M,$A412,'Random Magic Item'!S:S))/100</f>
        <v>0.02</v>
      </c>
      <c r="M412" s="5">
        <f>(COUNTIF('Random Magic Item'!H:H,$A412)+SUMIF('Random Magic Item'!$M:$M,$A412,'Random Magic Item'!T:T))/100</f>
        <v>0</v>
      </c>
      <c r="N412" s="5">
        <f>(COUNTIF('Random Magic Item'!I:I,$A412)+SUMIF('Random Magic Item'!$M:$M,$A412,'Random Magic Item'!U:U))/100</f>
        <v>0</v>
      </c>
      <c r="O412" s="5">
        <f>(COUNTIF('Random Magic Item'!J:J,$A412)+SUMIF('Random Magic Item'!$M:$M,$A412,'Random Magic Item'!V:V))/100</f>
        <v>0</v>
      </c>
      <c r="P412" s="54">
        <f t="shared" si="12"/>
        <v>1</v>
      </c>
      <c r="Q412" s="13">
        <v>211</v>
      </c>
      <c r="R412" s="13">
        <v>53</v>
      </c>
      <c r="V412" s="13">
        <v>60</v>
      </c>
      <c r="W412" s="56">
        <v>252</v>
      </c>
      <c r="AC412" s="14"/>
      <c r="AD412" s="56"/>
    </row>
    <row r="413" spans="1:30" x14ac:dyDescent="0.25">
      <c r="A413" t="s">
        <v>460</v>
      </c>
      <c r="C413" t="s">
        <v>446</v>
      </c>
      <c r="D413" s="13" t="s">
        <v>452</v>
      </c>
      <c r="E413" s="13">
        <v>1</v>
      </c>
      <c r="F413" s="13">
        <v>0</v>
      </c>
      <c r="G413" s="5">
        <f>(COUNTIF('Random Magic Item'!B:B,$A413)+SUMIF('Random Magic Item'!$M:$M,$A413,'Random Magic Item'!N:N))/100</f>
        <v>0</v>
      </c>
      <c r="H413" s="5">
        <f>(COUNTIF('Random Magic Item'!C:C,$A413)+SUMIF('Random Magic Item'!$M:$M,$A413,'Random Magic Item'!O:O))/100</f>
        <v>0</v>
      </c>
      <c r="I413" s="5">
        <f>(COUNTIF('Random Magic Item'!D:D,$A413)+SUMIF('Random Magic Item'!$M:$M,$A413,'Random Magic Item'!P:P))/100</f>
        <v>0</v>
      </c>
      <c r="J413" s="5">
        <f>(COUNTIF('Random Magic Item'!E:E,$A413)+SUMIF('Random Magic Item'!$M:$M,$A413,'Random Magic Item'!Q:Q))/100</f>
        <v>0</v>
      </c>
      <c r="K413" s="5">
        <f>(COUNTIF('Random Magic Item'!F:F,$A413)+SUMIF('Random Magic Item'!$M:$M,$A413,'Random Magic Item'!R:R))/100</f>
        <v>0</v>
      </c>
      <c r="L413" s="5">
        <f>(COUNTIF('Random Magic Item'!G:G,$A413)+SUMIF('Random Magic Item'!$M:$M,$A413,'Random Magic Item'!S:S))/100</f>
        <v>0</v>
      </c>
      <c r="M413" s="5">
        <f>(COUNTIF('Random Magic Item'!H:H,$A413)+SUMIF('Random Magic Item'!$M:$M,$A413,'Random Magic Item'!T:T))/100</f>
        <v>0</v>
      </c>
      <c r="N413" s="5">
        <f>(COUNTIF('Random Magic Item'!I:I,$A413)+SUMIF('Random Magic Item'!$M:$M,$A413,'Random Magic Item'!U:U))/100</f>
        <v>0</v>
      </c>
      <c r="O413" s="5">
        <f>(COUNTIF('Random Magic Item'!J:J,$A413)+SUMIF('Random Magic Item'!$M:$M,$A413,'Random Magic Item'!V:V))/100</f>
        <v>0</v>
      </c>
      <c r="P413" s="54">
        <f t="shared" si="12"/>
        <v>0</v>
      </c>
      <c r="Q413" s="13">
        <v>227</v>
      </c>
      <c r="AC413" s="14"/>
      <c r="AD413" s="56"/>
    </row>
    <row r="414" spans="1:30" x14ac:dyDescent="0.25">
      <c r="A414" t="s">
        <v>1500</v>
      </c>
      <c r="C414" t="s">
        <v>446</v>
      </c>
      <c r="D414" s="13" t="s">
        <v>3</v>
      </c>
      <c r="E414" s="13">
        <v>1</v>
      </c>
      <c r="F414" s="13">
        <v>0</v>
      </c>
      <c r="G414" s="5">
        <f>(COUNTIF('Random Magic Item'!B:B,$A414)+SUMIF('Random Magic Item'!$M:$M,$A414,'Random Magic Item'!N:N))/100</f>
        <v>0</v>
      </c>
      <c r="H414" s="5">
        <f>(COUNTIF('Random Magic Item'!C:C,$A414)+SUMIF('Random Magic Item'!$M:$M,$A414,'Random Magic Item'!O:O))/100</f>
        <v>0</v>
      </c>
      <c r="I414" s="5">
        <f>(COUNTIF('Random Magic Item'!D:D,$A414)+SUMIF('Random Magic Item'!$M:$M,$A414,'Random Magic Item'!P:P))/100</f>
        <v>0</v>
      </c>
      <c r="J414" s="5">
        <f>(COUNTIF('Random Magic Item'!E:E,$A414)+SUMIF('Random Magic Item'!$M:$M,$A414,'Random Magic Item'!Q:Q))/100</f>
        <v>0</v>
      </c>
      <c r="K414" s="5">
        <f>(COUNTIF('Random Magic Item'!F:F,$A414)+SUMIF('Random Magic Item'!$M:$M,$A414,'Random Magic Item'!R:R))/100</f>
        <v>0</v>
      </c>
      <c r="L414" s="5">
        <f>(COUNTIF('Random Magic Item'!G:G,$A414)+SUMIF('Random Magic Item'!$M:$M,$A414,'Random Magic Item'!S:S))/100</f>
        <v>0</v>
      </c>
      <c r="M414" s="5">
        <f>(COUNTIF('Random Magic Item'!H:H,$A414)+SUMIF('Random Magic Item'!$M:$M,$A414,'Random Magic Item'!T:T))/100</f>
        <v>0.01</v>
      </c>
      <c r="N414" s="5">
        <f>(COUNTIF('Random Magic Item'!I:I,$A414)+SUMIF('Random Magic Item'!$M:$M,$A414,'Random Magic Item'!U:U))/100</f>
        <v>0</v>
      </c>
      <c r="O414" s="5">
        <f>(COUNTIF('Random Magic Item'!J:J,$A414)+SUMIF('Random Magic Item'!$M:$M,$A414,'Random Magic Item'!V:V))/100</f>
        <v>0</v>
      </c>
      <c r="P414" s="54">
        <f t="shared" ref="P414:P433" si="13">SIGN(SUM(G414:O414))</f>
        <v>1</v>
      </c>
      <c r="Q414" s="13">
        <v>211</v>
      </c>
      <c r="W414" s="56">
        <v>252</v>
      </c>
      <c r="AC414" s="14"/>
      <c r="AD414" s="56"/>
    </row>
    <row r="415" spans="1:30" x14ac:dyDescent="0.25">
      <c r="A415" t="s">
        <v>1501</v>
      </c>
      <c r="C415" t="s">
        <v>446</v>
      </c>
      <c r="D415" s="13" t="s">
        <v>4</v>
      </c>
      <c r="E415" s="13">
        <v>1</v>
      </c>
      <c r="F415" s="13">
        <v>0</v>
      </c>
      <c r="G415" s="5">
        <f>(COUNTIF('Random Magic Item'!B:B,$A415)+SUMIF('Random Magic Item'!$M:$M,$A415,'Random Magic Item'!N:N))/100</f>
        <v>0</v>
      </c>
      <c r="H415" s="5">
        <f>(COUNTIF('Random Magic Item'!C:C,$A415)+SUMIF('Random Magic Item'!$M:$M,$A415,'Random Magic Item'!O:O))/100</f>
        <v>0</v>
      </c>
      <c r="I415" s="5">
        <f>(COUNTIF('Random Magic Item'!D:D,$A415)+SUMIF('Random Magic Item'!$M:$M,$A415,'Random Magic Item'!P:P))/100</f>
        <v>0</v>
      </c>
      <c r="J415" s="5">
        <f>(COUNTIF('Random Magic Item'!E:E,$A415)+SUMIF('Random Magic Item'!$M:$M,$A415,'Random Magic Item'!Q:Q))/100</f>
        <v>0</v>
      </c>
      <c r="K415" s="5">
        <f>(COUNTIF('Random Magic Item'!F:F,$A415)+SUMIF('Random Magic Item'!$M:$M,$A415,'Random Magic Item'!R:R))/100</f>
        <v>0</v>
      </c>
      <c r="L415" s="5">
        <f>(COUNTIF('Random Magic Item'!G:G,$A415)+SUMIF('Random Magic Item'!$M:$M,$A415,'Random Magic Item'!S:S))/100</f>
        <v>0</v>
      </c>
      <c r="M415" s="5">
        <f>(COUNTIF('Random Magic Item'!H:H,$A415)+SUMIF('Random Magic Item'!$M:$M,$A415,'Random Magic Item'!T:T))/100</f>
        <v>0</v>
      </c>
      <c r="N415" s="5">
        <f>(COUNTIF('Random Magic Item'!I:I,$A415)+SUMIF('Random Magic Item'!$M:$M,$A415,'Random Magic Item'!U:U))/100</f>
        <v>0.02</v>
      </c>
      <c r="O415" s="5">
        <f>(COUNTIF('Random Magic Item'!J:J,$A415)+SUMIF('Random Magic Item'!$M:$M,$A415,'Random Magic Item'!V:V))/100</f>
        <v>0</v>
      </c>
      <c r="P415" s="54">
        <f t="shared" si="13"/>
        <v>1</v>
      </c>
      <c r="Q415" s="13">
        <v>211</v>
      </c>
      <c r="W415" s="56">
        <v>252</v>
      </c>
      <c r="AC415" s="14"/>
      <c r="AD415" s="56"/>
    </row>
    <row r="416" spans="1:30" x14ac:dyDescent="0.25">
      <c r="A416" t="s">
        <v>1502</v>
      </c>
      <c r="C416" t="s">
        <v>446</v>
      </c>
      <c r="D416" s="13" t="s">
        <v>2</v>
      </c>
      <c r="E416" s="13">
        <v>0</v>
      </c>
      <c r="F416" s="13">
        <v>0</v>
      </c>
      <c r="G416" s="5">
        <f>(COUNTIF('Random Magic Item'!B:B,$A416)+SUMIF('Random Magic Item'!$M:$M,$A416,'Random Magic Item'!N:N))/100</f>
        <v>0</v>
      </c>
      <c r="H416" s="5">
        <f>(COUNTIF('Random Magic Item'!C:C,$A416)+SUMIF('Random Magic Item'!$M:$M,$A416,'Random Magic Item'!O:O))/100</f>
        <v>0.01</v>
      </c>
      <c r="I416" s="5">
        <f>(COUNTIF('Random Magic Item'!D:D,$A416)+SUMIF('Random Magic Item'!$M:$M,$A416,'Random Magic Item'!P:P))/100</f>
        <v>0</v>
      </c>
      <c r="J416" s="5">
        <f>(COUNTIF('Random Magic Item'!E:E,$A416)+SUMIF('Random Magic Item'!$M:$M,$A416,'Random Magic Item'!Q:Q))/100</f>
        <v>0</v>
      </c>
      <c r="K416" s="5">
        <f>(COUNTIF('Random Magic Item'!F:F,$A416)+SUMIF('Random Magic Item'!$M:$M,$A416,'Random Magic Item'!R:R))/100</f>
        <v>0</v>
      </c>
      <c r="L416" s="5">
        <f>(COUNTIF('Random Magic Item'!G:G,$A416)+SUMIF('Random Magic Item'!$M:$M,$A416,'Random Magic Item'!S:S))/100</f>
        <v>0</v>
      </c>
      <c r="M416" s="5">
        <f>(COUNTIF('Random Magic Item'!H:H,$A416)+SUMIF('Random Magic Item'!$M:$M,$A416,'Random Magic Item'!T:T))/100</f>
        <v>0</v>
      </c>
      <c r="N416" s="5">
        <f>(COUNTIF('Random Magic Item'!I:I,$A416)+SUMIF('Random Magic Item'!$M:$M,$A416,'Random Magic Item'!U:U))/100</f>
        <v>0</v>
      </c>
      <c r="O416" s="5">
        <f>(COUNTIF('Random Magic Item'!J:J,$A416)+SUMIF('Random Magic Item'!$M:$M,$A416,'Random Magic Item'!V:V))/100</f>
        <v>0</v>
      </c>
      <c r="P416" s="54">
        <f t="shared" si="13"/>
        <v>1</v>
      </c>
      <c r="Q416" s="13">
        <v>211</v>
      </c>
      <c r="W416" s="56">
        <v>252</v>
      </c>
      <c r="AC416" s="14"/>
      <c r="AD416" s="56"/>
    </row>
    <row r="417" spans="1:30" x14ac:dyDescent="0.25">
      <c r="A417" t="s">
        <v>1503</v>
      </c>
      <c r="C417" t="s">
        <v>446</v>
      </c>
      <c r="D417" s="13" t="s">
        <v>2</v>
      </c>
      <c r="E417" s="13">
        <v>1</v>
      </c>
      <c r="F417" s="13">
        <v>0</v>
      </c>
      <c r="G417" s="5">
        <f>(COUNTIF('Random Magic Item'!B:B,$A417)+SUMIF('Random Magic Item'!$M:$M,$A417,'Random Magic Item'!N:N))/100</f>
        <v>0</v>
      </c>
      <c r="H417" s="5">
        <f>(COUNTIF('Random Magic Item'!C:C,$A417)+SUMIF('Random Magic Item'!$M:$M,$A417,'Random Magic Item'!O:O))/100</f>
        <v>0</v>
      </c>
      <c r="I417" s="5">
        <f>(COUNTIF('Random Magic Item'!D:D,$A417)+SUMIF('Random Magic Item'!$M:$M,$A417,'Random Magic Item'!P:P))/100</f>
        <v>0</v>
      </c>
      <c r="J417" s="5">
        <f>(COUNTIF('Random Magic Item'!E:E,$A417)+SUMIF('Random Magic Item'!$M:$M,$A417,'Random Magic Item'!Q:Q))/100</f>
        <v>0</v>
      </c>
      <c r="K417" s="5">
        <f>(COUNTIF('Random Magic Item'!F:F,$A417)+SUMIF('Random Magic Item'!$M:$M,$A417,'Random Magic Item'!R:R))/100</f>
        <v>0</v>
      </c>
      <c r="L417" s="5">
        <f>(COUNTIF('Random Magic Item'!G:G,$A417)+SUMIF('Random Magic Item'!$M:$M,$A417,'Random Magic Item'!S:S))/100</f>
        <v>0.02</v>
      </c>
      <c r="M417" s="5">
        <f>(COUNTIF('Random Magic Item'!H:H,$A417)+SUMIF('Random Magic Item'!$M:$M,$A417,'Random Magic Item'!T:T))/100</f>
        <v>0</v>
      </c>
      <c r="N417" s="5">
        <f>(COUNTIF('Random Magic Item'!I:I,$A417)+SUMIF('Random Magic Item'!$M:$M,$A417,'Random Magic Item'!U:U))/100</f>
        <v>0</v>
      </c>
      <c r="O417" s="5">
        <f>(COUNTIF('Random Magic Item'!J:J,$A417)+SUMIF('Random Magic Item'!$M:$M,$A417,'Random Magic Item'!V:V))/100</f>
        <v>0</v>
      </c>
      <c r="P417" s="54">
        <f t="shared" si="13"/>
        <v>1</v>
      </c>
      <c r="Q417" s="13">
        <v>212</v>
      </c>
      <c r="W417" s="56">
        <v>253</v>
      </c>
      <c r="AA417" s="56">
        <v>5</v>
      </c>
      <c r="AC417" s="14"/>
      <c r="AD417" s="56"/>
    </row>
    <row r="418" spans="1:30" x14ac:dyDescent="0.25">
      <c r="A418" t="s">
        <v>1504</v>
      </c>
      <c r="C418" t="s">
        <v>446</v>
      </c>
      <c r="D418" s="13" t="s">
        <v>3</v>
      </c>
      <c r="E418" s="13">
        <v>1</v>
      </c>
      <c r="F418" s="13">
        <v>0</v>
      </c>
      <c r="G418" s="5">
        <f>(COUNTIF('Random Magic Item'!B:B,$A418)+SUMIF('Random Magic Item'!$M:$M,$A418,'Random Magic Item'!N:N))/100</f>
        <v>0</v>
      </c>
      <c r="H418" s="5">
        <f>(COUNTIF('Random Magic Item'!C:C,$A418)+SUMIF('Random Magic Item'!$M:$M,$A418,'Random Magic Item'!O:O))/100</f>
        <v>0</v>
      </c>
      <c r="I418" s="5">
        <f>(COUNTIF('Random Magic Item'!D:D,$A418)+SUMIF('Random Magic Item'!$M:$M,$A418,'Random Magic Item'!P:P))/100</f>
        <v>0</v>
      </c>
      <c r="J418" s="5">
        <f>(COUNTIF('Random Magic Item'!E:E,$A418)+SUMIF('Random Magic Item'!$M:$M,$A418,'Random Magic Item'!Q:Q))/100</f>
        <v>0</v>
      </c>
      <c r="K418" s="5">
        <f>(COUNTIF('Random Magic Item'!F:F,$A418)+SUMIF('Random Magic Item'!$M:$M,$A418,'Random Magic Item'!R:R))/100</f>
        <v>0</v>
      </c>
      <c r="L418" s="5">
        <f>(COUNTIF('Random Magic Item'!G:G,$A418)+SUMIF('Random Magic Item'!$M:$M,$A418,'Random Magic Item'!S:S))/100</f>
        <v>0</v>
      </c>
      <c r="M418" s="5">
        <f>(COUNTIF('Random Magic Item'!H:H,$A418)+SUMIF('Random Magic Item'!$M:$M,$A418,'Random Magic Item'!T:T))/100</f>
        <v>0.01</v>
      </c>
      <c r="N418" s="5">
        <f>(COUNTIF('Random Magic Item'!I:I,$A418)+SUMIF('Random Magic Item'!$M:$M,$A418,'Random Magic Item'!U:U))/100</f>
        <v>0</v>
      </c>
      <c r="O418" s="5">
        <f>(COUNTIF('Random Magic Item'!J:J,$A418)+SUMIF('Random Magic Item'!$M:$M,$A418,'Random Magic Item'!V:V))/100</f>
        <v>0</v>
      </c>
      <c r="P418" s="54">
        <f t="shared" si="13"/>
        <v>1</v>
      </c>
      <c r="Q418" s="13">
        <v>212</v>
      </c>
      <c r="W418" s="56">
        <v>253</v>
      </c>
      <c r="AA418" s="56">
        <v>5</v>
      </c>
      <c r="AC418" s="14"/>
      <c r="AD418" s="56"/>
    </row>
    <row r="419" spans="1:30" x14ac:dyDescent="0.25">
      <c r="A419" t="s">
        <v>1505</v>
      </c>
      <c r="C419" t="s">
        <v>446</v>
      </c>
      <c r="D419" s="13" t="s">
        <v>4</v>
      </c>
      <c r="E419" s="13">
        <v>1</v>
      </c>
      <c r="F419" s="13">
        <v>0</v>
      </c>
      <c r="G419" s="5">
        <f>(COUNTIF('Random Magic Item'!B:B,$A419)+SUMIF('Random Magic Item'!$M:$M,$A419,'Random Magic Item'!N:N))/100</f>
        <v>0</v>
      </c>
      <c r="H419" s="5">
        <f>(COUNTIF('Random Magic Item'!C:C,$A419)+SUMIF('Random Magic Item'!$M:$M,$A419,'Random Magic Item'!O:O))/100</f>
        <v>0</v>
      </c>
      <c r="I419" s="5">
        <f>(COUNTIF('Random Magic Item'!D:D,$A419)+SUMIF('Random Magic Item'!$M:$M,$A419,'Random Magic Item'!P:P))/100</f>
        <v>0</v>
      </c>
      <c r="J419" s="5">
        <f>(COUNTIF('Random Magic Item'!E:E,$A419)+SUMIF('Random Magic Item'!$M:$M,$A419,'Random Magic Item'!Q:Q))/100</f>
        <v>0</v>
      </c>
      <c r="K419" s="5">
        <f>(COUNTIF('Random Magic Item'!F:F,$A419)+SUMIF('Random Magic Item'!$M:$M,$A419,'Random Magic Item'!R:R))/100</f>
        <v>0</v>
      </c>
      <c r="L419" s="5">
        <f>(COUNTIF('Random Magic Item'!G:G,$A419)+SUMIF('Random Magic Item'!$M:$M,$A419,'Random Magic Item'!S:S))/100</f>
        <v>0</v>
      </c>
      <c r="M419" s="5">
        <f>(COUNTIF('Random Magic Item'!H:H,$A419)+SUMIF('Random Magic Item'!$M:$M,$A419,'Random Magic Item'!T:T))/100</f>
        <v>0</v>
      </c>
      <c r="N419" s="5">
        <f>(COUNTIF('Random Magic Item'!I:I,$A419)+SUMIF('Random Magic Item'!$M:$M,$A419,'Random Magic Item'!U:U))/100</f>
        <v>0.02</v>
      </c>
      <c r="O419" s="5">
        <f>(COUNTIF('Random Magic Item'!J:J,$A419)+SUMIF('Random Magic Item'!$M:$M,$A419,'Random Magic Item'!V:V))/100</f>
        <v>0</v>
      </c>
      <c r="P419" s="54">
        <f t="shared" si="13"/>
        <v>1</v>
      </c>
      <c r="Q419" s="13">
        <v>212</v>
      </c>
      <c r="W419" s="56">
        <v>253</v>
      </c>
      <c r="AA419" s="56">
        <v>5</v>
      </c>
      <c r="AC419" s="14"/>
      <c r="AD419" s="56"/>
    </row>
    <row r="420" spans="1:30" x14ac:dyDescent="0.25">
      <c r="A420" t="s">
        <v>882</v>
      </c>
      <c r="C420" t="s">
        <v>446</v>
      </c>
      <c r="D420" s="13" t="s">
        <v>3</v>
      </c>
      <c r="E420" s="13">
        <v>1</v>
      </c>
      <c r="F420" s="13">
        <v>0</v>
      </c>
      <c r="G420" s="5">
        <f>(COUNTIF('Random Magic Item'!B:B,$A420)+SUMIF('Random Magic Item'!$M:$M,$A420,'Random Magic Item'!N:N))/100</f>
        <v>0</v>
      </c>
      <c r="H420" s="5">
        <f>(COUNTIF('Random Magic Item'!C:C,$A420)+SUMIF('Random Magic Item'!$M:$M,$A420,'Random Magic Item'!O:O))/100</f>
        <v>0</v>
      </c>
      <c r="I420" s="5">
        <f>(COUNTIF('Random Magic Item'!D:D,$A420)+SUMIF('Random Magic Item'!$M:$M,$A420,'Random Magic Item'!P:P))/100</f>
        <v>0</v>
      </c>
      <c r="J420" s="5">
        <f>(COUNTIF('Random Magic Item'!E:E,$A420)+SUMIF('Random Magic Item'!$M:$M,$A420,'Random Magic Item'!Q:Q))/100</f>
        <v>0</v>
      </c>
      <c r="K420" s="5">
        <f>(COUNTIF('Random Magic Item'!F:F,$A420)+SUMIF('Random Magic Item'!$M:$M,$A420,'Random Magic Item'!R:R))/100</f>
        <v>0</v>
      </c>
      <c r="L420" s="5">
        <f>(COUNTIF('Random Magic Item'!G:G,$A420)+SUMIF('Random Magic Item'!$M:$M,$A420,'Random Magic Item'!S:S))/100</f>
        <v>0</v>
      </c>
      <c r="M420" s="5">
        <f>(COUNTIF('Random Magic Item'!H:H,$A420)+SUMIF('Random Magic Item'!$M:$M,$A420,'Random Magic Item'!T:T))/100</f>
        <v>0</v>
      </c>
      <c r="N420" s="5">
        <f>(COUNTIF('Random Magic Item'!I:I,$A420)+SUMIF('Random Magic Item'!$M:$M,$A420,'Random Magic Item'!U:U))/100</f>
        <v>0</v>
      </c>
      <c r="O420" s="5">
        <f>(COUNTIF('Random Magic Item'!J:J,$A420)+SUMIF('Random Magic Item'!$M:$M,$A420,'Random Magic Item'!V:V))/100</f>
        <v>0</v>
      </c>
      <c r="P420" s="54">
        <f t="shared" si="13"/>
        <v>0</v>
      </c>
      <c r="AD420" s="56">
        <v>58</v>
      </c>
    </row>
    <row r="421" spans="1:30" x14ac:dyDescent="0.25">
      <c r="A421" t="s">
        <v>1506</v>
      </c>
      <c r="C421" t="s">
        <v>446</v>
      </c>
      <c r="D421" s="13" t="s">
        <v>2</v>
      </c>
      <c r="E421" s="13">
        <v>1</v>
      </c>
      <c r="F421" s="13">
        <v>0</v>
      </c>
      <c r="G421" s="5">
        <f>(COUNTIF('Random Magic Item'!B:B,$A421)+SUMIF('Random Magic Item'!$M:$M,$A421,'Random Magic Item'!N:N))/100</f>
        <v>0</v>
      </c>
      <c r="H421" s="5">
        <f>(COUNTIF('Random Magic Item'!C:C,$A421)+SUMIF('Random Magic Item'!$M:$M,$A421,'Random Magic Item'!O:O))/100</f>
        <v>0</v>
      </c>
      <c r="I421" s="5">
        <f>(COUNTIF('Random Magic Item'!D:D,$A421)+SUMIF('Random Magic Item'!$M:$M,$A421,'Random Magic Item'!P:P))/100</f>
        <v>0</v>
      </c>
      <c r="J421" s="5">
        <f>(COUNTIF('Random Magic Item'!E:E,$A421)+SUMIF('Random Magic Item'!$M:$M,$A421,'Random Magic Item'!Q:Q))/100</f>
        <v>0</v>
      </c>
      <c r="K421" s="5">
        <f>(COUNTIF('Random Magic Item'!F:F,$A421)+SUMIF('Random Magic Item'!$M:$M,$A421,'Random Magic Item'!R:R))/100</f>
        <v>0</v>
      </c>
      <c r="L421" s="5">
        <f>(COUNTIF('Random Magic Item'!G:G,$A421)+SUMIF('Random Magic Item'!$M:$M,$A421,'Random Magic Item'!S:S))/100</f>
        <v>0.02</v>
      </c>
      <c r="M421" s="5">
        <f>(COUNTIF('Random Magic Item'!H:H,$A421)+SUMIF('Random Magic Item'!$M:$M,$A421,'Random Magic Item'!T:T))/100</f>
        <v>0</v>
      </c>
      <c r="N421" s="5">
        <f>(COUNTIF('Random Magic Item'!I:I,$A421)+SUMIF('Random Magic Item'!$M:$M,$A421,'Random Magic Item'!U:U))/100</f>
        <v>0</v>
      </c>
      <c r="O421" s="5">
        <f>(COUNTIF('Random Magic Item'!J:J,$A421)+SUMIF('Random Magic Item'!$M:$M,$A421,'Random Magic Item'!V:V))/100</f>
        <v>0</v>
      </c>
      <c r="P421" s="54">
        <f t="shared" si="13"/>
        <v>1</v>
      </c>
      <c r="Q421" s="13">
        <v>212</v>
      </c>
      <c r="W421" s="56">
        <v>253</v>
      </c>
      <c r="AC421" s="14"/>
      <c r="AD421" s="56"/>
    </row>
    <row r="422" spans="1:30" x14ac:dyDescent="0.25">
      <c r="A422" t="s">
        <v>1507</v>
      </c>
      <c r="C422" t="s">
        <v>446</v>
      </c>
      <c r="D422" s="13" t="s">
        <v>3</v>
      </c>
      <c r="E422" s="13">
        <v>1</v>
      </c>
      <c r="F422" s="13">
        <v>0</v>
      </c>
      <c r="G422" s="5">
        <f>(COUNTIF('Random Magic Item'!B:B,$A422)+SUMIF('Random Magic Item'!$M:$M,$A422,'Random Magic Item'!N:N))/100</f>
        <v>0</v>
      </c>
      <c r="H422" s="5">
        <f>(COUNTIF('Random Magic Item'!C:C,$A422)+SUMIF('Random Magic Item'!$M:$M,$A422,'Random Magic Item'!O:O))/100</f>
        <v>0</v>
      </c>
      <c r="I422" s="5">
        <f>(COUNTIF('Random Magic Item'!D:D,$A422)+SUMIF('Random Magic Item'!$M:$M,$A422,'Random Magic Item'!P:P))/100</f>
        <v>0</v>
      </c>
      <c r="J422" s="5">
        <f>(COUNTIF('Random Magic Item'!E:E,$A422)+SUMIF('Random Magic Item'!$M:$M,$A422,'Random Magic Item'!Q:Q))/100</f>
        <v>0</v>
      </c>
      <c r="K422" s="5">
        <f>(COUNTIF('Random Magic Item'!F:F,$A422)+SUMIF('Random Magic Item'!$M:$M,$A422,'Random Magic Item'!R:R))/100</f>
        <v>0</v>
      </c>
      <c r="L422" s="5">
        <f>(COUNTIF('Random Magic Item'!G:G,$A422)+SUMIF('Random Magic Item'!$M:$M,$A422,'Random Magic Item'!S:S))/100</f>
        <v>0</v>
      </c>
      <c r="M422" s="5">
        <f>(COUNTIF('Random Magic Item'!H:H,$A422)+SUMIF('Random Magic Item'!$M:$M,$A422,'Random Magic Item'!T:T))/100</f>
        <v>0</v>
      </c>
      <c r="N422" s="5">
        <f>(COUNTIF('Random Magic Item'!I:I,$A422)+SUMIF('Random Magic Item'!$M:$M,$A422,'Random Magic Item'!U:U))/100</f>
        <v>0</v>
      </c>
      <c r="O422" s="5">
        <f>(COUNTIF('Random Magic Item'!J:J,$A422)+SUMIF('Random Magic Item'!$M:$M,$A422,'Random Magic Item'!V:V))/100</f>
        <v>0</v>
      </c>
      <c r="P422" s="54">
        <f t="shared" si="13"/>
        <v>0</v>
      </c>
      <c r="S422" s="13">
        <v>94</v>
      </c>
      <c r="AC422" s="14"/>
      <c r="AD422" s="56"/>
    </row>
    <row r="423" spans="1:30" x14ac:dyDescent="0.25">
      <c r="A423" t="s">
        <v>1508</v>
      </c>
      <c r="C423" t="s">
        <v>446</v>
      </c>
      <c r="D423" s="13" t="s">
        <v>3</v>
      </c>
      <c r="E423" s="13">
        <v>1</v>
      </c>
      <c r="F423" s="13">
        <v>0</v>
      </c>
      <c r="G423" s="5">
        <f>(COUNTIF('Random Magic Item'!B:B,$A423)+SUMIF('Random Magic Item'!$M:$M,$A423,'Random Magic Item'!N:N))/100</f>
        <v>0</v>
      </c>
      <c r="H423" s="5">
        <f>(COUNTIF('Random Magic Item'!C:C,$A423)+SUMIF('Random Magic Item'!$M:$M,$A423,'Random Magic Item'!O:O))/100</f>
        <v>0</v>
      </c>
      <c r="I423" s="5">
        <f>(COUNTIF('Random Magic Item'!D:D,$A423)+SUMIF('Random Magic Item'!$M:$M,$A423,'Random Magic Item'!P:P))/100</f>
        <v>0</v>
      </c>
      <c r="J423" s="5">
        <f>(COUNTIF('Random Magic Item'!E:E,$A423)+SUMIF('Random Magic Item'!$M:$M,$A423,'Random Magic Item'!Q:Q))/100</f>
        <v>0</v>
      </c>
      <c r="K423" s="5">
        <f>(COUNTIF('Random Magic Item'!F:F,$A423)+SUMIF('Random Magic Item'!$M:$M,$A423,'Random Magic Item'!R:R))/100</f>
        <v>0</v>
      </c>
      <c r="L423" s="5">
        <f>(COUNTIF('Random Magic Item'!G:G,$A423)+SUMIF('Random Magic Item'!$M:$M,$A423,'Random Magic Item'!S:S))/100</f>
        <v>0</v>
      </c>
      <c r="M423" s="5">
        <f>(COUNTIF('Random Magic Item'!H:H,$A423)+SUMIF('Random Magic Item'!$M:$M,$A423,'Random Magic Item'!T:T))/100</f>
        <v>0.01</v>
      </c>
      <c r="N423" s="5">
        <f>(COUNTIF('Random Magic Item'!I:I,$A423)+SUMIF('Random Magic Item'!$M:$M,$A423,'Random Magic Item'!U:U))/100</f>
        <v>0</v>
      </c>
      <c r="O423" s="5">
        <f>(COUNTIF('Random Magic Item'!J:J,$A423)+SUMIF('Random Magic Item'!$M:$M,$A423,'Random Magic Item'!V:V))/100</f>
        <v>0</v>
      </c>
      <c r="P423" s="54">
        <f t="shared" si="13"/>
        <v>1</v>
      </c>
      <c r="Q423" s="13">
        <v>212</v>
      </c>
      <c r="W423" s="56">
        <v>253</v>
      </c>
      <c r="AC423" s="14"/>
      <c r="AD423" s="56"/>
    </row>
    <row r="424" spans="1:30" x14ac:dyDescent="0.25">
      <c r="A424" t="s">
        <v>450</v>
      </c>
      <c r="C424" t="s">
        <v>444</v>
      </c>
      <c r="D424" s="13" t="s">
        <v>5</v>
      </c>
      <c r="E424" s="13">
        <v>1</v>
      </c>
      <c r="F424" s="13">
        <v>0</v>
      </c>
      <c r="G424" s="5">
        <f>(COUNTIF('Random Magic Item'!B:B,$A424)+SUMIF('Random Magic Item'!$M:$M,$A424,'Random Magic Item'!N:N))/100</f>
        <v>0</v>
      </c>
      <c r="H424" s="5">
        <f>(COUNTIF('Random Magic Item'!C:C,$A424)+SUMIF('Random Magic Item'!$M:$M,$A424,'Random Magic Item'!O:O))/100</f>
        <v>0</v>
      </c>
      <c r="I424" s="5">
        <f>(COUNTIF('Random Magic Item'!D:D,$A424)+SUMIF('Random Magic Item'!$M:$M,$A424,'Random Magic Item'!P:P))/100</f>
        <v>0</v>
      </c>
      <c r="J424" s="5">
        <f>(COUNTIF('Random Magic Item'!E:E,$A424)+SUMIF('Random Magic Item'!$M:$M,$A424,'Random Magic Item'!Q:Q))/100</f>
        <v>0</v>
      </c>
      <c r="K424" s="5">
        <f>(COUNTIF('Random Magic Item'!F:F,$A424)+SUMIF('Random Magic Item'!$M:$M,$A424,'Random Magic Item'!R:R))/100</f>
        <v>0</v>
      </c>
      <c r="L424" s="5">
        <f>(COUNTIF('Random Magic Item'!G:G,$A424)+SUMIF('Random Magic Item'!$M:$M,$A424,'Random Magic Item'!S:S))/100</f>
        <v>0</v>
      </c>
      <c r="M424" s="5">
        <f>(COUNTIF('Random Magic Item'!H:H,$A424)+SUMIF('Random Magic Item'!$M:$M,$A424,'Random Magic Item'!T:T))/100</f>
        <v>0</v>
      </c>
      <c r="N424" s="5">
        <f>(COUNTIF('Random Magic Item'!I:I,$A424)+SUMIF('Random Magic Item'!$M:$M,$A424,'Random Magic Item'!U:U))/100</f>
        <v>0</v>
      </c>
      <c r="O424" s="5">
        <f>(COUNTIF('Random Magic Item'!J:J,$A424)+SUMIF('Random Magic Item'!$M:$M,$A424,'Random Magic Item'!V:V))/100</f>
        <v>0</v>
      </c>
      <c r="P424" s="54">
        <f t="shared" si="13"/>
        <v>0</v>
      </c>
      <c r="Q424" s="13">
        <v>218</v>
      </c>
      <c r="AC424" s="14"/>
      <c r="AD424" s="56"/>
    </row>
    <row r="425" spans="1:30" x14ac:dyDescent="0.25">
      <c r="A425" t="s">
        <v>1509</v>
      </c>
      <c r="C425" t="s">
        <v>445</v>
      </c>
      <c r="D425" s="13" t="s">
        <v>2</v>
      </c>
      <c r="E425" s="13">
        <v>1</v>
      </c>
      <c r="F425" s="13">
        <v>0</v>
      </c>
      <c r="G425" s="5">
        <f>(COUNTIF('Random Magic Item'!B:B,$A425)+SUMIF('Random Magic Item'!$M:$M,$A425,'Random Magic Item'!N:N))/100</f>
        <v>0</v>
      </c>
      <c r="H425" s="5">
        <f>(COUNTIF('Random Magic Item'!C:C,$A425)+SUMIF('Random Magic Item'!$M:$M,$A425,'Random Magic Item'!O:O))/100</f>
        <v>0</v>
      </c>
      <c r="I425" s="5">
        <f>(COUNTIF('Random Magic Item'!D:D,$A425)+SUMIF('Random Magic Item'!$M:$M,$A425,'Random Magic Item'!P:P))/100</f>
        <v>0</v>
      </c>
      <c r="J425" s="5">
        <f>(COUNTIF('Random Magic Item'!E:E,$A425)+SUMIF('Random Magic Item'!$M:$M,$A425,'Random Magic Item'!Q:Q))/100</f>
        <v>0</v>
      </c>
      <c r="K425" s="5">
        <f>(COUNTIF('Random Magic Item'!F:F,$A425)+SUMIF('Random Magic Item'!$M:$M,$A425,'Random Magic Item'!R:R))/100</f>
        <v>0</v>
      </c>
      <c r="L425" s="5">
        <f>(COUNTIF('Random Magic Item'!G:G,$A425)+SUMIF('Random Magic Item'!$M:$M,$A425,'Random Magic Item'!S:S))/100</f>
        <v>0.02</v>
      </c>
      <c r="M425" s="5">
        <f>(COUNTIF('Random Magic Item'!H:H,$A425)+SUMIF('Random Magic Item'!$M:$M,$A425,'Random Magic Item'!T:T))/100</f>
        <v>0</v>
      </c>
      <c r="N425" s="5">
        <f>(COUNTIF('Random Magic Item'!I:I,$A425)+SUMIF('Random Magic Item'!$M:$M,$A425,'Random Magic Item'!U:U))/100</f>
        <v>0</v>
      </c>
      <c r="O425" s="5">
        <f>(COUNTIF('Random Magic Item'!J:J,$A425)+SUMIF('Random Magic Item'!$M:$M,$A425,'Random Magic Item'!V:V))/100</f>
        <v>0</v>
      </c>
      <c r="P425" s="54">
        <f t="shared" si="13"/>
        <v>1</v>
      </c>
      <c r="Q425" s="13">
        <v>213</v>
      </c>
      <c r="AC425" s="14"/>
      <c r="AD425" s="56"/>
    </row>
    <row r="426" spans="1:30" x14ac:dyDescent="0.25">
      <c r="A426" t="s">
        <v>105</v>
      </c>
      <c r="C426" t="s">
        <v>445</v>
      </c>
      <c r="D426" s="13" t="s">
        <v>2</v>
      </c>
      <c r="E426" s="13">
        <v>0</v>
      </c>
      <c r="F426" s="13">
        <v>0</v>
      </c>
      <c r="G426" s="5">
        <f>(COUNTIF('Random Magic Item'!B:B,$A426)+SUMIF('Random Magic Item'!$M:$M,$A426,'Random Magic Item'!N:N))/100</f>
        <v>0</v>
      </c>
      <c r="H426" s="5">
        <f>(COUNTIF('Random Magic Item'!C:C,$A426)+SUMIF('Random Magic Item'!$M:$M,$A426,'Random Magic Item'!O:O))/100</f>
        <v>0</v>
      </c>
      <c r="I426" s="5">
        <f>(COUNTIF('Random Magic Item'!D:D,$A426)+SUMIF('Random Magic Item'!$M:$M,$A426,'Random Magic Item'!P:P))/100</f>
        <v>0</v>
      </c>
      <c r="J426" s="5">
        <f>(COUNTIF('Random Magic Item'!E:E,$A426)+SUMIF('Random Magic Item'!$M:$M,$A426,'Random Magic Item'!Q:Q))/100</f>
        <v>0</v>
      </c>
      <c r="K426" s="5">
        <f>(COUNTIF('Random Magic Item'!F:F,$A426)+SUMIF('Random Magic Item'!$M:$M,$A426,'Random Magic Item'!R:R))/100</f>
        <v>0</v>
      </c>
      <c r="L426" s="5">
        <f>(COUNTIF('Random Magic Item'!G:G,$A426)+SUMIF('Random Magic Item'!$M:$M,$A426,'Random Magic Item'!S:S))/100</f>
        <v>0.15</v>
      </c>
      <c r="M426" s="5">
        <f>(COUNTIF('Random Magic Item'!H:H,$A426)+SUMIF('Random Magic Item'!$M:$M,$A426,'Random Magic Item'!T:T))/100</f>
        <v>0</v>
      </c>
      <c r="N426" s="5">
        <f>(COUNTIF('Random Magic Item'!I:I,$A426)+SUMIF('Random Magic Item'!$M:$M,$A426,'Random Magic Item'!U:U))/100</f>
        <v>0</v>
      </c>
      <c r="O426" s="5">
        <f>(COUNTIF('Random Magic Item'!J:J,$A426)+SUMIF('Random Magic Item'!$M:$M,$A426,'Random Magic Item'!V:V))/100</f>
        <v>0</v>
      </c>
      <c r="P426" s="54">
        <f t="shared" si="13"/>
        <v>1</v>
      </c>
      <c r="Q426" s="13">
        <v>213</v>
      </c>
      <c r="R426" s="13">
        <v>52</v>
      </c>
      <c r="V426" s="13">
        <v>60</v>
      </c>
      <c r="W426" s="56">
        <v>254</v>
      </c>
      <c r="X426" s="13">
        <v>2</v>
      </c>
      <c r="Y426" s="13">
        <v>2</v>
      </c>
      <c r="Z426" s="14" t="s">
        <v>840</v>
      </c>
      <c r="AC426" s="14"/>
      <c r="AD426" s="56"/>
    </row>
    <row r="427" spans="1:30" x14ac:dyDescent="0.25">
      <c r="A427" t="s">
        <v>163</v>
      </c>
      <c r="C427" t="s">
        <v>445</v>
      </c>
      <c r="D427" s="13" t="s">
        <v>3</v>
      </c>
      <c r="E427" s="13">
        <v>0</v>
      </c>
      <c r="F427" s="13">
        <v>0</v>
      </c>
      <c r="G427" s="5">
        <f>(COUNTIF('Random Magic Item'!B:B,$A427)+SUMIF('Random Magic Item'!$M:$M,$A427,'Random Magic Item'!N:N))/100</f>
        <v>0</v>
      </c>
      <c r="H427" s="5">
        <f>(COUNTIF('Random Magic Item'!C:C,$A427)+SUMIF('Random Magic Item'!$M:$M,$A427,'Random Magic Item'!O:O))/100</f>
        <v>0</v>
      </c>
      <c r="I427" s="5">
        <f>(COUNTIF('Random Magic Item'!D:D,$A427)+SUMIF('Random Magic Item'!$M:$M,$A427,'Random Magic Item'!P:P))/100</f>
        <v>0</v>
      </c>
      <c r="J427" s="5">
        <f>(COUNTIF('Random Magic Item'!E:E,$A427)+SUMIF('Random Magic Item'!$M:$M,$A427,'Random Magic Item'!Q:Q))/100</f>
        <v>0</v>
      </c>
      <c r="K427" s="5">
        <f>(COUNTIF('Random Magic Item'!F:F,$A427)+SUMIF('Random Magic Item'!$M:$M,$A427,'Random Magic Item'!R:R))/100</f>
        <v>0</v>
      </c>
      <c r="L427" s="5">
        <f>(COUNTIF('Random Magic Item'!G:G,$A427)+SUMIF('Random Magic Item'!$M:$M,$A427,'Random Magic Item'!S:S))/100</f>
        <v>0</v>
      </c>
      <c r="M427" s="5">
        <f>(COUNTIF('Random Magic Item'!H:H,$A427)+SUMIF('Random Magic Item'!$M:$M,$A427,'Random Magic Item'!T:T))/100</f>
        <v>0.11</v>
      </c>
      <c r="N427" s="5">
        <f>(COUNTIF('Random Magic Item'!I:I,$A427)+SUMIF('Random Magic Item'!$M:$M,$A427,'Random Magic Item'!U:U))/100</f>
        <v>0</v>
      </c>
      <c r="O427" s="5">
        <f>(COUNTIF('Random Magic Item'!J:J,$A427)+SUMIF('Random Magic Item'!$M:$M,$A427,'Random Magic Item'!V:V))/100</f>
        <v>0</v>
      </c>
      <c r="P427" s="54">
        <f t="shared" si="13"/>
        <v>1</v>
      </c>
      <c r="Q427" s="13">
        <v>213</v>
      </c>
      <c r="V427" s="13">
        <v>60</v>
      </c>
      <c r="W427" s="56">
        <v>254</v>
      </c>
      <c r="AC427" s="14"/>
      <c r="AD427" s="56"/>
    </row>
    <row r="428" spans="1:30" x14ac:dyDescent="0.25">
      <c r="A428" t="s">
        <v>251</v>
      </c>
      <c r="C428" t="s">
        <v>445</v>
      </c>
      <c r="D428" s="13" t="s">
        <v>4</v>
      </c>
      <c r="E428" s="13">
        <v>0</v>
      </c>
      <c r="F428" s="13">
        <v>0</v>
      </c>
      <c r="G428" s="5">
        <f>(COUNTIF('Random Magic Item'!B:B,$A428)+SUMIF('Random Magic Item'!$M:$M,$A428,'Random Magic Item'!N:N))/100</f>
        <v>0</v>
      </c>
      <c r="H428" s="5">
        <f>(COUNTIF('Random Magic Item'!C:C,$A428)+SUMIF('Random Magic Item'!$M:$M,$A428,'Random Magic Item'!O:O))/100</f>
        <v>0</v>
      </c>
      <c r="I428" s="5">
        <f>(COUNTIF('Random Magic Item'!D:D,$A428)+SUMIF('Random Magic Item'!$M:$M,$A428,'Random Magic Item'!P:P))/100</f>
        <v>0</v>
      </c>
      <c r="J428" s="5">
        <f>(COUNTIF('Random Magic Item'!E:E,$A428)+SUMIF('Random Magic Item'!$M:$M,$A428,'Random Magic Item'!Q:Q))/100</f>
        <v>0</v>
      </c>
      <c r="K428" s="5">
        <f>(COUNTIF('Random Magic Item'!F:F,$A428)+SUMIF('Random Magic Item'!$M:$M,$A428,'Random Magic Item'!R:R))/100</f>
        <v>0</v>
      </c>
      <c r="L428" s="5">
        <f>(COUNTIF('Random Magic Item'!G:G,$A428)+SUMIF('Random Magic Item'!$M:$M,$A428,'Random Magic Item'!S:S))/100</f>
        <v>0</v>
      </c>
      <c r="M428" s="5">
        <f>(COUNTIF('Random Magic Item'!H:H,$A428)+SUMIF('Random Magic Item'!$M:$M,$A428,'Random Magic Item'!T:T))/100</f>
        <v>0</v>
      </c>
      <c r="N428" s="5">
        <f>(COUNTIF('Random Magic Item'!I:I,$A428)+SUMIF('Random Magic Item'!$M:$M,$A428,'Random Magic Item'!U:U))/100</f>
        <v>0.1</v>
      </c>
      <c r="O428" s="5">
        <f>(COUNTIF('Random Magic Item'!J:J,$A428)+SUMIF('Random Magic Item'!$M:$M,$A428,'Random Magic Item'!V:V))/100</f>
        <v>0</v>
      </c>
      <c r="P428" s="54">
        <f t="shared" si="13"/>
        <v>1</v>
      </c>
      <c r="Q428" s="13">
        <v>213</v>
      </c>
      <c r="V428" s="13">
        <v>60</v>
      </c>
      <c r="W428" s="56">
        <v>254</v>
      </c>
      <c r="AC428" s="14"/>
      <c r="AD428" s="56"/>
    </row>
    <row r="429" spans="1:30" x14ac:dyDescent="0.25">
      <c r="A429" t="s">
        <v>1510</v>
      </c>
      <c r="C429" t="s">
        <v>372</v>
      </c>
      <c r="D429" s="13" t="s">
        <v>3</v>
      </c>
      <c r="E429" s="13">
        <v>1</v>
      </c>
      <c r="F429" s="13">
        <v>0</v>
      </c>
      <c r="G429" s="5">
        <f>(COUNTIF('Random Magic Item'!B:B,$A429)+SUMIF('Random Magic Item'!$M:$M,$A429,'Random Magic Item'!N:N))/100</f>
        <v>0</v>
      </c>
      <c r="H429" s="5">
        <f>(COUNTIF('Random Magic Item'!C:C,$A429)+SUMIF('Random Magic Item'!$M:$M,$A429,'Random Magic Item'!O:O))/100</f>
        <v>0</v>
      </c>
      <c r="I429" s="5">
        <f>(COUNTIF('Random Magic Item'!D:D,$A429)+SUMIF('Random Magic Item'!$M:$M,$A429,'Random Magic Item'!P:P))/100</f>
        <v>0</v>
      </c>
      <c r="J429" s="5">
        <f>(COUNTIF('Random Magic Item'!E:E,$A429)+SUMIF('Random Magic Item'!$M:$M,$A429,'Random Magic Item'!Q:Q))/100</f>
        <v>0</v>
      </c>
      <c r="K429" s="5">
        <f>(COUNTIF('Random Magic Item'!F:F,$A429)+SUMIF('Random Magic Item'!$M:$M,$A429,'Random Magic Item'!R:R))/100</f>
        <v>0</v>
      </c>
      <c r="L429" s="5">
        <f>(COUNTIF('Random Magic Item'!G:G,$A429)+SUMIF('Random Magic Item'!$M:$M,$A429,'Random Magic Item'!S:S))/100</f>
        <v>0</v>
      </c>
      <c r="M429" s="5">
        <f>(COUNTIF('Random Magic Item'!H:H,$A429)+SUMIF('Random Magic Item'!$M:$M,$A429,'Random Magic Item'!T:T))/100</f>
        <v>0</v>
      </c>
      <c r="N429" s="5">
        <f>(COUNTIF('Random Magic Item'!I:I,$A429)+SUMIF('Random Magic Item'!$M:$M,$A429,'Random Magic Item'!U:U))/100</f>
        <v>0</v>
      </c>
      <c r="O429" s="5">
        <f>(COUNTIF('Random Magic Item'!J:J,$A429)+SUMIF('Random Magic Item'!$M:$M,$A429,'Random Magic Item'!V:V))/100</f>
        <v>0</v>
      </c>
      <c r="P429" s="54">
        <f t="shared" si="13"/>
        <v>0</v>
      </c>
      <c r="U429" s="13">
        <v>223</v>
      </c>
      <c r="AC429" s="14"/>
      <c r="AD429" s="56"/>
    </row>
    <row r="430" spans="1:30" x14ac:dyDescent="0.25">
      <c r="A430" t="s">
        <v>1511</v>
      </c>
      <c r="C430" t="s">
        <v>372</v>
      </c>
      <c r="D430" s="13" t="s">
        <v>5</v>
      </c>
      <c r="E430" s="13">
        <v>0</v>
      </c>
      <c r="F430" s="13">
        <v>0</v>
      </c>
      <c r="G430" s="5">
        <f>(COUNTIF('Random Magic Item'!B:B,$A430)+SUMIF('Random Magic Item'!$M:$M,$A430,'Random Magic Item'!N:N))/100</f>
        <v>0</v>
      </c>
      <c r="H430" s="5">
        <f>(COUNTIF('Random Magic Item'!C:C,$A430)+SUMIF('Random Magic Item'!$M:$M,$A430,'Random Magic Item'!O:O))/100</f>
        <v>0</v>
      </c>
      <c r="I430" s="5">
        <f>(COUNTIF('Random Magic Item'!D:D,$A430)+SUMIF('Random Magic Item'!$M:$M,$A430,'Random Magic Item'!P:P))/100</f>
        <v>0</v>
      </c>
      <c r="J430" s="5">
        <f>(COUNTIF('Random Magic Item'!E:E,$A430)+SUMIF('Random Magic Item'!$M:$M,$A430,'Random Magic Item'!Q:Q))/100</f>
        <v>0</v>
      </c>
      <c r="K430" s="5">
        <f>(COUNTIF('Random Magic Item'!F:F,$A430)+SUMIF('Random Magic Item'!$M:$M,$A430,'Random Magic Item'!R:R))/100</f>
        <v>0</v>
      </c>
      <c r="L430" s="5">
        <f>(COUNTIF('Random Magic Item'!G:G,$A430)+SUMIF('Random Magic Item'!$M:$M,$A430,'Random Magic Item'!S:S))/100</f>
        <v>0</v>
      </c>
      <c r="M430" s="5">
        <f>(COUNTIF('Random Magic Item'!H:H,$A430)+SUMIF('Random Magic Item'!$M:$M,$A430,'Random Magic Item'!T:T))/100</f>
        <v>0</v>
      </c>
      <c r="N430" s="5">
        <f>(COUNTIF('Random Magic Item'!I:I,$A430)+SUMIF('Random Magic Item'!$M:$M,$A430,'Random Magic Item'!U:U))/100</f>
        <v>0</v>
      </c>
      <c r="O430" s="5">
        <f>(COUNTIF('Random Magic Item'!J:J,$A430)+SUMIF('Random Magic Item'!$M:$M,$A430,'Random Magic Item'!V:V))/100</f>
        <v>0.02</v>
      </c>
      <c r="P430" s="54">
        <f t="shared" si="13"/>
        <v>1</v>
      </c>
      <c r="Q430" s="13">
        <v>213</v>
      </c>
      <c r="W430" s="56">
        <v>254</v>
      </c>
      <c r="AC430" s="14"/>
      <c r="AD430" s="56"/>
    </row>
    <row r="431" spans="1:30" x14ac:dyDescent="0.25">
      <c r="A431" t="s">
        <v>451</v>
      </c>
      <c r="C431" t="s">
        <v>416</v>
      </c>
      <c r="D431" s="13" t="s">
        <v>5</v>
      </c>
      <c r="E431" s="13">
        <v>1</v>
      </c>
      <c r="F431" s="13">
        <v>0</v>
      </c>
      <c r="G431" s="5">
        <f>(COUNTIF('Random Magic Item'!B:B,$A431)+SUMIF('Random Magic Item'!$M:$M,$A431,'Random Magic Item'!N:N))/100</f>
        <v>0</v>
      </c>
      <c r="H431" s="5">
        <f>(COUNTIF('Random Magic Item'!C:C,$A431)+SUMIF('Random Magic Item'!$M:$M,$A431,'Random Magic Item'!O:O))/100</f>
        <v>0</v>
      </c>
      <c r="I431" s="5">
        <f>(COUNTIF('Random Magic Item'!D:D,$A431)+SUMIF('Random Magic Item'!$M:$M,$A431,'Random Magic Item'!P:P))/100</f>
        <v>0</v>
      </c>
      <c r="J431" s="5">
        <f>(COUNTIF('Random Magic Item'!E:E,$A431)+SUMIF('Random Magic Item'!$M:$M,$A431,'Random Magic Item'!Q:Q))/100</f>
        <v>0</v>
      </c>
      <c r="K431" s="5">
        <f>(COUNTIF('Random Magic Item'!F:F,$A431)+SUMIF('Random Magic Item'!$M:$M,$A431,'Random Magic Item'!R:R))/100</f>
        <v>0</v>
      </c>
      <c r="L431" s="5">
        <f>(COUNTIF('Random Magic Item'!G:G,$A431)+SUMIF('Random Magic Item'!$M:$M,$A431,'Random Magic Item'!S:S))/100</f>
        <v>0</v>
      </c>
      <c r="M431" s="5">
        <f>(COUNTIF('Random Magic Item'!H:H,$A431)+SUMIF('Random Magic Item'!$M:$M,$A431,'Random Magic Item'!T:T))/100</f>
        <v>0</v>
      </c>
      <c r="N431" s="5">
        <f>(COUNTIF('Random Magic Item'!I:I,$A431)+SUMIF('Random Magic Item'!$M:$M,$A431,'Random Magic Item'!U:U))/100</f>
        <v>0</v>
      </c>
      <c r="O431" s="5">
        <f>(COUNTIF('Random Magic Item'!J:J,$A431)+SUMIF('Random Magic Item'!$M:$M,$A431,'Random Magic Item'!V:V))/100</f>
        <v>0</v>
      </c>
      <c r="P431" s="54">
        <f t="shared" si="13"/>
        <v>0</v>
      </c>
      <c r="Q431" s="13">
        <v>218</v>
      </c>
      <c r="AC431" s="14"/>
      <c r="AD431" s="56"/>
    </row>
    <row r="432" spans="1:30" x14ac:dyDescent="0.25">
      <c r="A432" t="s">
        <v>1512</v>
      </c>
      <c r="C432" t="s">
        <v>372</v>
      </c>
      <c r="D432" s="13" t="s">
        <v>5</v>
      </c>
      <c r="E432" s="13">
        <v>1</v>
      </c>
      <c r="F432" s="13">
        <v>0</v>
      </c>
      <c r="G432" s="5">
        <f>(COUNTIF('Random Magic Item'!B:B,$A432)+SUMIF('Random Magic Item'!$M:$M,$A432,'Random Magic Item'!N:N))/100</f>
        <v>0</v>
      </c>
      <c r="H432" s="5">
        <f>(COUNTIF('Random Magic Item'!C:C,$A432)+SUMIF('Random Magic Item'!$M:$M,$A432,'Random Magic Item'!O:O))/100</f>
        <v>0</v>
      </c>
      <c r="I432" s="5">
        <f>(COUNTIF('Random Magic Item'!D:D,$A432)+SUMIF('Random Magic Item'!$M:$M,$A432,'Random Magic Item'!P:P))/100</f>
        <v>0</v>
      </c>
      <c r="J432" s="5">
        <f>(COUNTIF('Random Magic Item'!E:E,$A432)+SUMIF('Random Magic Item'!$M:$M,$A432,'Random Magic Item'!Q:Q))/100</f>
        <v>0</v>
      </c>
      <c r="K432" s="5">
        <f>(COUNTIF('Random Magic Item'!F:F,$A432)+SUMIF('Random Magic Item'!$M:$M,$A432,'Random Magic Item'!R:R))/100</f>
        <v>0</v>
      </c>
      <c r="L432" s="5">
        <f>(COUNTIF('Random Magic Item'!G:G,$A432)+SUMIF('Random Magic Item'!$M:$M,$A432,'Random Magic Item'!S:S))/100</f>
        <v>0</v>
      </c>
      <c r="M432" s="5">
        <f>(COUNTIF('Random Magic Item'!H:H,$A432)+SUMIF('Random Magic Item'!$M:$M,$A432,'Random Magic Item'!T:T))/100</f>
        <v>0</v>
      </c>
      <c r="N432" s="5">
        <f>(COUNTIF('Random Magic Item'!I:I,$A432)+SUMIF('Random Magic Item'!$M:$M,$A432,'Random Magic Item'!U:U))/100</f>
        <v>0</v>
      </c>
      <c r="O432" s="5">
        <f>(COUNTIF('Random Magic Item'!J:J,$A432)+SUMIF('Random Magic Item'!$M:$M,$A432,'Random Magic Item'!V:V))/100</f>
        <v>0</v>
      </c>
      <c r="P432" s="54">
        <f t="shared" si="13"/>
        <v>0</v>
      </c>
      <c r="Y432" s="13">
        <v>4</v>
      </c>
      <c r="AC432" s="14"/>
      <c r="AD432" s="56"/>
    </row>
    <row r="433" spans="1:30" x14ac:dyDescent="0.25">
      <c r="A433" t="s">
        <v>1513</v>
      </c>
      <c r="C433" t="s">
        <v>372</v>
      </c>
      <c r="D433" s="13" t="s">
        <v>2</v>
      </c>
      <c r="E433" s="13">
        <v>0</v>
      </c>
      <c r="F433" s="13">
        <v>0</v>
      </c>
      <c r="G433" s="5">
        <f>(COUNTIF('Random Magic Item'!B:B,$A433)+SUMIF('Random Magic Item'!$M:$M,$A433,'Random Magic Item'!N:N))/100</f>
        <v>0</v>
      </c>
      <c r="H433" s="5">
        <f>(COUNTIF('Random Magic Item'!C:C,$A433)+SUMIF('Random Magic Item'!$M:$M,$A433,'Random Magic Item'!O:O))/100</f>
        <v>0</v>
      </c>
      <c r="I433" s="5">
        <f>(COUNTIF('Random Magic Item'!D:D,$A433)+SUMIF('Random Magic Item'!$M:$M,$A433,'Random Magic Item'!P:P))/100</f>
        <v>0</v>
      </c>
      <c r="J433" s="5">
        <f>(COUNTIF('Random Magic Item'!E:E,$A433)+SUMIF('Random Magic Item'!$M:$M,$A433,'Random Magic Item'!Q:Q))/100</f>
        <v>0</v>
      </c>
      <c r="K433" s="5">
        <f>(COUNTIF('Random Magic Item'!F:F,$A433)+SUMIF('Random Magic Item'!$M:$M,$A433,'Random Magic Item'!R:R))/100</f>
        <v>0</v>
      </c>
      <c r="L433" s="5">
        <f>(COUNTIF('Random Magic Item'!G:G,$A433)+SUMIF('Random Magic Item'!$M:$M,$A433,'Random Magic Item'!S:S))/100</f>
        <v>0.01</v>
      </c>
      <c r="M433" s="5">
        <f>(COUNTIF('Random Magic Item'!H:H,$A433)+SUMIF('Random Magic Item'!$M:$M,$A433,'Random Magic Item'!T:T))/100</f>
        <v>0</v>
      </c>
      <c r="N433" s="5">
        <f>(COUNTIF('Random Magic Item'!I:I,$A433)+SUMIF('Random Magic Item'!$M:$M,$A433,'Random Magic Item'!U:U))/100</f>
        <v>0</v>
      </c>
      <c r="O433" s="5">
        <f>(COUNTIF('Random Magic Item'!J:J,$A433)+SUMIF('Random Magic Item'!$M:$M,$A433,'Random Magic Item'!V:V))/100</f>
        <v>0</v>
      </c>
      <c r="P433" s="54">
        <f t="shared" si="13"/>
        <v>1</v>
      </c>
      <c r="Q433" s="13">
        <v>213</v>
      </c>
      <c r="W433" s="56">
        <v>254</v>
      </c>
      <c r="AC433" s="14"/>
      <c r="AD433" s="56"/>
    </row>
    <row r="434" spans="1:30" x14ac:dyDescent="0.25">
      <c r="A434" t="s">
        <v>859</v>
      </c>
      <c r="C434" t="s">
        <v>860</v>
      </c>
      <c r="D434" s="13" t="s">
        <v>5</v>
      </c>
      <c r="E434" s="13">
        <v>1</v>
      </c>
      <c r="F434" s="13">
        <v>0</v>
      </c>
      <c r="G434" s="5">
        <f>(COUNTIF('Random Magic Item'!B:B,$A434)+SUMIF('Random Magic Item'!$M:$M,$A434,'Random Magic Item'!N:N))/100</f>
        <v>0</v>
      </c>
      <c r="H434" s="5">
        <f>(COUNTIF('Random Magic Item'!C:C,$A434)+SUMIF('Random Magic Item'!$M:$M,$A434,'Random Magic Item'!O:O))/100</f>
        <v>0</v>
      </c>
      <c r="I434" s="5">
        <f>(COUNTIF('Random Magic Item'!D:D,$A434)+SUMIF('Random Magic Item'!$M:$M,$A434,'Random Magic Item'!P:P))/100</f>
        <v>0</v>
      </c>
      <c r="J434" s="5">
        <f>(COUNTIF('Random Magic Item'!E:E,$A434)+SUMIF('Random Magic Item'!$M:$M,$A434,'Random Magic Item'!Q:Q))/100</f>
        <v>0</v>
      </c>
      <c r="K434" s="5">
        <f>(COUNTIF('Random Magic Item'!F:F,$A434)+SUMIF('Random Magic Item'!$M:$M,$A434,'Random Magic Item'!R:R))/100</f>
        <v>0</v>
      </c>
      <c r="L434" s="5">
        <f>(COUNTIF('Random Magic Item'!G:G,$A434)+SUMIF('Random Magic Item'!$M:$M,$A434,'Random Magic Item'!S:S))/100</f>
        <v>0</v>
      </c>
      <c r="M434" s="5">
        <f>(COUNTIF('Random Magic Item'!H:H,$A434)+SUMIF('Random Magic Item'!$M:$M,$A434,'Random Magic Item'!T:T))/100</f>
        <v>0</v>
      </c>
      <c r="N434" s="5">
        <f>(COUNTIF('Random Magic Item'!I:I,$A434)+SUMIF('Random Magic Item'!$M:$M,$A434,'Random Magic Item'!U:U))/100</f>
        <v>0</v>
      </c>
      <c r="O434" s="5">
        <f>(COUNTIF('Random Magic Item'!J:J,$A434)+SUMIF('Random Magic Item'!$M:$M,$A434,'Random Magic Item'!V:V))/100</f>
        <v>0</v>
      </c>
      <c r="P434" s="54">
        <f t="shared" ref="P434:P437" si="14">SIGN(SUM(G434:O434))</f>
        <v>0</v>
      </c>
      <c r="U434" s="13">
        <v>225</v>
      </c>
      <c r="AC434" s="14"/>
      <c r="AD434" s="56"/>
    </row>
    <row r="435" spans="1:30" x14ac:dyDescent="0.25">
      <c r="A435" t="s">
        <v>1514</v>
      </c>
      <c r="C435" t="s">
        <v>372</v>
      </c>
      <c r="D435" s="13" t="s">
        <v>2</v>
      </c>
      <c r="E435" s="13">
        <v>1</v>
      </c>
      <c r="F435" s="13">
        <v>0</v>
      </c>
      <c r="G435" s="5">
        <f>(COUNTIF('Random Magic Item'!B:B,$A435)+SUMIF('Random Magic Item'!$M:$M,$A435,'Random Magic Item'!N:N))/100</f>
        <v>0</v>
      </c>
      <c r="H435" s="5">
        <f>(COUNTIF('Random Magic Item'!C:C,$A435)+SUMIF('Random Magic Item'!$M:$M,$A435,'Random Magic Item'!O:O))/100</f>
        <v>0</v>
      </c>
      <c r="I435" s="5">
        <f>(COUNTIF('Random Magic Item'!D:D,$A435)+SUMIF('Random Magic Item'!$M:$M,$A435,'Random Magic Item'!P:P))/100</f>
        <v>0</v>
      </c>
      <c r="J435" s="5">
        <f>(COUNTIF('Random Magic Item'!E:E,$A435)+SUMIF('Random Magic Item'!$M:$M,$A435,'Random Magic Item'!Q:Q))/100</f>
        <v>0</v>
      </c>
      <c r="K435" s="5">
        <f>(COUNTIF('Random Magic Item'!F:F,$A435)+SUMIF('Random Magic Item'!$M:$M,$A435,'Random Magic Item'!R:R))/100</f>
        <v>0</v>
      </c>
      <c r="L435" s="5">
        <f>(COUNTIF('Random Magic Item'!G:G,$A435)+SUMIF('Random Magic Item'!$M:$M,$A435,'Random Magic Item'!S:S))/100</f>
        <v>0.01</v>
      </c>
      <c r="M435" s="5">
        <f>(COUNTIF('Random Magic Item'!H:H,$A435)+SUMIF('Random Magic Item'!$M:$M,$A435,'Random Magic Item'!T:T))/100</f>
        <v>0</v>
      </c>
      <c r="N435" s="5">
        <f>(COUNTIF('Random Magic Item'!I:I,$A435)+SUMIF('Random Magic Item'!$M:$M,$A435,'Random Magic Item'!U:U))/100</f>
        <v>0</v>
      </c>
      <c r="O435" s="5">
        <f>(COUNTIF('Random Magic Item'!J:J,$A435)+SUMIF('Random Magic Item'!$M:$M,$A435,'Random Magic Item'!V:V))/100</f>
        <v>0</v>
      </c>
      <c r="P435" s="54">
        <f t="shared" si="14"/>
        <v>1</v>
      </c>
      <c r="Q435" s="13">
        <v>214</v>
      </c>
      <c r="W435" s="56">
        <v>254</v>
      </c>
      <c r="AC435" s="14" t="s">
        <v>863</v>
      </c>
      <c r="AD435" s="56"/>
    </row>
    <row r="436" spans="1:30" x14ac:dyDescent="0.25">
      <c r="A436" t="s">
        <v>1515</v>
      </c>
      <c r="C436" t="s">
        <v>372</v>
      </c>
      <c r="D436" s="13" t="s">
        <v>3</v>
      </c>
      <c r="E436" s="13">
        <v>1</v>
      </c>
      <c r="F436" s="13">
        <v>0</v>
      </c>
      <c r="G436" s="5">
        <f>(COUNTIF('Random Magic Item'!B:B,$A436)+SUMIF('Random Magic Item'!$M:$M,$A436,'Random Magic Item'!N:N))/100</f>
        <v>0</v>
      </c>
      <c r="H436" s="5">
        <f>(COUNTIF('Random Magic Item'!C:C,$A436)+SUMIF('Random Magic Item'!$M:$M,$A436,'Random Magic Item'!O:O))/100</f>
        <v>0</v>
      </c>
      <c r="I436" s="5">
        <f>(COUNTIF('Random Magic Item'!D:D,$A436)+SUMIF('Random Magic Item'!$M:$M,$A436,'Random Magic Item'!P:P))/100</f>
        <v>0</v>
      </c>
      <c r="J436" s="5">
        <f>(COUNTIF('Random Magic Item'!E:E,$A436)+SUMIF('Random Magic Item'!$M:$M,$A436,'Random Magic Item'!Q:Q))/100</f>
        <v>0</v>
      </c>
      <c r="K436" s="5">
        <f>(COUNTIF('Random Magic Item'!F:F,$A436)+SUMIF('Random Magic Item'!$M:$M,$A436,'Random Magic Item'!R:R))/100</f>
        <v>0</v>
      </c>
      <c r="L436" s="5">
        <f>(COUNTIF('Random Magic Item'!G:G,$A436)+SUMIF('Random Magic Item'!$M:$M,$A436,'Random Magic Item'!S:S))/100</f>
        <v>0</v>
      </c>
      <c r="M436" s="5">
        <f>(COUNTIF('Random Magic Item'!H:H,$A436)+SUMIF('Random Magic Item'!$M:$M,$A436,'Random Magic Item'!T:T))/100</f>
        <v>0.01</v>
      </c>
      <c r="N436" s="5">
        <f>(COUNTIF('Random Magic Item'!I:I,$A436)+SUMIF('Random Magic Item'!$M:$M,$A436,'Random Magic Item'!U:U))/100</f>
        <v>0</v>
      </c>
      <c r="O436" s="5">
        <f>(COUNTIF('Random Magic Item'!J:J,$A436)+SUMIF('Random Magic Item'!$M:$M,$A436,'Random Magic Item'!V:V))/100</f>
        <v>0</v>
      </c>
      <c r="P436" s="54">
        <f t="shared" si="14"/>
        <v>1</v>
      </c>
      <c r="Q436" s="13">
        <v>214</v>
      </c>
      <c r="W436" s="56">
        <v>254</v>
      </c>
      <c r="AC436" s="14"/>
      <c r="AD436" s="56"/>
    </row>
    <row r="437" spans="1:30" x14ac:dyDescent="0.25">
      <c r="A437" t="s">
        <v>849</v>
      </c>
      <c r="C437" t="s">
        <v>372</v>
      </c>
      <c r="D437" s="13" t="s">
        <v>2</v>
      </c>
      <c r="E437" s="13">
        <v>1</v>
      </c>
      <c r="F437" s="13">
        <v>0</v>
      </c>
      <c r="G437" s="5">
        <f>(COUNTIF('Random Magic Item'!B:B,$A437)+SUMIF('Random Magic Item'!$M:$M,$A437,'Random Magic Item'!N:N))/100</f>
        <v>0</v>
      </c>
      <c r="H437" s="5">
        <f>(COUNTIF('Random Magic Item'!C:C,$A437)+SUMIF('Random Magic Item'!$M:$M,$A437,'Random Magic Item'!O:O))/100</f>
        <v>0</v>
      </c>
      <c r="I437" s="5">
        <f>(COUNTIF('Random Magic Item'!D:D,$A437)+SUMIF('Random Magic Item'!$M:$M,$A437,'Random Magic Item'!P:P))/100</f>
        <v>0</v>
      </c>
      <c r="J437" s="5">
        <f>(COUNTIF('Random Magic Item'!E:E,$A437)+SUMIF('Random Magic Item'!$M:$M,$A437,'Random Magic Item'!Q:Q))/100</f>
        <v>0</v>
      </c>
      <c r="K437" s="5">
        <f>(COUNTIF('Random Magic Item'!F:F,$A437)+SUMIF('Random Magic Item'!$M:$M,$A437,'Random Magic Item'!R:R))/100</f>
        <v>0</v>
      </c>
      <c r="L437" s="5">
        <f>(COUNTIF('Random Magic Item'!G:G,$A437)+SUMIF('Random Magic Item'!$M:$M,$A437,'Random Magic Item'!S:S))/100</f>
        <v>0</v>
      </c>
      <c r="M437" s="5">
        <f>(COUNTIF('Random Magic Item'!H:H,$A437)+SUMIF('Random Magic Item'!$M:$M,$A437,'Random Magic Item'!T:T))/100</f>
        <v>0</v>
      </c>
      <c r="N437" s="5">
        <f>(COUNTIF('Random Magic Item'!I:I,$A437)+SUMIF('Random Magic Item'!$M:$M,$A437,'Random Magic Item'!U:U))/100</f>
        <v>0</v>
      </c>
      <c r="O437" s="5">
        <f>(COUNTIF('Random Magic Item'!J:J,$A437)+SUMIF('Random Magic Item'!$M:$M,$A437,'Random Magic Item'!V:V))/100</f>
        <v>0</v>
      </c>
      <c r="P437" s="54">
        <f t="shared" si="14"/>
        <v>0</v>
      </c>
      <c r="U437" s="13">
        <v>223</v>
      </c>
      <c r="AB437" s="13">
        <v>49</v>
      </c>
      <c r="AC437" s="14" t="s">
        <v>862</v>
      </c>
      <c r="AD437" s="56"/>
    </row>
  </sheetData>
  <autoFilter ref="A2:AE437" xr:uid="{00000000-0009-0000-0000-000003000000}">
    <sortState xmlns:xlrd2="http://schemas.microsoft.com/office/spreadsheetml/2017/richdata2" ref="A3:AC437">
      <sortCondition ref="A2:A430"/>
    </sortState>
  </autoFilter>
  <sortState xmlns:xlrd2="http://schemas.microsoft.com/office/spreadsheetml/2017/richdata2" ref="A3:AB433">
    <sortCondition ref="A3:A433"/>
  </sortState>
  <mergeCells count="5">
    <mergeCell ref="V1:AE1"/>
    <mergeCell ref="Q1:U1"/>
    <mergeCell ref="G1:P1"/>
    <mergeCell ref="C1:F1"/>
    <mergeCell ref="A1:B1"/>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
  <sheetViews>
    <sheetView workbookViewId="0"/>
  </sheetViews>
  <sheetFormatPr defaultRowHeight="15" x14ac:dyDescent="0.25"/>
  <cols>
    <col min="1" max="1" width="11.140625" style="7" bestFit="1" customWidth="1"/>
    <col min="2" max="2" width="12.85546875" style="7" bestFit="1" customWidth="1"/>
    <col min="3" max="3" width="9.7109375" style="7" bestFit="1" customWidth="1"/>
    <col min="4" max="4" width="10" style="7" bestFit="1" customWidth="1"/>
    <col min="5" max="5" width="17.5703125" style="7" bestFit="1" customWidth="1"/>
    <col min="6" max="6" width="9.5703125" style="7" bestFit="1" customWidth="1"/>
    <col min="7" max="7" width="14.7109375" style="7" bestFit="1" customWidth="1"/>
    <col min="8" max="8" width="10.140625" style="7" bestFit="1" customWidth="1"/>
    <col min="9" max="9" width="15" style="7" bestFit="1" customWidth="1"/>
    <col min="10" max="10" width="10.7109375" style="7" bestFit="1" customWidth="1"/>
  </cols>
  <sheetData>
    <row r="1" spans="1:10" s="1" customFormat="1" x14ac:dyDescent="0.25">
      <c r="A1" s="6" t="s">
        <v>369</v>
      </c>
      <c r="B1" s="72" t="s">
        <v>556</v>
      </c>
      <c r="C1" s="72"/>
      <c r="D1" s="71" t="s">
        <v>559</v>
      </c>
      <c r="E1" s="71"/>
      <c r="F1" s="71"/>
      <c r="G1" s="75" t="s">
        <v>563</v>
      </c>
      <c r="H1" s="75"/>
      <c r="I1" s="74" t="s">
        <v>564</v>
      </c>
      <c r="J1" s="74"/>
    </row>
    <row r="2" spans="1:10" x14ac:dyDescent="0.25">
      <c r="A2" s="6" t="s">
        <v>0</v>
      </c>
      <c r="B2" s="6" t="s">
        <v>557</v>
      </c>
      <c r="C2" s="6" t="s">
        <v>558</v>
      </c>
      <c r="D2" s="6" t="s">
        <v>560</v>
      </c>
      <c r="E2" s="6" t="s">
        <v>561</v>
      </c>
      <c r="F2" s="6" t="s">
        <v>562</v>
      </c>
      <c r="G2" s="6" t="s">
        <v>6</v>
      </c>
      <c r="H2" s="6" t="s">
        <v>7</v>
      </c>
      <c r="I2" s="6" t="s">
        <v>554</v>
      </c>
      <c r="J2" s="6" t="s">
        <v>555</v>
      </c>
    </row>
    <row r="3" spans="1:10" x14ac:dyDescent="0.25">
      <c r="A3" s="7" t="s">
        <v>1</v>
      </c>
      <c r="B3" s="10">
        <v>100</v>
      </c>
      <c r="C3" s="7">
        <v>3</v>
      </c>
      <c r="D3" s="10">
        <v>100</v>
      </c>
      <c r="E3" s="7" t="s">
        <v>485</v>
      </c>
      <c r="F3" s="11">
        <v>10</v>
      </c>
      <c r="G3" s="8">
        <v>1</v>
      </c>
      <c r="H3" s="9">
        <v>50</v>
      </c>
      <c r="I3" s="7">
        <v>1</v>
      </c>
      <c r="J3" s="11">
        <v>0</v>
      </c>
    </row>
    <row r="4" spans="1:10" x14ac:dyDescent="0.25">
      <c r="A4" s="7" t="s">
        <v>2</v>
      </c>
      <c r="B4" s="10">
        <v>500</v>
      </c>
      <c r="C4" s="7">
        <v>3</v>
      </c>
      <c r="D4" s="10">
        <v>500</v>
      </c>
      <c r="E4" s="7" t="s">
        <v>401</v>
      </c>
      <c r="F4" s="11">
        <v>0</v>
      </c>
      <c r="G4" s="8">
        <v>1</v>
      </c>
      <c r="H4" s="9">
        <v>101</v>
      </c>
      <c r="I4" s="7">
        <v>3</v>
      </c>
      <c r="J4" s="11">
        <v>1</v>
      </c>
    </row>
    <row r="5" spans="1:10" x14ac:dyDescent="0.25">
      <c r="A5" s="7" t="s">
        <v>3</v>
      </c>
      <c r="B5" s="10">
        <v>5000</v>
      </c>
      <c r="C5" s="7">
        <v>6</v>
      </c>
      <c r="D5" s="10">
        <v>5000</v>
      </c>
      <c r="E5" s="7" t="s">
        <v>402</v>
      </c>
      <c r="F5" s="11">
        <v>-10</v>
      </c>
      <c r="G5" s="8">
        <v>5</v>
      </c>
      <c r="H5" s="9">
        <v>501</v>
      </c>
      <c r="I5" s="7">
        <v>6</v>
      </c>
      <c r="J5" s="11">
        <v>2</v>
      </c>
    </row>
    <row r="6" spans="1:10" x14ac:dyDescent="0.25">
      <c r="A6" s="7" t="s">
        <v>4</v>
      </c>
      <c r="B6" s="10">
        <v>50000</v>
      </c>
      <c r="C6" s="7">
        <v>11</v>
      </c>
      <c r="D6" s="10">
        <v>50000</v>
      </c>
      <c r="E6" s="7" t="s">
        <v>507</v>
      </c>
      <c r="F6" s="11">
        <v>-20</v>
      </c>
      <c r="G6" s="8">
        <v>11</v>
      </c>
      <c r="H6" s="9">
        <v>5001</v>
      </c>
      <c r="I6" s="7">
        <v>8</v>
      </c>
      <c r="J6" s="11">
        <v>3</v>
      </c>
    </row>
    <row r="7" spans="1:10" x14ac:dyDescent="0.25">
      <c r="A7" s="7" t="s">
        <v>5</v>
      </c>
      <c r="B7" s="10">
        <v>500000</v>
      </c>
      <c r="C7" s="7">
        <v>17</v>
      </c>
      <c r="G7" s="8">
        <v>17</v>
      </c>
      <c r="H7" s="9">
        <v>50001</v>
      </c>
      <c r="I7" s="7">
        <v>9</v>
      </c>
      <c r="J7" s="11">
        <v>4</v>
      </c>
    </row>
  </sheetData>
  <mergeCells count="4">
    <mergeCell ref="B1:C1"/>
    <mergeCell ref="D1:F1"/>
    <mergeCell ref="G1:H1"/>
    <mergeCell ref="I1:J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30"/>
  <sheetViews>
    <sheetView workbookViewId="0"/>
  </sheetViews>
  <sheetFormatPr defaultRowHeight="15" outlineLevelRow="2" outlineLevelCol="1" x14ac:dyDescent="0.25"/>
  <cols>
    <col min="1" max="2" width="9.140625" customWidth="1"/>
    <col min="7" max="7" width="21.42578125" customWidth="1"/>
    <col min="8" max="8" width="42.85546875" customWidth="1" collapsed="1"/>
    <col min="9" max="9" width="9.140625" hidden="1" customWidth="1" outlineLevel="1"/>
    <col min="10" max="18" width="0" hidden="1" customWidth="1" outlineLevel="1"/>
    <col min="19" max="19" width="42.85546875" customWidth="1"/>
  </cols>
  <sheetData>
    <row r="1" spans="1:19" ht="20.25" thickBot="1" x14ac:dyDescent="0.35">
      <c r="A1" s="22" t="s">
        <v>821</v>
      </c>
      <c r="B1" s="22"/>
      <c r="C1" s="22"/>
      <c r="D1" s="22"/>
    </row>
    <row r="2" spans="1:19" ht="15.75" thickTop="1" x14ac:dyDescent="0.25">
      <c r="A2" t="s">
        <v>822</v>
      </c>
    </row>
    <row r="3" spans="1:19" x14ac:dyDescent="0.25">
      <c r="A3" t="s">
        <v>823</v>
      </c>
    </row>
    <row r="5" spans="1:19" x14ac:dyDescent="0.25">
      <c r="A5" t="s">
        <v>643</v>
      </c>
      <c r="B5" s="46" t="s">
        <v>573</v>
      </c>
      <c r="C5" s="7"/>
    </row>
    <row r="6" spans="1:19" x14ac:dyDescent="0.25">
      <c r="A6" t="s">
        <v>642</v>
      </c>
      <c r="B6" s="47" t="b">
        <v>0</v>
      </c>
    </row>
    <row r="7" spans="1:19" x14ac:dyDescent="0.25">
      <c r="A7" s="2" t="s">
        <v>814</v>
      </c>
      <c r="B7" s="45">
        <f ca="1">SUM(39:39)</f>
        <v>7</v>
      </c>
      <c r="C7" t="s">
        <v>569</v>
      </c>
    </row>
    <row r="9" spans="1:19" collapsed="1" x14ac:dyDescent="0.25">
      <c r="B9" s="6" t="s">
        <v>566</v>
      </c>
      <c r="C9" s="6" t="s">
        <v>567</v>
      </c>
      <c r="D9" s="6" t="s">
        <v>568</v>
      </c>
      <c r="E9" s="6" t="s">
        <v>569</v>
      </c>
      <c r="F9" s="6" t="s">
        <v>570</v>
      </c>
      <c r="G9" s="6" t="s">
        <v>588</v>
      </c>
      <c r="H9" s="6" t="s">
        <v>589</v>
      </c>
      <c r="J9" s="6" t="s">
        <v>9</v>
      </c>
      <c r="K9" s="6" t="s">
        <v>10</v>
      </c>
      <c r="L9" s="6" t="s">
        <v>11</v>
      </c>
      <c r="M9" s="6" t="s">
        <v>12</v>
      </c>
      <c r="N9" s="6" t="s">
        <v>13</v>
      </c>
      <c r="O9" s="6" t="s">
        <v>14</v>
      </c>
      <c r="P9" s="6" t="s">
        <v>15</v>
      </c>
      <c r="Q9" s="6" t="s">
        <v>16</v>
      </c>
      <c r="R9" s="6" t="s">
        <v>17</v>
      </c>
      <c r="S9" s="16" t="s">
        <v>815</v>
      </c>
    </row>
    <row r="10" spans="1:19" hidden="1" outlineLevel="1" x14ac:dyDescent="0.25">
      <c r="A10" s="3" t="str">
        <f>"Treasure_"&amp;VALUE(LEFT(B5,2))</f>
        <v>Treasure_0</v>
      </c>
      <c r="B10">
        <v>4</v>
      </c>
      <c r="C10">
        <v>5</v>
      </c>
      <c r="D10">
        <v>6</v>
      </c>
      <c r="E10">
        <v>7</v>
      </c>
      <c r="F10">
        <v>8</v>
      </c>
      <c r="G10">
        <v>4</v>
      </c>
      <c r="H10">
        <v>5</v>
      </c>
      <c r="I10" s="3" t="str">
        <f>SUBSTITUTE(A10,"Treasure","Hoard")</f>
        <v>Hoard_0</v>
      </c>
      <c r="J10">
        <v>6</v>
      </c>
      <c r="K10">
        <v>7</v>
      </c>
      <c r="L10">
        <v>8</v>
      </c>
      <c r="M10">
        <v>9</v>
      </c>
      <c r="N10">
        <v>10</v>
      </c>
      <c r="O10">
        <v>11</v>
      </c>
      <c r="P10">
        <v>12</v>
      </c>
      <c r="Q10">
        <v>13</v>
      </c>
      <c r="R10">
        <v>14</v>
      </c>
    </row>
    <row r="11" spans="1:19" ht="15.75" hidden="1" outlineLevel="1" thickBot="1" x14ac:dyDescent="0.3">
      <c r="A11" s="3">
        <f ca="1">IF(B6,"Hoard",RANDBETWEEN(1,100))</f>
        <v>91</v>
      </c>
      <c r="B11" s="18">
        <f ca="1">VLOOKUP($A11,INDIRECT($A10),B10)</f>
        <v>0</v>
      </c>
      <c r="C11" s="18">
        <f t="shared" ref="C11:F11" ca="1" si="0">VLOOKUP($A11,INDIRECT($A10),C10)</f>
        <v>0</v>
      </c>
      <c r="D11" s="18">
        <f t="shared" ca="1" si="0"/>
        <v>0</v>
      </c>
      <c r="E11" s="18" t="str">
        <f t="shared" ca="1" si="0"/>
        <v>3d6</v>
      </c>
      <c r="F11" s="18">
        <f t="shared" ca="1" si="0"/>
        <v>0</v>
      </c>
      <c r="G11" s="21">
        <f ca="1">IF($I11=0,0,VLOOKUP($I11,INDIRECT($I10),G10))</f>
        <v>0</v>
      </c>
      <c r="H11" s="21">
        <f ca="1">IF($I11=0,0,VLOOKUP($I11,INDIRECT($I10),H10))</f>
        <v>0</v>
      </c>
      <c r="I11" s="3">
        <f ca="1">IF(B6,RANDBETWEEN(1,100),0)</f>
        <v>0</v>
      </c>
      <c r="J11" s="21">
        <f t="shared" ref="J11:R11" ca="1" si="1">IF($I11=0,0,VLOOKUP($I11,INDIRECT($I10),J10))</f>
        <v>0</v>
      </c>
      <c r="K11" s="21">
        <f t="shared" ca="1" si="1"/>
        <v>0</v>
      </c>
      <c r="L11" s="21">
        <f t="shared" ca="1" si="1"/>
        <v>0</v>
      </c>
      <c r="M11" s="21">
        <f t="shared" ca="1" si="1"/>
        <v>0</v>
      </c>
      <c r="N11" s="21">
        <f t="shared" ca="1" si="1"/>
        <v>0</v>
      </c>
      <c r="O11" s="21">
        <f t="shared" ca="1" si="1"/>
        <v>0</v>
      </c>
      <c r="P11" s="21">
        <f t="shared" ca="1" si="1"/>
        <v>0</v>
      </c>
      <c r="Q11" s="21">
        <f t="shared" ca="1" si="1"/>
        <v>0</v>
      </c>
      <c r="R11" s="21">
        <f t="shared" ca="1" si="1"/>
        <v>0</v>
      </c>
    </row>
    <row r="12" spans="1:19" ht="15.75" hidden="1" outlineLevel="1" thickTop="1" x14ac:dyDescent="0.25">
      <c r="A12" t="s">
        <v>647</v>
      </c>
      <c r="B12" s="3">
        <f ca="1">IFERROR(FIND($A12,B$11),0)</f>
        <v>0</v>
      </c>
      <c r="C12" s="3">
        <f t="shared" ref="C12:R13" ca="1" si="2">IFERROR(FIND($A12,C$11),0)</f>
        <v>0</v>
      </c>
      <c r="D12" s="3">
        <f t="shared" ca="1" si="2"/>
        <v>0</v>
      </c>
      <c r="E12" s="3">
        <f t="shared" ca="1" si="2"/>
        <v>2</v>
      </c>
      <c r="F12" s="3">
        <f t="shared" ca="1" si="2"/>
        <v>0</v>
      </c>
      <c r="G12" s="3">
        <f t="shared" ca="1" si="2"/>
        <v>0</v>
      </c>
      <c r="H12" s="3">
        <f t="shared" ca="1" si="2"/>
        <v>0</v>
      </c>
      <c r="I12" t="s">
        <v>647</v>
      </c>
      <c r="J12" s="3">
        <f t="shared" ca="1" si="2"/>
        <v>0</v>
      </c>
      <c r="K12" s="3">
        <f t="shared" ca="1" si="2"/>
        <v>0</v>
      </c>
      <c r="L12" s="3">
        <f t="shared" ca="1" si="2"/>
        <v>0</v>
      </c>
      <c r="M12" s="3">
        <f t="shared" ca="1" si="2"/>
        <v>0</v>
      </c>
      <c r="N12" s="3">
        <f t="shared" ca="1" si="2"/>
        <v>0</v>
      </c>
      <c r="O12" s="3">
        <f t="shared" ca="1" si="2"/>
        <v>0</v>
      </c>
      <c r="P12" s="3">
        <f t="shared" ca="1" si="2"/>
        <v>0</v>
      </c>
      <c r="Q12" s="3">
        <f t="shared" ca="1" si="2"/>
        <v>0</v>
      </c>
      <c r="R12" s="3">
        <f t="shared" ca="1" si="2"/>
        <v>0</v>
      </c>
    </row>
    <row r="13" spans="1:19" hidden="1" outlineLevel="1" x14ac:dyDescent="0.25">
      <c r="A13" t="s">
        <v>648</v>
      </c>
      <c r="B13" s="3">
        <f t="shared" ref="B13" ca="1" si="3">IFERROR(FIND($A13,B$11),0)</f>
        <v>0</v>
      </c>
      <c r="C13" s="3">
        <f t="shared" ca="1" si="2"/>
        <v>0</v>
      </c>
      <c r="D13" s="3">
        <f t="shared" ca="1" si="2"/>
        <v>0</v>
      </c>
      <c r="E13" s="3">
        <f t="shared" ca="1" si="2"/>
        <v>0</v>
      </c>
      <c r="F13" s="3">
        <f t="shared" ca="1" si="2"/>
        <v>0</v>
      </c>
      <c r="G13" s="3">
        <f t="shared" ca="1" si="2"/>
        <v>0</v>
      </c>
      <c r="H13" s="3">
        <f t="shared" ca="1" si="2"/>
        <v>0</v>
      </c>
      <c r="I13" t="s">
        <v>648</v>
      </c>
      <c r="J13" s="3">
        <f t="shared" ca="1" si="2"/>
        <v>0</v>
      </c>
      <c r="K13" s="3">
        <f t="shared" ca="1" si="2"/>
        <v>0</v>
      </c>
      <c r="L13" s="3">
        <f t="shared" ca="1" si="2"/>
        <v>0</v>
      </c>
      <c r="M13" s="3">
        <f t="shared" ca="1" si="2"/>
        <v>0</v>
      </c>
      <c r="N13" s="3">
        <f t="shared" ca="1" si="2"/>
        <v>0</v>
      </c>
      <c r="O13" s="3">
        <f t="shared" ca="1" si="2"/>
        <v>0</v>
      </c>
      <c r="P13" s="3">
        <f t="shared" ca="1" si="2"/>
        <v>0</v>
      </c>
      <c r="Q13" s="3">
        <f t="shared" ca="1" si="2"/>
        <v>0</v>
      </c>
      <c r="R13" s="3">
        <f t="shared" ca="1" si="2"/>
        <v>0</v>
      </c>
    </row>
    <row r="14" spans="1:19" hidden="1" outlineLevel="1" x14ac:dyDescent="0.25">
      <c r="A14" t="s">
        <v>649</v>
      </c>
      <c r="B14" s="4">
        <f ca="1">IF(B12=0,0,VALUE(LEFT(B11,B12-1)))</f>
        <v>0</v>
      </c>
      <c r="C14" s="4">
        <f t="shared" ref="C14:F14" ca="1" si="4">IF(C12=0,0,VALUE(LEFT(C11,C12-1)))</f>
        <v>0</v>
      </c>
      <c r="D14" s="4">
        <f t="shared" ca="1" si="4"/>
        <v>0</v>
      </c>
      <c r="E14" s="4">
        <f t="shared" ca="1" si="4"/>
        <v>3</v>
      </c>
      <c r="F14" s="4">
        <f t="shared" ca="1" si="4"/>
        <v>0</v>
      </c>
      <c r="G14" s="4">
        <f t="shared" ref="G14:R14" ca="1" si="5">IF(G12=0,0,VALUE(LEFT(G11,G12-1)))</f>
        <v>0</v>
      </c>
      <c r="H14" s="4">
        <f t="shared" ca="1" si="5"/>
        <v>0</v>
      </c>
      <c r="I14" t="s">
        <v>649</v>
      </c>
      <c r="J14" s="4">
        <f t="shared" ca="1" si="5"/>
        <v>0</v>
      </c>
      <c r="K14" s="4">
        <f t="shared" ca="1" si="5"/>
        <v>0</v>
      </c>
      <c r="L14" s="4">
        <f t="shared" ca="1" si="5"/>
        <v>0</v>
      </c>
      <c r="M14" s="4">
        <f t="shared" ca="1" si="5"/>
        <v>0</v>
      </c>
      <c r="N14" s="4">
        <f t="shared" ca="1" si="5"/>
        <v>0</v>
      </c>
      <c r="O14" s="4">
        <f t="shared" ca="1" si="5"/>
        <v>0</v>
      </c>
      <c r="P14" s="4">
        <f t="shared" ca="1" si="5"/>
        <v>0</v>
      </c>
      <c r="Q14" s="4">
        <f t="shared" ca="1" si="5"/>
        <v>0</v>
      </c>
      <c r="R14" s="4">
        <f t="shared" ca="1" si="5"/>
        <v>0</v>
      </c>
    </row>
    <row r="15" spans="1:19" hidden="1" outlineLevel="1" x14ac:dyDescent="0.25">
      <c r="A15" t="s">
        <v>650</v>
      </c>
      <c r="B15" s="4">
        <f ca="1">IF(B12=0,1,MAX(1,VALUE(MID(B11,B12+1,IF(B13=0,LEN(B11)-B12,B13-B12-1)))))</f>
        <v>1</v>
      </c>
      <c r="C15" s="4">
        <f t="shared" ref="C15:R15" ca="1" si="6">IF(C12=0,1,MAX(1,VALUE(MID(C11,C12+1,IF(C13=0,LEN(C11)-C12,C13-C12-1)))))</f>
        <v>1</v>
      </c>
      <c r="D15" s="4">
        <f t="shared" ca="1" si="6"/>
        <v>1</v>
      </c>
      <c r="E15" s="4">
        <f t="shared" ca="1" si="6"/>
        <v>6</v>
      </c>
      <c r="F15" s="4">
        <f t="shared" ca="1" si="6"/>
        <v>1</v>
      </c>
      <c r="G15" s="4">
        <f t="shared" ca="1" si="6"/>
        <v>1</v>
      </c>
      <c r="H15" s="4">
        <f t="shared" ca="1" si="6"/>
        <v>1</v>
      </c>
      <c r="I15" t="s">
        <v>650</v>
      </c>
      <c r="J15" s="4">
        <f t="shared" ca="1" si="6"/>
        <v>1</v>
      </c>
      <c r="K15" s="4">
        <f t="shared" ca="1" si="6"/>
        <v>1</v>
      </c>
      <c r="L15" s="4">
        <f t="shared" ca="1" si="6"/>
        <v>1</v>
      </c>
      <c r="M15" s="4">
        <f t="shared" ca="1" si="6"/>
        <v>1</v>
      </c>
      <c r="N15" s="4">
        <f t="shared" ca="1" si="6"/>
        <v>1</v>
      </c>
      <c r="O15" s="4">
        <f t="shared" ca="1" si="6"/>
        <v>1</v>
      </c>
      <c r="P15" s="4">
        <f t="shared" ca="1" si="6"/>
        <v>1</v>
      </c>
      <c r="Q15" s="4">
        <f t="shared" ca="1" si="6"/>
        <v>1</v>
      </c>
      <c r="R15" s="4">
        <f t="shared" ca="1" si="6"/>
        <v>1</v>
      </c>
    </row>
    <row r="16" spans="1:19" hidden="1" outlineLevel="1" x14ac:dyDescent="0.25">
      <c r="A16" t="s">
        <v>651</v>
      </c>
      <c r="B16" s="4">
        <f ca="1">IF(B13=0,1,VALUE(RIGHT(B11,LEN(B11)-B13)))</f>
        <v>1</v>
      </c>
      <c r="C16" s="4">
        <f t="shared" ref="C16:F16" ca="1" si="7">IF(C13=0,1,VALUE(RIGHT(C11,LEN(C11)-C13)))</f>
        <v>1</v>
      </c>
      <c r="D16" s="4">
        <f t="shared" ca="1" si="7"/>
        <v>1</v>
      </c>
      <c r="E16" s="4">
        <f t="shared" ca="1" si="7"/>
        <v>1</v>
      </c>
      <c r="F16" s="4">
        <f t="shared" ca="1" si="7"/>
        <v>1</v>
      </c>
      <c r="G16" s="4">
        <f t="shared" ref="G16:H16" ca="1" si="8">IF(G13=0,1,VALUE(RIGHT(G11,LEN(G11)-G13)))</f>
        <v>1</v>
      </c>
      <c r="H16" s="4">
        <f t="shared" ca="1" si="8"/>
        <v>1</v>
      </c>
      <c r="J16">
        <v>2</v>
      </c>
      <c r="K16">
        <v>3</v>
      </c>
      <c r="L16">
        <v>4</v>
      </c>
      <c r="M16">
        <v>5</v>
      </c>
      <c r="N16">
        <v>6</v>
      </c>
      <c r="O16">
        <v>7</v>
      </c>
      <c r="P16">
        <v>8</v>
      </c>
      <c r="Q16">
        <v>9</v>
      </c>
      <c r="R16">
        <v>10</v>
      </c>
    </row>
    <row r="17" spans="1:18" ht="15.75" hidden="1" outlineLevel="2" thickBot="1" x14ac:dyDescent="0.3">
      <c r="A17">
        <v>1</v>
      </c>
      <c r="B17" s="3">
        <f ca="1">RANDBETWEEN(1,B$15)</f>
        <v>1</v>
      </c>
      <c r="C17" s="3">
        <f t="shared" ref="C17:H36" ca="1" si="9">RANDBETWEEN(1,C$15)</f>
        <v>1</v>
      </c>
      <c r="D17" s="3">
        <f t="shared" ca="1" si="9"/>
        <v>1</v>
      </c>
      <c r="E17" s="3">
        <f t="shared" ca="1" si="9"/>
        <v>1</v>
      </c>
      <c r="F17" s="3">
        <f t="shared" ca="1" si="9"/>
        <v>1</v>
      </c>
      <c r="G17" s="3">
        <f t="shared" ca="1" si="9"/>
        <v>1</v>
      </c>
      <c r="H17" s="3">
        <f t="shared" ca="1" si="9"/>
        <v>1</v>
      </c>
      <c r="I17">
        <v>1</v>
      </c>
      <c r="J17" s="18" t="str">
        <f t="shared" ref="J17:R26" ca="1" si="10">VLOOKUP(RANDBETWEEN(1,100),Magic,J$16)</f>
        <v>Spell scroll (2nd level)</v>
      </c>
      <c r="K17" s="18" t="str">
        <f t="shared" ca="1" si="10"/>
        <v>Robe of useful items</v>
      </c>
      <c r="L17" s="18" t="str">
        <f t="shared" ca="1" si="10"/>
        <v>Potion of superior healing</v>
      </c>
      <c r="M17" s="18" t="str">
        <f t="shared" ca="1" si="10"/>
        <v>Spell scroll (6th level)</v>
      </c>
      <c r="N17" s="18" t="str">
        <f t="shared" ca="1" si="10"/>
        <v>Spell scroll (8th level)</v>
      </c>
      <c r="O17" s="18" t="str">
        <f t="shared" ca="1" si="10"/>
        <v>Weapon, +1</v>
      </c>
      <c r="P17" s="18" t="str">
        <f t="shared" ca="1" si="10"/>
        <v>Weapon, +2</v>
      </c>
      <c r="Q17" s="18" t="str">
        <f t="shared" ca="1" si="10"/>
        <v>Spellguard shield</v>
      </c>
      <c r="R17" s="18" t="str">
        <f t="shared" ca="1" si="10"/>
        <v>Sphere of annihilation</v>
      </c>
    </row>
    <row r="18" spans="1:18" ht="16.5" hidden="1" outlineLevel="2" thickTop="1" thickBot="1" x14ac:dyDescent="0.3">
      <c r="A18">
        <v>2</v>
      </c>
      <c r="B18" s="3">
        <f t="shared" ref="B18:B33" ca="1" si="11">RANDBETWEEN(1,B$15)</f>
        <v>1</v>
      </c>
      <c r="C18" s="3">
        <f t="shared" ca="1" si="9"/>
        <v>1</v>
      </c>
      <c r="D18" s="3">
        <f t="shared" ca="1" si="9"/>
        <v>1</v>
      </c>
      <c r="E18" s="3">
        <f t="shared" ca="1" si="9"/>
        <v>3</v>
      </c>
      <c r="F18" s="3">
        <f t="shared" ca="1" si="9"/>
        <v>1</v>
      </c>
      <c r="G18" s="3">
        <f t="shared" ca="1" si="9"/>
        <v>1</v>
      </c>
      <c r="H18" s="3">
        <f t="shared" ca="1" si="9"/>
        <v>1</v>
      </c>
      <c r="I18">
        <v>2</v>
      </c>
      <c r="J18" s="18" t="str">
        <f t="shared" ca="1" si="10"/>
        <v>Potion of climbing</v>
      </c>
      <c r="K18" s="18" t="str">
        <f t="shared" ca="1" si="10"/>
        <v>Ring of swimming</v>
      </c>
      <c r="L18" s="18" t="str">
        <f t="shared" ca="1" si="10"/>
        <v>Potion of diminution</v>
      </c>
      <c r="M18" s="18" t="str">
        <f t="shared" ca="1" si="10"/>
        <v>Ammunition, +3</v>
      </c>
      <c r="N18" s="18" t="str">
        <f t="shared" ca="1" si="10"/>
        <v>Spell scroll (9th level)</v>
      </c>
      <c r="O18" s="18" t="str">
        <f t="shared" ca="1" si="10"/>
        <v>Sentinel shield</v>
      </c>
      <c r="P18" s="18" t="str">
        <f t="shared" ca="1" si="10"/>
        <v>Robe of eyes</v>
      </c>
      <c r="Q18" s="18" t="str">
        <f t="shared" ca="1" si="10"/>
        <v>Scimitar of speed</v>
      </c>
      <c r="R18" s="18" t="str">
        <f t="shared" ca="1" si="10"/>
        <v>Crystal ball (legendary version) (roll d6)</v>
      </c>
    </row>
    <row r="19" spans="1:18" ht="16.5" hidden="1" outlineLevel="2" thickTop="1" thickBot="1" x14ac:dyDescent="0.3">
      <c r="A19">
        <v>3</v>
      </c>
      <c r="B19" s="3">
        <f t="shared" ca="1" si="11"/>
        <v>1</v>
      </c>
      <c r="C19" s="3">
        <f t="shared" ca="1" si="9"/>
        <v>1</v>
      </c>
      <c r="D19" s="3">
        <f t="shared" ca="1" si="9"/>
        <v>1</v>
      </c>
      <c r="E19" s="3">
        <f t="shared" ca="1" si="9"/>
        <v>3</v>
      </c>
      <c r="F19" s="3">
        <f t="shared" ca="1" si="9"/>
        <v>1</v>
      </c>
      <c r="G19" s="3">
        <f t="shared" ca="1" si="9"/>
        <v>1</v>
      </c>
      <c r="H19" s="3">
        <f t="shared" ca="1" si="9"/>
        <v>1</v>
      </c>
      <c r="I19">
        <v>3</v>
      </c>
      <c r="J19" s="18" t="str">
        <f t="shared" ca="1" si="10"/>
        <v>Potion of healing</v>
      </c>
      <c r="K19" s="18" t="str">
        <f t="shared" ca="1" si="10"/>
        <v>Rope of climbing</v>
      </c>
      <c r="L19" s="18" t="str">
        <f t="shared" ca="1" si="10"/>
        <v>Quaal's feather token (roll d20)</v>
      </c>
      <c r="M19" s="18" t="str">
        <f t="shared" ca="1" si="10"/>
        <v>Potion of supreme healing</v>
      </c>
      <c r="N19" s="18" t="str">
        <f t="shared" ca="1" si="10"/>
        <v>Spell scroll (8th level)</v>
      </c>
      <c r="O19" s="18" t="str">
        <f t="shared" ca="1" si="10"/>
        <v>Eversmoking bottle</v>
      </c>
      <c r="P19" s="18" t="str">
        <f t="shared" ca="1" si="10"/>
        <v>Armor, +1 chain shirt</v>
      </c>
      <c r="Q19" s="18" t="str">
        <f t="shared" ca="1" si="10"/>
        <v>Animated shield</v>
      </c>
      <c r="R19" s="18" t="str">
        <f t="shared" ca="1" si="10"/>
        <v>Ioun stone (greater absorption)</v>
      </c>
    </row>
    <row r="20" spans="1:18" ht="16.5" hidden="1" outlineLevel="2" thickTop="1" thickBot="1" x14ac:dyDescent="0.3">
      <c r="A20">
        <v>4</v>
      </c>
      <c r="B20" s="3">
        <f t="shared" ca="1" si="11"/>
        <v>1</v>
      </c>
      <c r="C20" s="3">
        <f t="shared" ca="1" si="9"/>
        <v>1</v>
      </c>
      <c r="D20" s="3">
        <f t="shared" ca="1" si="9"/>
        <v>1</v>
      </c>
      <c r="E20" s="3">
        <f t="shared" ca="1" si="9"/>
        <v>6</v>
      </c>
      <c r="F20" s="3">
        <f t="shared" ca="1" si="9"/>
        <v>1</v>
      </c>
      <c r="I20">
        <v>4</v>
      </c>
      <c r="J20" s="18" t="str">
        <f t="shared" ca="1" si="10"/>
        <v>Potion of healing</v>
      </c>
      <c r="K20" s="18" t="str">
        <f t="shared" ca="1" si="10"/>
        <v>Ammunition, +1</v>
      </c>
      <c r="L20" s="18" t="str">
        <f t="shared" ca="1" si="10"/>
        <v>Necklace of fireballs</v>
      </c>
      <c r="M20" s="18" t="str">
        <f t="shared" ca="1" si="10"/>
        <v>Potion of flying</v>
      </c>
      <c r="N20" s="18" t="str">
        <f t="shared" ca="1" si="10"/>
        <v>Spell scroll (8th level)</v>
      </c>
      <c r="O20" s="18" t="str">
        <f t="shared" ca="1" si="10"/>
        <v>Trident of fish command</v>
      </c>
      <c r="P20" s="18" t="str">
        <f t="shared" ca="1" si="10"/>
        <v>Shield, +2</v>
      </c>
      <c r="Q20" s="18" t="str">
        <f t="shared" ca="1" si="10"/>
        <v>Figurine of wondrous power (obsidian steed)</v>
      </c>
      <c r="R20" s="18" t="str">
        <f t="shared" ca="1" si="10"/>
        <v>Staff of the magi</v>
      </c>
    </row>
    <row r="21" spans="1:18" ht="16.5" hidden="1" outlineLevel="2" thickTop="1" thickBot="1" x14ac:dyDescent="0.3">
      <c r="A21">
        <v>5</v>
      </c>
      <c r="B21" s="3">
        <f t="shared" ca="1" si="11"/>
        <v>1</v>
      </c>
      <c r="C21" s="3">
        <f t="shared" ca="1" si="9"/>
        <v>1</v>
      </c>
      <c r="D21" s="3">
        <f t="shared" ca="1" si="9"/>
        <v>1</v>
      </c>
      <c r="E21" s="3">
        <f t="shared" ca="1" si="9"/>
        <v>5</v>
      </c>
      <c r="F21" s="3">
        <f t="shared" ca="1" si="9"/>
        <v>1</v>
      </c>
      <c r="I21">
        <v>5</v>
      </c>
      <c r="J21" s="18" t="str">
        <f t="shared" ca="1" si="10"/>
        <v>Spell scroll (1st level)</v>
      </c>
      <c r="K21" s="18" t="str">
        <f t="shared" ca="1" si="10"/>
        <v>Lantern of revealing</v>
      </c>
      <c r="L21" s="18" t="str">
        <f t="shared" ca="1" si="10"/>
        <v>Potion of heroism</v>
      </c>
      <c r="M21" s="18" t="str">
        <f t="shared" ca="1" si="10"/>
        <v>Potion of speed</v>
      </c>
      <c r="N21" s="18" t="str">
        <f t="shared" ca="1" si="10"/>
        <v>Potion of storm giant strength</v>
      </c>
      <c r="O21" s="18" t="str">
        <f t="shared" ca="1" si="10"/>
        <v>Instrument of the bards (Mac-Fuirmidh cittern)</v>
      </c>
      <c r="P21" s="18" t="str">
        <f t="shared" ca="1" si="10"/>
        <v>Brazier of commanding fire elementals</v>
      </c>
      <c r="Q21" s="18" t="str">
        <f t="shared" ca="1" si="10"/>
        <v>Staff of striking</v>
      </c>
      <c r="R21" s="18" t="str">
        <f t="shared" ca="1" si="10"/>
        <v>Belt of storm giant strength</v>
      </c>
    </row>
    <row r="22" spans="1:18" ht="16.5" hidden="1" outlineLevel="2" thickTop="1" thickBot="1" x14ac:dyDescent="0.3">
      <c r="A22">
        <v>6</v>
      </c>
      <c r="B22" s="3">
        <f t="shared" ca="1" si="11"/>
        <v>1</v>
      </c>
      <c r="C22" s="3">
        <f t="shared" ca="1" si="9"/>
        <v>1</v>
      </c>
      <c r="D22" s="3">
        <f t="shared" ca="1" si="9"/>
        <v>1</v>
      </c>
      <c r="E22" s="3">
        <f t="shared" ca="1" si="9"/>
        <v>4</v>
      </c>
      <c r="F22" s="3">
        <f t="shared" ca="1" si="9"/>
        <v>1</v>
      </c>
      <c r="I22">
        <v>6</v>
      </c>
      <c r="J22" s="18" t="str">
        <f t="shared" ca="1" si="10"/>
        <v>Spell scroll (1st level)</v>
      </c>
      <c r="K22" s="18" t="str">
        <f t="shared" ca="1" si="10"/>
        <v>Potion of hill giant strength</v>
      </c>
      <c r="L22" s="18" t="str">
        <f t="shared" ca="1" si="10"/>
        <v>Sending stones</v>
      </c>
      <c r="M22" s="18" t="str">
        <f t="shared" ca="1" si="10"/>
        <v>Potion of supreme healing</v>
      </c>
      <c r="N22" s="18" t="str">
        <f t="shared" ca="1" si="10"/>
        <v>Universal solvent</v>
      </c>
      <c r="O22" s="18" t="str">
        <f t="shared" ca="1" si="10"/>
        <v>Pearl of power</v>
      </c>
      <c r="P22" s="18" t="str">
        <f t="shared" ca="1" si="10"/>
        <v>Cloak of the bat</v>
      </c>
      <c r="Q22" s="18" t="str">
        <f t="shared" ca="1" si="10"/>
        <v>Ioun stone (leadership)</v>
      </c>
      <c r="R22" s="18" t="str">
        <f t="shared" ca="1" si="10"/>
        <v>Belt of cloud giant strength</v>
      </c>
    </row>
    <row r="23" spans="1:18" ht="16.5" hidden="1" outlineLevel="2" thickTop="1" thickBot="1" x14ac:dyDescent="0.3">
      <c r="A23">
        <v>7</v>
      </c>
      <c r="B23" s="3">
        <f t="shared" ca="1" si="11"/>
        <v>1</v>
      </c>
      <c r="C23" s="3">
        <f t="shared" ca="1" si="9"/>
        <v>1</v>
      </c>
      <c r="D23" s="3">
        <f t="shared" ca="1" si="9"/>
        <v>1</v>
      </c>
      <c r="E23" s="3">
        <f t="shared" ca="1" si="9"/>
        <v>3</v>
      </c>
      <c r="F23" s="3">
        <f t="shared" ca="1" si="9"/>
        <v>1</v>
      </c>
      <c r="I23">
        <v>7</v>
      </c>
      <c r="J23" s="18" t="str">
        <f t="shared" ca="1" si="10"/>
        <v>Potion of healing</v>
      </c>
      <c r="K23" s="18" t="str">
        <f t="shared" ca="1" si="10"/>
        <v>Potion of greater healing</v>
      </c>
      <c r="L23" s="18" t="str">
        <f t="shared" ca="1" si="10"/>
        <v>Spell scroll (5th level)</v>
      </c>
      <c r="M23" s="18" t="str">
        <f t="shared" ca="1" si="10"/>
        <v>Spell scroll (7th level)</v>
      </c>
      <c r="N23" s="18" t="str">
        <f t="shared" ca="1" si="10"/>
        <v>Spell scroll (8th level)</v>
      </c>
      <c r="O23" s="18" t="str">
        <f t="shared" ca="1" si="10"/>
        <v>Weapon, +1</v>
      </c>
      <c r="P23" s="18" t="str">
        <f t="shared" ca="1" si="10"/>
        <v>Tentacle rod</v>
      </c>
      <c r="Q23" s="18" t="str">
        <f t="shared" ca="1" si="10"/>
        <v>Helm of brilliance</v>
      </c>
      <c r="R23" s="18" t="str">
        <f t="shared" ca="1" si="10"/>
        <v>Crystal ball (legendary version) (roll d6)</v>
      </c>
    </row>
    <row r="24" spans="1:18" ht="16.5" hidden="1" outlineLevel="2" thickTop="1" thickBot="1" x14ac:dyDescent="0.3">
      <c r="A24">
        <v>8</v>
      </c>
      <c r="B24" s="3">
        <f t="shared" ca="1" si="11"/>
        <v>1</v>
      </c>
      <c r="C24" s="3">
        <f t="shared" ca="1" si="9"/>
        <v>1</v>
      </c>
      <c r="D24" s="3">
        <f t="shared" ca="1" si="9"/>
        <v>1</v>
      </c>
      <c r="E24" s="3">
        <f t="shared" ca="1" si="9"/>
        <v>2</v>
      </c>
      <c r="F24" s="3">
        <f t="shared" ca="1" si="9"/>
        <v>1</v>
      </c>
      <c r="I24">
        <v>8</v>
      </c>
      <c r="J24" s="18" t="str">
        <f t="shared" ca="1" si="10"/>
        <v>Spell scroll (2nd level)</v>
      </c>
      <c r="K24" s="18" t="str">
        <f t="shared" ca="1" si="10"/>
        <v>Spell scroll (2nd level)</v>
      </c>
      <c r="L24" s="18" t="str">
        <f t="shared" ca="1" si="10"/>
        <v>Potion of superior healing</v>
      </c>
      <c r="M24" s="18" t="str">
        <f t="shared" ca="1" si="10"/>
        <v>Potion of speed</v>
      </c>
      <c r="N24" s="18" t="str">
        <f t="shared" ca="1" si="10"/>
        <v>Potion of storm giant strength</v>
      </c>
      <c r="O24" s="18" t="str">
        <f t="shared" ca="1" si="10"/>
        <v>Adamantine armor (chain shirt)</v>
      </c>
      <c r="P24" s="18" t="str">
        <f t="shared" ca="1" si="10"/>
        <v>Periapt of proof against poison</v>
      </c>
      <c r="Q24" s="18" t="str">
        <f t="shared" ca="1" si="10"/>
        <v>Sword of sharpness</v>
      </c>
      <c r="R24" s="18" t="str">
        <f t="shared" ca="1" si="10"/>
        <v>Hammer of thunderbolts</v>
      </c>
    </row>
    <row r="25" spans="1:18" ht="16.5" hidden="1" outlineLevel="2" thickTop="1" thickBot="1" x14ac:dyDescent="0.3">
      <c r="A25">
        <v>9</v>
      </c>
      <c r="B25" s="3">
        <f t="shared" ca="1" si="11"/>
        <v>1</v>
      </c>
      <c r="C25" s="3">
        <f t="shared" ca="1" si="9"/>
        <v>1</v>
      </c>
      <c r="D25" s="3">
        <f t="shared" ca="1" si="9"/>
        <v>1</v>
      </c>
      <c r="E25" s="3">
        <f t="shared" ca="1" si="9"/>
        <v>1</v>
      </c>
      <c r="F25" s="3">
        <f t="shared" ca="1" si="9"/>
        <v>1</v>
      </c>
      <c r="I25">
        <v>9</v>
      </c>
      <c r="J25" s="18" t="str">
        <f t="shared" ca="1" si="10"/>
        <v>Potion of healing</v>
      </c>
      <c r="K25" s="18" t="str">
        <f t="shared" ca="1" si="10"/>
        <v>Potion of greater healing</v>
      </c>
      <c r="L25" s="18" t="str">
        <f t="shared" ca="1" si="10"/>
        <v>Potion of invulnerability</v>
      </c>
      <c r="M25" s="18" t="str">
        <f t="shared" ca="1" si="10"/>
        <v>Bag of devouring</v>
      </c>
      <c r="N25" s="18" t="str">
        <f t="shared" ca="1" si="10"/>
        <v>Spell scroll (8th level)</v>
      </c>
      <c r="O25" s="18" t="str">
        <f t="shared" ca="1" si="10"/>
        <v>Rod of the pact keeper, +1</v>
      </c>
      <c r="P25" s="18" t="str">
        <f t="shared" ca="1" si="10"/>
        <v>Boots of levitation</v>
      </c>
      <c r="Q25" s="18" t="str">
        <f t="shared" ca="1" si="10"/>
        <v>Weapon, +3</v>
      </c>
      <c r="R25" s="18" t="str">
        <f t="shared" ca="1" si="10"/>
        <v>Staff of the magi</v>
      </c>
    </row>
    <row r="26" spans="1:18" ht="16.5" hidden="1" outlineLevel="2" thickTop="1" thickBot="1" x14ac:dyDescent="0.3">
      <c r="A26">
        <v>10</v>
      </c>
      <c r="B26" s="3">
        <f t="shared" ca="1" si="11"/>
        <v>1</v>
      </c>
      <c r="C26" s="3">
        <f t="shared" ca="1" si="9"/>
        <v>1</v>
      </c>
      <c r="D26" s="3">
        <f t="shared" ca="1" si="9"/>
        <v>1</v>
      </c>
      <c r="E26" s="3">
        <f t="shared" ca="1" si="9"/>
        <v>3</v>
      </c>
      <c r="F26" s="3">
        <f t="shared" ca="1" si="9"/>
        <v>1</v>
      </c>
      <c r="I26">
        <v>10</v>
      </c>
      <c r="J26" s="18" t="str">
        <f t="shared" ca="1" si="10"/>
        <v>Potion of greater healing</v>
      </c>
      <c r="K26" s="18" t="str">
        <f t="shared" ca="1" si="10"/>
        <v>Potion of water breathing</v>
      </c>
      <c r="L26" s="18" t="str">
        <f t="shared" ca="1" si="10"/>
        <v>Spell scroll (4th level)</v>
      </c>
      <c r="M26" s="18" t="str">
        <f t="shared" ca="1" si="10"/>
        <v>Spell scroll (7th level)</v>
      </c>
      <c r="N26" s="18" t="str">
        <f t="shared" ca="1" si="10"/>
        <v>Spell scroll (8th level)</v>
      </c>
      <c r="O26" s="18" t="str">
        <f t="shared" ca="1" si="10"/>
        <v>Shield, +1</v>
      </c>
      <c r="P26" s="18" t="str">
        <f t="shared" ca="1" si="10"/>
        <v>Mace of smiting</v>
      </c>
      <c r="Q26" s="18" t="str">
        <f t="shared" ca="1" si="10"/>
        <v>Manual of gainful exercise</v>
      </c>
      <c r="R26" s="18" t="str">
        <f t="shared" ca="1" si="10"/>
        <v>Luck blade</v>
      </c>
    </row>
    <row r="27" spans="1:18" ht="15.75" hidden="1" outlineLevel="2" thickTop="1" x14ac:dyDescent="0.25">
      <c r="A27">
        <v>11</v>
      </c>
      <c r="B27" s="3">
        <f t="shared" ca="1" si="11"/>
        <v>1</v>
      </c>
      <c r="C27" s="3">
        <f t="shared" ca="1" si="9"/>
        <v>1</v>
      </c>
      <c r="D27" s="3">
        <f t="shared" ca="1" si="9"/>
        <v>1</v>
      </c>
      <c r="E27" s="3">
        <f t="shared" ca="1" si="9"/>
        <v>2</v>
      </c>
      <c r="F27" s="3">
        <f t="shared" ca="1" si="9"/>
        <v>1</v>
      </c>
      <c r="I27">
        <v>1</v>
      </c>
      <c r="J27" s="3" t="str">
        <f ca="1">IF(ISERR(FIND("(roll d",J17)),"",RANDBETWEEN(1,VALUE(SUBSTITUTE(RIGHT(J17,LEN(J17)-FIND("(roll d",J17)-6),")",""))))</f>
        <v/>
      </c>
      <c r="K27" s="3" t="str">
        <f t="shared" ref="K27:R27" ca="1" si="12">IF(ISERR(FIND("(roll d",K17)),"",RANDBETWEEN(1,VALUE(SUBSTITUTE(RIGHT(K17,LEN(K17)-FIND("(roll d",K17)-6),")",""))))</f>
        <v/>
      </c>
      <c r="L27" s="3" t="str">
        <f t="shared" ca="1" si="12"/>
        <v/>
      </c>
      <c r="M27" s="3" t="str">
        <f t="shared" ca="1" si="12"/>
        <v/>
      </c>
      <c r="N27" s="3" t="str">
        <f t="shared" ca="1" si="12"/>
        <v/>
      </c>
      <c r="O27" s="3" t="str">
        <f t="shared" ca="1" si="12"/>
        <v/>
      </c>
      <c r="P27" s="3" t="str">
        <f t="shared" ca="1" si="12"/>
        <v/>
      </c>
      <c r="Q27" s="3" t="str">
        <f t="shared" ca="1" si="12"/>
        <v/>
      </c>
      <c r="R27" s="3" t="str">
        <f t="shared" ca="1" si="12"/>
        <v/>
      </c>
    </row>
    <row r="28" spans="1:18" hidden="1" outlineLevel="2" x14ac:dyDescent="0.25">
      <c r="A28">
        <v>12</v>
      </c>
      <c r="B28" s="3">
        <f t="shared" ca="1" si="11"/>
        <v>1</v>
      </c>
      <c r="C28" s="3">
        <f t="shared" ca="1" si="9"/>
        <v>1</v>
      </c>
      <c r="D28" s="3">
        <f t="shared" ca="1" si="9"/>
        <v>1</v>
      </c>
      <c r="E28" s="3">
        <f t="shared" ca="1" si="9"/>
        <v>2</v>
      </c>
      <c r="F28" s="3">
        <f t="shared" ca="1" si="9"/>
        <v>1</v>
      </c>
      <c r="I28">
        <v>2</v>
      </c>
      <c r="J28" s="3" t="str">
        <f t="shared" ref="J28:R28" ca="1" si="13">IF(ISERR(FIND("(roll d",J18)),"",RANDBETWEEN(1,VALUE(SUBSTITUTE(RIGHT(J18,LEN(J18)-FIND("(roll d",J18)-6),")",""))))</f>
        <v/>
      </c>
      <c r="K28" s="3" t="str">
        <f t="shared" ca="1" si="13"/>
        <v/>
      </c>
      <c r="L28" s="3" t="str">
        <f t="shared" ca="1" si="13"/>
        <v/>
      </c>
      <c r="M28" s="3" t="str">
        <f t="shared" ca="1" si="13"/>
        <v/>
      </c>
      <c r="N28" s="3" t="str">
        <f t="shared" ca="1" si="13"/>
        <v/>
      </c>
      <c r="O28" s="3" t="str">
        <f t="shared" ca="1" si="13"/>
        <v/>
      </c>
      <c r="P28" s="3" t="str">
        <f t="shared" ca="1" si="13"/>
        <v/>
      </c>
      <c r="Q28" s="3" t="str">
        <f t="shared" ca="1" si="13"/>
        <v/>
      </c>
      <c r="R28" s="3">
        <f t="shared" ca="1" si="13"/>
        <v>6</v>
      </c>
    </row>
    <row r="29" spans="1:18" hidden="1" outlineLevel="2" x14ac:dyDescent="0.25">
      <c r="A29">
        <v>13</v>
      </c>
      <c r="B29" s="3">
        <f t="shared" ca="1" si="11"/>
        <v>1</v>
      </c>
      <c r="C29" s="3">
        <f t="shared" ca="1" si="9"/>
        <v>1</v>
      </c>
      <c r="D29" s="3">
        <f t="shared" ca="1" si="9"/>
        <v>1</v>
      </c>
      <c r="E29" s="3">
        <f t="shared" ca="1" si="9"/>
        <v>6</v>
      </c>
      <c r="F29" s="3">
        <f t="shared" ca="1" si="9"/>
        <v>1</v>
      </c>
      <c r="I29">
        <v>3</v>
      </c>
      <c r="J29" s="3" t="str">
        <f t="shared" ref="J29:R29" ca="1" si="14">IF(ISERR(FIND("(roll d",J19)),"",RANDBETWEEN(1,VALUE(SUBSTITUTE(RIGHT(J19,LEN(J19)-FIND("(roll d",J19)-6),")",""))))</f>
        <v/>
      </c>
      <c r="K29" s="3" t="str">
        <f t="shared" ca="1" si="14"/>
        <v/>
      </c>
      <c r="L29" s="3">
        <f t="shared" ca="1" si="14"/>
        <v>14</v>
      </c>
      <c r="M29" s="3" t="str">
        <f t="shared" ca="1" si="14"/>
        <v/>
      </c>
      <c r="N29" s="3" t="str">
        <f t="shared" ca="1" si="14"/>
        <v/>
      </c>
      <c r="O29" s="3" t="str">
        <f t="shared" ca="1" si="14"/>
        <v/>
      </c>
      <c r="P29" s="3" t="str">
        <f t="shared" ca="1" si="14"/>
        <v/>
      </c>
      <c r="Q29" s="3" t="str">
        <f t="shared" ca="1" si="14"/>
        <v/>
      </c>
      <c r="R29" s="3" t="str">
        <f t="shared" ca="1" si="14"/>
        <v/>
      </c>
    </row>
    <row r="30" spans="1:18" hidden="1" outlineLevel="2" x14ac:dyDescent="0.25">
      <c r="A30">
        <v>14</v>
      </c>
      <c r="B30" s="3">
        <f t="shared" ca="1" si="11"/>
        <v>1</v>
      </c>
      <c r="C30" s="3">
        <f t="shared" ca="1" si="9"/>
        <v>1</v>
      </c>
      <c r="D30" s="3">
        <f t="shared" ca="1" si="9"/>
        <v>1</v>
      </c>
      <c r="E30" s="3">
        <f t="shared" ca="1" si="9"/>
        <v>3</v>
      </c>
      <c r="F30" s="3">
        <f t="shared" ca="1" si="9"/>
        <v>1</v>
      </c>
      <c r="I30">
        <v>4</v>
      </c>
      <c r="J30" s="3" t="str">
        <f t="shared" ref="J30:R30" ca="1" si="15">IF(ISERR(FIND("(roll d",J20)),"",RANDBETWEEN(1,VALUE(SUBSTITUTE(RIGHT(J20,LEN(J20)-FIND("(roll d",J20)-6),")",""))))</f>
        <v/>
      </c>
      <c r="K30" s="3" t="str">
        <f t="shared" ca="1" si="15"/>
        <v/>
      </c>
      <c r="L30" s="3" t="str">
        <f t="shared" ca="1" si="15"/>
        <v/>
      </c>
      <c r="M30" s="3" t="str">
        <f t="shared" ca="1" si="15"/>
        <v/>
      </c>
      <c r="N30" s="3" t="str">
        <f t="shared" ca="1" si="15"/>
        <v/>
      </c>
      <c r="O30" s="3" t="str">
        <f t="shared" ca="1" si="15"/>
        <v/>
      </c>
      <c r="P30" s="3" t="str">
        <f t="shared" ca="1" si="15"/>
        <v/>
      </c>
      <c r="Q30" s="3" t="str">
        <f t="shared" ca="1" si="15"/>
        <v/>
      </c>
      <c r="R30" s="3" t="str">
        <f t="shared" ca="1" si="15"/>
        <v/>
      </c>
    </row>
    <row r="31" spans="1:18" hidden="1" outlineLevel="2" x14ac:dyDescent="0.25">
      <c r="A31">
        <v>15</v>
      </c>
      <c r="B31" s="3">
        <f t="shared" ca="1" si="11"/>
        <v>1</v>
      </c>
      <c r="C31" s="3">
        <f t="shared" ca="1" si="9"/>
        <v>1</v>
      </c>
      <c r="D31" s="3">
        <f t="shared" ca="1" si="9"/>
        <v>1</v>
      </c>
      <c r="E31" s="3">
        <f t="shared" ca="1" si="9"/>
        <v>3</v>
      </c>
      <c r="F31" s="3">
        <f t="shared" ca="1" si="9"/>
        <v>1</v>
      </c>
      <c r="I31">
        <v>5</v>
      </c>
      <c r="J31" s="3" t="str">
        <f t="shared" ref="J31:R31" ca="1" si="16">IF(ISERR(FIND("(roll d",J21)),"",RANDBETWEEN(1,VALUE(SUBSTITUTE(RIGHT(J21,LEN(J21)-FIND("(roll d",J21)-6),")",""))))</f>
        <v/>
      </c>
      <c r="K31" s="3" t="str">
        <f t="shared" ca="1" si="16"/>
        <v/>
      </c>
      <c r="L31" s="3" t="str">
        <f t="shared" ca="1" si="16"/>
        <v/>
      </c>
      <c r="M31" s="3" t="str">
        <f t="shared" ca="1" si="16"/>
        <v/>
      </c>
      <c r="N31" s="3" t="str">
        <f t="shared" ca="1" si="16"/>
        <v/>
      </c>
      <c r="O31" s="3" t="str">
        <f t="shared" ca="1" si="16"/>
        <v/>
      </c>
      <c r="P31" s="3" t="str">
        <f t="shared" ca="1" si="16"/>
        <v/>
      </c>
      <c r="Q31" s="3" t="str">
        <f t="shared" ca="1" si="16"/>
        <v/>
      </c>
      <c r="R31" s="3" t="str">
        <f t="shared" ca="1" si="16"/>
        <v/>
      </c>
    </row>
    <row r="32" spans="1:18" hidden="1" outlineLevel="2" x14ac:dyDescent="0.25">
      <c r="A32">
        <v>16</v>
      </c>
      <c r="B32" s="3">
        <f t="shared" ca="1" si="11"/>
        <v>1</v>
      </c>
      <c r="C32" s="3">
        <f t="shared" ca="1" si="9"/>
        <v>1</v>
      </c>
      <c r="D32" s="3">
        <f t="shared" ca="1" si="9"/>
        <v>1</v>
      </c>
      <c r="E32" s="3">
        <f t="shared" ca="1" si="9"/>
        <v>2</v>
      </c>
      <c r="F32" s="3">
        <f t="shared" ca="1" si="9"/>
        <v>1</v>
      </c>
      <c r="I32">
        <v>6</v>
      </c>
      <c r="J32" s="3" t="str">
        <f t="shared" ref="J32:R32" ca="1" si="17">IF(ISERR(FIND("(roll d",J22)),"",RANDBETWEEN(1,VALUE(SUBSTITUTE(RIGHT(J22,LEN(J22)-FIND("(roll d",J22)-6),")",""))))</f>
        <v/>
      </c>
      <c r="K32" s="3" t="str">
        <f t="shared" ca="1" si="17"/>
        <v/>
      </c>
      <c r="L32" s="3" t="str">
        <f t="shared" ca="1" si="17"/>
        <v/>
      </c>
      <c r="M32" s="3" t="str">
        <f t="shared" ca="1" si="17"/>
        <v/>
      </c>
      <c r="N32" s="3" t="str">
        <f t="shared" ca="1" si="17"/>
        <v/>
      </c>
      <c r="O32" s="3" t="str">
        <f t="shared" ca="1" si="17"/>
        <v/>
      </c>
      <c r="P32" s="3" t="str">
        <f t="shared" ca="1" si="17"/>
        <v/>
      </c>
      <c r="Q32" s="3" t="str">
        <f t="shared" ca="1" si="17"/>
        <v/>
      </c>
      <c r="R32" s="3" t="str">
        <f t="shared" ca="1" si="17"/>
        <v/>
      </c>
    </row>
    <row r="33" spans="1:19" hidden="1" outlineLevel="2" x14ac:dyDescent="0.25">
      <c r="A33">
        <v>17</v>
      </c>
      <c r="B33" s="3">
        <f t="shared" ca="1" si="11"/>
        <v>1</v>
      </c>
      <c r="C33" s="3">
        <f t="shared" ca="1" si="9"/>
        <v>1</v>
      </c>
      <c r="D33" s="3">
        <f t="shared" ca="1" si="9"/>
        <v>1</v>
      </c>
      <c r="E33" s="3">
        <f t="shared" ca="1" si="9"/>
        <v>4</v>
      </c>
      <c r="F33" s="3">
        <f t="shared" ca="1" si="9"/>
        <v>1</v>
      </c>
      <c r="I33">
        <v>7</v>
      </c>
      <c r="J33" s="3" t="str">
        <f t="shared" ref="J33:R33" ca="1" si="18">IF(ISERR(FIND("(roll d",J23)),"",RANDBETWEEN(1,VALUE(SUBSTITUTE(RIGHT(J23,LEN(J23)-FIND("(roll d",J23)-6),")",""))))</f>
        <v/>
      </c>
      <c r="K33" s="3" t="str">
        <f t="shared" ca="1" si="18"/>
        <v/>
      </c>
      <c r="L33" s="3" t="str">
        <f t="shared" ca="1" si="18"/>
        <v/>
      </c>
      <c r="M33" s="3" t="str">
        <f t="shared" ca="1" si="18"/>
        <v/>
      </c>
      <c r="N33" s="3" t="str">
        <f t="shared" ca="1" si="18"/>
        <v/>
      </c>
      <c r="O33" s="3" t="str">
        <f t="shared" ca="1" si="18"/>
        <v/>
      </c>
      <c r="P33" s="3" t="str">
        <f t="shared" ca="1" si="18"/>
        <v/>
      </c>
      <c r="Q33" s="3" t="str">
        <f t="shared" ca="1" si="18"/>
        <v/>
      </c>
      <c r="R33" s="3">
        <f t="shared" ca="1" si="18"/>
        <v>3</v>
      </c>
    </row>
    <row r="34" spans="1:19" hidden="1" outlineLevel="2" x14ac:dyDescent="0.25">
      <c r="A34">
        <v>18</v>
      </c>
      <c r="B34" s="3">
        <f t="shared" ref="B34:B36" ca="1" si="19">RANDBETWEEN(1,B$15)</f>
        <v>1</v>
      </c>
      <c r="C34" s="3">
        <f t="shared" ca="1" si="9"/>
        <v>1</v>
      </c>
      <c r="D34" s="3">
        <f t="shared" ca="1" si="9"/>
        <v>1</v>
      </c>
      <c r="E34" s="3">
        <f t="shared" ca="1" si="9"/>
        <v>1</v>
      </c>
      <c r="F34" s="3">
        <f t="shared" ca="1" si="9"/>
        <v>1</v>
      </c>
      <c r="I34">
        <v>8</v>
      </c>
      <c r="J34" s="3" t="str">
        <f t="shared" ref="J34:R34" ca="1" si="20">IF(ISERR(FIND("(roll d",J24)),"",RANDBETWEEN(1,VALUE(SUBSTITUTE(RIGHT(J24,LEN(J24)-FIND("(roll d",J24)-6),")",""))))</f>
        <v/>
      </c>
      <c r="K34" s="3" t="str">
        <f t="shared" ca="1" si="20"/>
        <v/>
      </c>
      <c r="L34" s="3" t="str">
        <f t="shared" ca="1" si="20"/>
        <v/>
      </c>
      <c r="M34" s="3" t="str">
        <f t="shared" ca="1" si="20"/>
        <v/>
      </c>
      <c r="N34" s="3" t="str">
        <f t="shared" ca="1" si="20"/>
        <v/>
      </c>
      <c r="O34" s="3" t="str">
        <f t="shared" ca="1" si="20"/>
        <v/>
      </c>
      <c r="P34" s="3" t="str">
        <f t="shared" ca="1" si="20"/>
        <v/>
      </c>
      <c r="Q34" s="3" t="str">
        <f t="shared" ca="1" si="20"/>
        <v/>
      </c>
      <c r="R34" s="3" t="str">
        <f t="shared" ca="1" si="20"/>
        <v/>
      </c>
    </row>
    <row r="35" spans="1:19" hidden="1" outlineLevel="2" x14ac:dyDescent="0.25">
      <c r="A35">
        <v>19</v>
      </c>
      <c r="B35" s="3">
        <f t="shared" ca="1" si="19"/>
        <v>1</v>
      </c>
      <c r="C35" s="3">
        <f t="shared" ca="1" si="9"/>
        <v>1</v>
      </c>
      <c r="D35" s="3">
        <f t="shared" ca="1" si="9"/>
        <v>1</v>
      </c>
      <c r="E35" s="3">
        <f t="shared" ca="1" si="9"/>
        <v>3</v>
      </c>
      <c r="F35" s="3">
        <f t="shared" ca="1" si="9"/>
        <v>1</v>
      </c>
      <c r="I35">
        <v>9</v>
      </c>
      <c r="J35" s="3" t="str">
        <f t="shared" ref="J35:R35" ca="1" si="21">IF(ISERR(FIND("(roll d",J25)),"",RANDBETWEEN(1,VALUE(SUBSTITUTE(RIGHT(J25,LEN(J25)-FIND("(roll d",J25)-6),")",""))))</f>
        <v/>
      </c>
      <c r="K35" s="3" t="str">
        <f t="shared" ca="1" si="21"/>
        <v/>
      </c>
      <c r="L35" s="3" t="str">
        <f t="shared" ca="1" si="21"/>
        <v/>
      </c>
      <c r="M35" s="3" t="str">
        <f t="shared" ca="1" si="21"/>
        <v/>
      </c>
      <c r="N35" s="3" t="str">
        <f t="shared" ca="1" si="21"/>
        <v/>
      </c>
      <c r="O35" s="3" t="str">
        <f t="shared" ca="1" si="21"/>
        <v/>
      </c>
      <c r="P35" s="3" t="str">
        <f t="shared" ca="1" si="21"/>
        <v/>
      </c>
      <c r="Q35" s="3" t="str">
        <f t="shared" ca="1" si="21"/>
        <v/>
      </c>
      <c r="R35" s="3" t="str">
        <f t="shared" ca="1" si="21"/>
        <v/>
      </c>
    </row>
    <row r="36" spans="1:19" hidden="1" outlineLevel="2" x14ac:dyDescent="0.25">
      <c r="A36">
        <v>20</v>
      </c>
      <c r="B36" s="3">
        <f t="shared" ca="1" si="19"/>
        <v>1</v>
      </c>
      <c r="C36" s="3">
        <f t="shared" ca="1" si="9"/>
        <v>1</v>
      </c>
      <c r="D36" s="3">
        <f t="shared" ca="1" si="9"/>
        <v>1</v>
      </c>
      <c r="E36" s="3">
        <f t="shared" ca="1" si="9"/>
        <v>6</v>
      </c>
      <c r="F36" s="3">
        <f t="shared" ca="1" si="9"/>
        <v>1</v>
      </c>
      <c r="G36" s="3" t="str">
        <f ca="1">"Gems_"&amp;G16</f>
        <v>Gems_1</v>
      </c>
      <c r="H36" s="3" t="str">
        <f ca="1">"Art_"&amp;H16</f>
        <v>Art_1</v>
      </c>
      <c r="I36">
        <v>10</v>
      </c>
      <c r="J36" s="3" t="str">
        <f t="shared" ref="J36:R36" ca="1" si="22">IF(ISERR(FIND("(roll d",J26)),"",RANDBETWEEN(1,VALUE(SUBSTITUTE(RIGHT(J26,LEN(J26)-FIND("(roll d",J26)-6),")",""))))</f>
        <v/>
      </c>
      <c r="K36" s="3" t="str">
        <f t="shared" ca="1" si="22"/>
        <v/>
      </c>
      <c r="L36" s="3" t="str">
        <f t="shared" ca="1" si="22"/>
        <v/>
      </c>
      <c r="M36" s="3" t="str">
        <f t="shared" ca="1" si="22"/>
        <v/>
      </c>
      <c r="N36" s="3" t="str">
        <f t="shared" ca="1" si="22"/>
        <v/>
      </c>
      <c r="O36" s="3" t="str">
        <f t="shared" ca="1" si="22"/>
        <v/>
      </c>
      <c r="P36" s="3" t="str">
        <f t="shared" ca="1" si="22"/>
        <v/>
      </c>
      <c r="Q36" s="3" t="str">
        <f t="shared" ca="1" si="22"/>
        <v/>
      </c>
      <c r="R36" s="3" t="str">
        <f t="shared" ca="1" si="22"/>
        <v/>
      </c>
    </row>
    <row r="37" spans="1:19" x14ac:dyDescent="0.25">
      <c r="A37" t="s">
        <v>652</v>
      </c>
      <c r="B37">
        <f ca="1">SUMIF($A17:$A36,"&lt;="&amp;B14,B17:B36)*B16</f>
        <v>0</v>
      </c>
      <c r="C37">
        <f ca="1">SUMIF($A17:$A36,"&lt;="&amp;C14,C17:C36)*C16</f>
        <v>0</v>
      </c>
      <c r="D37">
        <f ca="1">SUMIF($A17:$A36,"&lt;="&amp;D14,D17:D36)*D16</f>
        <v>0</v>
      </c>
      <c r="E37">
        <f ca="1">SUMIF($A17:$A36,"&lt;="&amp;E14,E17:E36)*E16</f>
        <v>7</v>
      </c>
      <c r="F37">
        <f ca="1">SUMIF($A17:$A36,"&lt;="&amp;F14,F17:F36)*F16</f>
        <v>0</v>
      </c>
      <c r="G37">
        <f ca="1">SUMIF($A17:$A19,"&lt;="&amp;G14,G17:G19)</f>
        <v>0</v>
      </c>
      <c r="H37">
        <f ca="1">SUMIF($A17:$A19,"&lt;="&amp;H14,H17:H19)</f>
        <v>0</v>
      </c>
      <c r="J37">
        <f ca="1">IF(J14=0,0,RANDBETWEEN(1,J15))</f>
        <v>0</v>
      </c>
      <c r="K37">
        <f t="shared" ref="K37:R37" ca="1" si="23">IF(K14=0,0,RANDBETWEEN(1,K15))</f>
        <v>0</v>
      </c>
      <c r="L37">
        <f t="shared" ca="1" si="23"/>
        <v>0</v>
      </c>
      <c r="M37">
        <f t="shared" ca="1" si="23"/>
        <v>0</v>
      </c>
      <c r="N37">
        <f t="shared" ca="1" si="23"/>
        <v>0</v>
      </c>
      <c r="O37">
        <f t="shared" ca="1" si="23"/>
        <v>0</v>
      </c>
      <c r="P37">
        <f t="shared" ca="1" si="23"/>
        <v>0</v>
      </c>
      <c r="Q37">
        <f t="shared" ca="1" si="23"/>
        <v>0</v>
      </c>
      <c r="R37">
        <f t="shared" ca="1" si="23"/>
        <v>0</v>
      </c>
      <c r="S37">
        <f ca="1">SUM(J37:R37)</f>
        <v>0</v>
      </c>
    </row>
    <row r="38" spans="1:19" x14ac:dyDescent="0.25">
      <c r="A38" t="s">
        <v>7</v>
      </c>
      <c r="B38">
        <v>0.01</v>
      </c>
      <c r="C38">
        <v>0.1</v>
      </c>
      <c r="D38">
        <v>0.5</v>
      </c>
      <c r="E38">
        <v>1</v>
      </c>
      <c r="F38">
        <v>10</v>
      </c>
      <c r="G38">
        <f ca="1">IF(G37=0,0,G16)</f>
        <v>0</v>
      </c>
      <c r="H38">
        <f ca="1">IF(H37=0,0,H16)</f>
        <v>0</v>
      </c>
    </row>
    <row r="39" spans="1:19" x14ac:dyDescent="0.25">
      <c r="A39" t="s">
        <v>569</v>
      </c>
      <c r="B39">
        <f ca="1">B37*B38</f>
        <v>0</v>
      </c>
      <c r="C39">
        <f t="shared" ref="C39:F39" ca="1" si="24">C37*C38</f>
        <v>0</v>
      </c>
      <c r="D39">
        <f t="shared" ca="1" si="24"/>
        <v>0</v>
      </c>
      <c r="E39">
        <f t="shared" ca="1" si="24"/>
        <v>7</v>
      </c>
      <c r="F39">
        <f t="shared" ca="1" si="24"/>
        <v>0</v>
      </c>
      <c r="G39">
        <f ca="1">G37*G38</f>
        <v>0</v>
      </c>
      <c r="H39">
        <f ca="1">H37*H38</f>
        <v>0</v>
      </c>
    </row>
    <row r="40" spans="1:19" x14ac:dyDescent="0.25">
      <c r="B40" s="13" t="s">
        <v>816</v>
      </c>
      <c r="C40" s="13" t="s">
        <v>817</v>
      </c>
      <c r="D40" s="13" t="s">
        <v>818</v>
      </c>
      <c r="E40" s="13" t="s">
        <v>819</v>
      </c>
      <c r="F40" s="13" t="s">
        <v>820</v>
      </c>
    </row>
    <row r="41" spans="1:19" x14ac:dyDescent="0.25">
      <c r="G41" t="str">
        <f t="shared" ref="G41:H60" ca="1" si="25">IF($I41&gt;G$37,"",VLOOKUP(RANDBETWEEN(1,MAX(INDIRECT(G$36))),INDIRECT(G$36),2))</f>
        <v/>
      </c>
      <c r="H41" t="str">
        <f t="shared" ca="1" si="25"/>
        <v/>
      </c>
      <c r="I41">
        <v>1</v>
      </c>
      <c r="J41" t="s">
        <v>9</v>
      </c>
      <c r="K41">
        <v>1</v>
      </c>
      <c r="L41" s="3">
        <f>MATCH(J41,$J$9:$R$9,0)</f>
        <v>1</v>
      </c>
      <c r="M41" s="3" t="str">
        <f ca="1">INDEX($J$17:$R$26,K41,L41)</f>
        <v>Spell scroll (2nd level)</v>
      </c>
      <c r="N41" s="3" t="str">
        <f ca="1">INDEX($J$27:$R$36,K41,L41)</f>
        <v/>
      </c>
      <c r="O41" s="3" t="str">
        <f t="shared" ref="O41:O72" ca="1" si="26">IF(N41="",M41,INDEX(Magic_additional,MATCH(M41,Magic_additional,0)+N41))</f>
        <v>Spell scroll (2nd level)</v>
      </c>
      <c r="P41" s="3">
        <f ca="1">INDEX($J$37:$R$37,1,L41)</f>
        <v>0</v>
      </c>
      <c r="Q41" s="3">
        <f ca="1">IF(K41&gt;P41,0,1)</f>
        <v>0</v>
      </c>
      <c r="R41" s="4" t="str">
        <f ca="1">IF(Q41=0,"",O41)</f>
        <v/>
      </c>
      <c r="S41" t="str">
        <f t="shared" ref="S41:S60" ca="1" si="27">IFERROR(VLOOKUP(I41,$Q$41:$R$130,2,FALSE),"")</f>
        <v/>
      </c>
    </row>
    <row r="42" spans="1:19" x14ac:dyDescent="0.25">
      <c r="G42" t="str">
        <f t="shared" ca="1" si="25"/>
        <v/>
      </c>
      <c r="H42" t="str">
        <f t="shared" ca="1" si="25"/>
        <v/>
      </c>
      <c r="I42">
        <v>2</v>
      </c>
      <c r="J42" t="s">
        <v>9</v>
      </c>
      <c r="K42">
        <v>2</v>
      </c>
      <c r="L42" s="3">
        <f t="shared" ref="L42:L105" si="28">MATCH(J42,$J$9:$R$9,0)</f>
        <v>1</v>
      </c>
      <c r="M42" s="3" t="str">
        <f t="shared" ref="M42:M105" ca="1" si="29">INDEX($J$17:$R$26,K42,L42)</f>
        <v>Potion of climbing</v>
      </c>
      <c r="N42" s="3" t="str">
        <f t="shared" ref="N42:N105" ca="1" si="30">INDEX($J$27:$R$36,K42,L42)</f>
        <v/>
      </c>
      <c r="O42" s="3" t="str">
        <f t="shared" ca="1" si="26"/>
        <v>Potion of climbing</v>
      </c>
      <c r="P42" s="3">
        <f t="shared" ref="P42:P105" ca="1" si="31">INDEX($J$37:$R$37,1,L42)</f>
        <v>0</v>
      </c>
      <c r="Q42" s="3">
        <f ca="1">IF(K42&gt;P42,0,MAX(Q$41:Q41)+1)</f>
        <v>0</v>
      </c>
      <c r="R42" s="4" t="str">
        <f t="shared" ref="R42:R105" ca="1" si="32">IF(Q42=0,"",O42)</f>
        <v/>
      </c>
      <c r="S42" t="str">
        <f t="shared" ca="1" si="27"/>
        <v/>
      </c>
    </row>
    <row r="43" spans="1:19" x14ac:dyDescent="0.25">
      <c r="G43" t="str">
        <f t="shared" ca="1" si="25"/>
        <v/>
      </c>
      <c r="H43" t="str">
        <f t="shared" ca="1" si="25"/>
        <v/>
      </c>
      <c r="I43">
        <v>3</v>
      </c>
      <c r="J43" t="s">
        <v>9</v>
      </c>
      <c r="K43">
        <v>3</v>
      </c>
      <c r="L43" s="3">
        <f t="shared" si="28"/>
        <v>1</v>
      </c>
      <c r="M43" s="3" t="str">
        <f t="shared" ca="1" si="29"/>
        <v>Potion of healing</v>
      </c>
      <c r="N43" s="3" t="str">
        <f t="shared" ca="1" si="30"/>
        <v/>
      </c>
      <c r="O43" s="3" t="str">
        <f t="shared" ca="1" si="26"/>
        <v>Potion of healing</v>
      </c>
      <c r="P43" s="3">
        <f t="shared" ca="1" si="31"/>
        <v>0</v>
      </c>
      <c r="Q43" s="3">
        <f ca="1">IF(K43&gt;P43,0,MAX(Q$41:Q42)+1)</f>
        <v>0</v>
      </c>
      <c r="R43" s="4" t="str">
        <f t="shared" ca="1" si="32"/>
        <v/>
      </c>
      <c r="S43" t="str">
        <f t="shared" ca="1" si="27"/>
        <v/>
      </c>
    </row>
    <row r="44" spans="1:19" x14ac:dyDescent="0.25">
      <c r="G44" t="str">
        <f t="shared" ca="1" si="25"/>
        <v/>
      </c>
      <c r="H44" t="str">
        <f t="shared" ca="1" si="25"/>
        <v/>
      </c>
      <c r="I44">
        <v>4</v>
      </c>
      <c r="J44" t="s">
        <v>9</v>
      </c>
      <c r="K44">
        <v>4</v>
      </c>
      <c r="L44" s="3">
        <f t="shared" si="28"/>
        <v>1</v>
      </c>
      <c r="M44" s="3" t="str">
        <f t="shared" ca="1" si="29"/>
        <v>Potion of healing</v>
      </c>
      <c r="N44" s="3" t="str">
        <f t="shared" ca="1" si="30"/>
        <v/>
      </c>
      <c r="O44" s="3" t="str">
        <f t="shared" ca="1" si="26"/>
        <v>Potion of healing</v>
      </c>
      <c r="P44" s="3">
        <f t="shared" ca="1" si="31"/>
        <v>0</v>
      </c>
      <c r="Q44" s="3">
        <f ca="1">IF(K44&gt;P44,0,MAX(Q$41:Q43)+1)</f>
        <v>0</v>
      </c>
      <c r="R44" s="4" t="str">
        <f t="shared" ca="1" si="32"/>
        <v/>
      </c>
      <c r="S44" t="str">
        <f t="shared" ca="1" si="27"/>
        <v/>
      </c>
    </row>
    <row r="45" spans="1:19" x14ac:dyDescent="0.25">
      <c r="G45" t="str">
        <f t="shared" ca="1" si="25"/>
        <v/>
      </c>
      <c r="H45" t="str">
        <f t="shared" ca="1" si="25"/>
        <v/>
      </c>
      <c r="I45">
        <v>5</v>
      </c>
      <c r="J45" t="s">
        <v>9</v>
      </c>
      <c r="K45">
        <v>5</v>
      </c>
      <c r="L45" s="3">
        <f t="shared" si="28"/>
        <v>1</v>
      </c>
      <c r="M45" s="3" t="str">
        <f t="shared" ca="1" si="29"/>
        <v>Spell scroll (1st level)</v>
      </c>
      <c r="N45" s="3" t="str">
        <f t="shared" ca="1" si="30"/>
        <v/>
      </c>
      <c r="O45" s="3" t="str">
        <f t="shared" ca="1" si="26"/>
        <v>Spell scroll (1st level)</v>
      </c>
      <c r="P45" s="3">
        <f t="shared" ca="1" si="31"/>
        <v>0</v>
      </c>
      <c r="Q45" s="3">
        <f ca="1">IF(K45&gt;P45,0,MAX(Q$41:Q44)+1)</f>
        <v>0</v>
      </c>
      <c r="R45" s="4" t="str">
        <f t="shared" ca="1" si="32"/>
        <v/>
      </c>
      <c r="S45" t="str">
        <f t="shared" ca="1" si="27"/>
        <v/>
      </c>
    </row>
    <row r="46" spans="1:19" x14ac:dyDescent="0.25">
      <c r="G46" t="str">
        <f t="shared" ca="1" si="25"/>
        <v/>
      </c>
      <c r="H46" t="str">
        <f t="shared" ca="1" si="25"/>
        <v/>
      </c>
      <c r="I46">
        <v>6</v>
      </c>
      <c r="J46" t="s">
        <v>9</v>
      </c>
      <c r="K46">
        <v>6</v>
      </c>
      <c r="L46" s="3">
        <f t="shared" si="28"/>
        <v>1</v>
      </c>
      <c r="M46" s="3" t="str">
        <f t="shared" ca="1" si="29"/>
        <v>Spell scroll (1st level)</v>
      </c>
      <c r="N46" s="3" t="str">
        <f t="shared" ca="1" si="30"/>
        <v/>
      </c>
      <c r="O46" s="3" t="str">
        <f t="shared" ca="1" si="26"/>
        <v>Spell scroll (1st level)</v>
      </c>
      <c r="P46" s="3">
        <f t="shared" ca="1" si="31"/>
        <v>0</v>
      </c>
      <c r="Q46" s="3">
        <f ca="1">IF(K46&gt;P46,0,MAX(Q$41:Q45)+1)</f>
        <v>0</v>
      </c>
      <c r="R46" s="4" t="str">
        <f t="shared" ca="1" si="32"/>
        <v/>
      </c>
      <c r="S46" t="str">
        <f t="shared" ca="1" si="27"/>
        <v/>
      </c>
    </row>
    <row r="47" spans="1:19" x14ac:dyDescent="0.25">
      <c r="G47" t="str">
        <f t="shared" ca="1" si="25"/>
        <v/>
      </c>
      <c r="H47" t="str">
        <f t="shared" ca="1" si="25"/>
        <v/>
      </c>
      <c r="I47">
        <v>7</v>
      </c>
      <c r="J47" t="s">
        <v>9</v>
      </c>
      <c r="K47">
        <v>7</v>
      </c>
      <c r="L47" s="3">
        <f t="shared" si="28"/>
        <v>1</v>
      </c>
      <c r="M47" s="3" t="str">
        <f t="shared" ca="1" si="29"/>
        <v>Potion of healing</v>
      </c>
      <c r="N47" s="3" t="str">
        <f t="shared" ca="1" si="30"/>
        <v/>
      </c>
      <c r="O47" s="3" t="str">
        <f t="shared" ca="1" si="26"/>
        <v>Potion of healing</v>
      </c>
      <c r="P47" s="3">
        <f t="shared" ca="1" si="31"/>
        <v>0</v>
      </c>
      <c r="Q47" s="3">
        <f ca="1">IF(K47&gt;P47,0,MAX(Q$41:Q46)+1)</f>
        <v>0</v>
      </c>
      <c r="R47" s="4" t="str">
        <f t="shared" ca="1" si="32"/>
        <v/>
      </c>
      <c r="S47" t="str">
        <f t="shared" ca="1" si="27"/>
        <v/>
      </c>
    </row>
    <row r="48" spans="1:19" x14ac:dyDescent="0.25">
      <c r="G48" t="str">
        <f t="shared" ca="1" si="25"/>
        <v/>
      </c>
      <c r="H48" t="str">
        <f t="shared" ca="1" si="25"/>
        <v/>
      </c>
      <c r="I48">
        <v>8</v>
      </c>
      <c r="J48" t="s">
        <v>9</v>
      </c>
      <c r="K48">
        <v>8</v>
      </c>
      <c r="L48" s="3">
        <f t="shared" si="28"/>
        <v>1</v>
      </c>
      <c r="M48" s="3" t="str">
        <f t="shared" ca="1" si="29"/>
        <v>Spell scroll (2nd level)</v>
      </c>
      <c r="N48" s="3" t="str">
        <f t="shared" ca="1" si="30"/>
        <v/>
      </c>
      <c r="O48" s="3" t="str">
        <f t="shared" ca="1" si="26"/>
        <v>Spell scroll (2nd level)</v>
      </c>
      <c r="P48" s="3">
        <f t="shared" ca="1" si="31"/>
        <v>0</v>
      </c>
      <c r="Q48" s="3">
        <f ca="1">IF(K48&gt;P48,0,MAX(Q$41:Q47)+1)</f>
        <v>0</v>
      </c>
      <c r="R48" s="4" t="str">
        <f t="shared" ca="1" si="32"/>
        <v/>
      </c>
      <c r="S48" t="str">
        <f t="shared" ca="1" si="27"/>
        <v/>
      </c>
    </row>
    <row r="49" spans="7:19" x14ac:dyDescent="0.25">
      <c r="G49" t="str">
        <f t="shared" ca="1" si="25"/>
        <v/>
      </c>
      <c r="H49" t="str">
        <f t="shared" ca="1" si="25"/>
        <v/>
      </c>
      <c r="I49">
        <v>9</v>
      </c>
      <c r="J49" t="s">
        <v>9</v>
      </c>
      <c r="K49">
        <v>9</v>
      </c>
      <c r="L49" s="3">
        <f t="shared" si="28"/>
        <v>1</v>
      </c>
      <c r="M49" s="3" t="str">
        <f t="shared" ca="1" si="29"/>
        <v>Potion of healing</v>
      </c>
      <c r="N49" s="3" t="str">
        <f t="shared" ca="1" si="30"/>
        <v/>
      </c>
      <c r="O49" s="3" t="str">
        <f t="shared" ca="1" si="26"/>
        <v>Potion of healing</v>
      </c>
      <c r="P49" s="3">
        <f t="shared" ca="1" si="31"/>
        <v>0</v>
      </c>
      <c r="Q49" s="3">
        <f ca="1">IF(K49&gt;P49,0,MAX(Q$41:Q48)+1)</f>
        <v>0</v>
      </c>
      <c r="R49" s="4" t="str">
        <f t="shared" ca="1" si="32"/>
        <v/>
      </c>
      <c r="S49" t="str">
        <f t="shared" ca="1" si="27"/>
        <v/>
      </c>
    </row>
    <row r="50" spans="7:19" x14ac:dyDescent="0.25">
      <c r="G50" t="str">
        <f t="shared" ca="1" si="25"/>
        <v/>
      </c>
      <c r="H50" t="str">
        <f t="shared" ca="1" si="25"/>
        <v/>
      </c>
      <c r="I50">
        <v>10</v>
      </c>
      <c r="J50" t="s">
        <v>9</v>
      </c>
      <c r="K50">
        <v>10</v>
      </c>
      <c r="L50" s="3">
        <f t="shared" si="28"/>
        <v>1</v>
      </c>
      <c r="M50" s="3" t="str">
        <f t="shared" ca="1" si="29"/>
        <v>Potion of greater healing</v>
      </c>
      <c r="N50" s="3" t="str">
        <f t="shared" ca="1" si="30"/>
        <v/>
      </c>
      <c r="O50" s="3" t="str">
        <f t="shared" ca="1" si="26"/>
        <v>Potion of greater healing</v>
      </c>
      <c r="P50" s="3">
        <f t="shared" ca="1" si="31"/>
        <v>0</v>
      </c>
      <c r="Q50" s="3">
        <f ca="1">IF(K50&gt;P50,0,MAX(Q$41:Q49)+1)</f>
        <v>0</v>
      </c>
      <c r="R50" s="4" t="str">
        <f t="shared" ca="1" si="32"/>
        <v/>
      </c>
      <c r="S50" t="str">
        <f t="shared" ca="1" si="27"/>
        <v/>
      </c>
    </row>
    <row r="51" spans="7:19" x14ac:dyDescent="0.25">
      <c r="G51" t="str">
        <f t="shared" ca="1" si="25"/>
        <v/>
      </c>
      <c r="H51" t="str">
        <f t="shared" ca="1" si="25"/>
        <v/>
      </c>
      <c r="I51">
        <v>11</v>
      </c>
      <c r="J51" t="s">
        <v>10</v>
      </c>
      <c r="K51">
        <v>1</v>
      </c>
      <c r="L51" s="3">
        <f t="shared" si="28"/>
        <v>2</v>
      </c>
      <c r="M51" s="3" t="str">
        <f t="shared" ca="1" si="29"/>
        <v>Robe of useful items</v>
      </c>
      <c r="N51" s="3" t="str">
        <f t="shared" ca="1" si="30"/>
        <v/>
      </c>
      <c r="O51" s="3" t="str">
        <f t="shared" ca="1" si="26"/>
        <v>Robe of useful items</v>
      </c>
      <c r="P51" s="3">
        <f t="shared" ca="1" si="31"/>
        <v>0</v>
      </c>
      <c r="Q51" s="3">
        <f ca="1">IF(K51&gt;P51,0,MAX(Q$41:Q50)+1)</f>
        <v>0</v>
      </c>
      <c r="R51" s="4" t="str">
        <f t="shared" ca="1" si="32"/>
        <v/>
      </c>
      <c r="S51" t="str">
        <f t="shared" ca="1" si="27"/>
        <v/>
      </c>
    </row>
    <row r="52" spans="7:19" x14ac:dyDescent="0.25">
      <c r="G52" t="str">
        <f t="shared" ca="1" si="25"/>
        <v/>
      </c>
      <c r="H52" t="str">
        <f t="shared" ca="1" si="25"/>
        <v/>
      </c>
      <c r="I52">
        <v>12</v>
      </c>
      <c r="J52" t="s">
        <v>10</v>
      </c>
      <c r="K52">
        <v>2</v>
      </c>
      <c r="L52" s="3">
        <f t="shared" si="28"/>
        <v>2</v>
      </c>
      <c r="M52" s="3" t="str">
        <f t="shared" ca="1" si="29"/>
        <v>Ring of swimming</v>
      </c>
      <c r="N52" s="3" t="str">
        <f t="shared" ca="1" si="30"/>
        <v/>
      </c>
      <c r="O52" s="3" t="str">
        <f t="shared" ca="1" si="26"/>
        <v>Ring of swimming</v>
      </c>
      <c r="P52" s="3">
        <f t="shared" ca="1" si="31"/>
        <v>0</v>
      </c>
      <c r="Q52" s="3">
        <f ca="1">IF(K52&gt;P52,0,MAX(Q$41:Q51)+1)</f>
        <v>0</v>
      </c>
      <c r="R52" s="4" t="str">
        <f t="shared" ca="1" si="32"/>
        <v/>
      </c>
      <c r="S52" t="str">
        <f t="shared" ca="1" si="27"/>
        <v/>
      </c>
    </row>
    <row r="53" spans="7:19" x14ac:dyDescent="0.25">
      <c r="G53" t="str">
        <f t="shared" ca="1" si="25"/>
        <v/>
      </c>
      <c r="H53" t="str">
        <f t="shared" ca="1" si="25"/>
        <v/>
      </c>
      <c r="I53">
        <v>13</v>
      </c>
      <c r="J53" t="s">
        <v>10</v>
      </c>
      <c r="K53">
        <v>3</v>
      </c>
      <c r="L53" s="3">
        <f t="shared" si="28"/>
        <v>2</v>
      </c>
      <c r="M53" s="3" t="str">
        <f t="shared" ca="1" si="29"/>
        <v>Rope of climbing</v>
      </c>
      <c r="N53" s="3" t="str">
        <f t="shared" ca="1" si="30"/>
        <v/>
      </c>
      <c r="O53" s="3" t="str">
        <f t="shared" ca="1" si="26"/>
        <v>Rope of climbing</v>
      </c>
      <c r="P53" s="3">
        <f t="shared" ca="1" si="31"/>
        <v>0</v>
      </c>
      <c r="Q53" s="3">
        <f ca="1">IF(K53&gt;P53,0,MAX(Q$41:Q52)+1)</f>
        <v>0</v>
      </c>
      <c r="R53" s="4" t="str">
        <f t="shared" ca="1" si="32"/>
        <v/>
      </c>
      <c r="S53" t="str">
        <f t="shared" ca="1" si="27"/>
        <v/>
      </c>
    </row>
    <row r="54" spans="7:19" x14ac:dyDescent="0.25">
      <c r="G54" t="str">
        <f t="shared" ca="1" si="25"/>
        <v/>
      </c>
      <c r="H54" t="str">
        <f t="shared" ca="1" si="25"/>
        <v/>
      </c>
      <c r="I54">
        <v>14</v>
      </c>
      <c r="J54" t="s">
        <v>10</v>
      </c>
      <c r="K54">
        <v>4</v>
      </c>
      <c r="L54" s="3">
        <f t="shared" si="28"/>
        <v>2</v>
      </c>
      <c r="M54" s="3" t="str">
        <f t="shared" ca="1" si="29"/>
        <v>Ammunition, +1</v>
      </c>
      <c r="N54" s="3" t="str">
        <f t="shared" ca="1" si="30"/>
        <v/>
      </c>
      <c r="O54" s="3" t="str">
        <f t="shared" ca="1" si="26"/>
        <v>Ammunition, +1</v>
      </c>
      <c r="P54" s="3">
        <f t="shared" ca="1" si="31"/>
        <v>0</v>
      </c>
      <c r="Q54" s="3">
        <f ca="1">IF(K54&gt;P54,0,MAX(Q$41:Q53)+1)</f>
        <v>0</v>
      </c>
      <c r="R54" s="4" t="str">
        <f t="shared" ca="1" si="32"/>
        <v/>
      </c>
      <c r="S54" t="str">
        <f t="shared" ca="1" si="27"/>
        <v/>
      </c>
    </row>
    <row r="55" spans="7:19" x14ac:dyDescent="0.25">
      <c r="G55" t="str">
        <f t="shared" ca="1" si="25"/>
        <v/>
      </c>
      <c r="H55" t="str">
        <f t="shared" ca="1" si="25"/>
        <v/>
      </c>
      <c r="I55">
        <v>15</v>
      </c>
      <c r="J55" t="s">
        <v>10</v>
      </c>
      <c r="K55">
        <v>5</v>
      </c>
      <c r="L55" s="3">
        <f t="shared" si="28"/>
        <v>2</v>
      </c>
      <c r="M55" s="3" t="str">
        <f t="shared" ca="1" si="29"/>
        <v>Lantern of revealing</v>
      </c>
      <c r="N55" s="3" t="str">
        <f t="shared" ca="1" si="30"/>
        <v/>
      </c>
      <c r="O55" s="3" t="str">
        <f t="shared" ca="1" si="26"/>
        <v>Lantern of revealing</v>
      </c>
      <c r="P55" s="3">
        <f t="shared" ca="1" si="31"/>
        <v>0</v>
      </c>
      <c r="Q55" s="3">
        <f ca="1">IF(K55&gt;P55,0,MAX(Q$41:Q54)+1)</f>
        <v>0</v>
      </c>
      <c r="R55" s="4" t="str">
        <f t="shared" ca="1" si="32"/>
        <v/>
      </c>
      <c r="S55" t="str">
        <f t="shared" ca="1" si="27"/>
        <v/>
      </c>
    </row>
    <row r="56" spans="7:19" x14ac:dyDescent="0.25">
      <c r="G56" t="str">
        <f t="shared" ca="1" si="25"/>
        <v/>
      </c>
      <c r="H56" t="str">
        <f t="shared" ca="1" si="25"/>
        <v/>
      </c>
      <c r="I56">
        <v>16</v>
      </c>
      <c r="J56" t="s">
        <v>10</v>
      </c>
      <c r="K56">
        <v>6</v>
      </c>
      <c r="L56" s="3">
        <f t="shared" si="28"/>
        <v>2</v>
      </c>
      <c r="M56" s="3" t="str">
        <f t="shared" ca="1" si="29"/>
        <v>Potion of hill giant strength</v>
      </c>
      <c r="N56" s="3" t="str">
        <f t="shared" ca="1" si="30"/>
        <v/>
      </c>
      <c r="O56" s="3" t="str">
        <f t="shared" ca="1" si="26"/>
        <v>Potion of hill giant strength</v>
      </c>
      <c r="P56" s="3">
        <f t="shared" ca="1" si="31"/>
        <v>0</v>
      </c>
      <c r="Q56" s="3">
        <f ca="1">IF(K56&gt;P56,0,MAX(Q$41:Q55)+1)</f>
        <v>0</v>
      </c>
      <c r="R56" s="4" t="str">
        <f t="shared" ca="1" si="32"/>
        <v/>
      </c>
      <c r="S56" t="str">
        <f t="shared" ca="1" si="27"/>
        <v/>
      </c>
    </row>
    <row r="57" spans="7:19" x14ac:dyDescent="0.25">
      <c r="G57" t="str">
        <f t="shared" ca="1" si="25"/>
        <v/>
      </c>
      <c r="H57" t="str">
        <f t="shared" ca="1" si="25"/>
        <v/>
      </c>
      <c r="I57">
        <v>17</v>
      </c>
      <c r="J57" t="s">
        <v>10</v>
      </c>
      <c r="K57">
        <v>7</v>
      </c>
      <c r="L57" s="3">
        <f t="shared" si="28"/>
        <v>2</v>
      </c>
      <c r="M57" s="3" t="str">
        <f t="shared" ca="1" si="29"/>
        <v>Potion of greater healing</v>
      </c>
      <c r="N57" s="3" t="str">
        <f t="shared" ca="1" si="30"/>
        <v/>
      </c>
      <c r="O57" s="3" t="str">
        <f t="shared" ca="1" si="26"/>
        <v>Potion of greater healing</v>
      </c>
      <c r="P57" s="3">
        <f t="shared" ca="1" si="31"/>
        <v>0</v>
      </c>
      <c r="Q57" s="3">
        <f ca="1">IF(K57&gt;P57,0,MAX(Q$41:Q56)+1)</f>
        <v>0</v>
      </c>
      <c r="R57" s="4" t="str">
        <f t="shared" ca="1" si="32"/>
        <v/>
      </c>
      <c r="S57" t="str">
        <f t="shared" ca="1" si="27"/>
        <v/>
      </c>
    </row>
    <row r="58" spans="7:19" x14ac:dyDescent="0.25">
      <c r="G58" t="str">
        <f t="shared" ca="1" si="25"/>
        <v/>
      </c>
      <c r="H58" t="str">
        <f t="shared" ca="1" si="25"/>
        <v/>
      </c>
      <c r="I58">
        <v>18</v>
      </c>
      <c r="J58" t="s">
        <v>10</v>
      </c>
      <c r="K58">
        <v>8</v>
      </c>
      <c r="L58" s="3">
        <f t="shared" si="28"/>
        <v>2</v>
      </c>
      <c r="M58" s="3" t="str">
        <f t="shared" ca="1" si="29"/>
        <v>Spell scroll (2nd level)</v>
      </c>
      <c r="N58" s="3" t="str">
        <f t="shared" ca="1" si="30"/>
        <v/>
      </c>
      <c r="O58" s="3" t="str">
        <f t="shared" ca="1" si="26"/>
        <v>Spell scroll (2nd level)</v>
      </c>
      <c r="P58" s="3">
        <f t="shared" ca="1" si="31"/>
        <v>0</v>
      </c>
      <c r="Q58" s="3">
        <f ca="1">IF(K58&gt;P58,0,MAX(Q$41:Q57)+1)</f>
        <v>0</v>
      </c>
      <c r="R58" s="4" t="str">
        <f t="shared" ca="1" si="32"/>
        <v/>
      </c>
      <c r="S58" t="str">
        <f t="shared" ca="1" si="27"/>
        <v/>
      </c>
    </row>
    <row r="59" spans="7:19" x14ac:dyDescent="0.25">
      <c r="G59" t="str">
        <f t="shared" ca="1" si="25"/>
        <v/>
      </c>
      <c r="H59" t="str">
        <f t="shared" ca="1" si="25"/>
        <v/>
      </c>
      <c r="I59">
        <v>19</v>
      </c>
      <c r="J59" t="s">
        <v>10</v>
      </c>
      <c r="K59">
        <v>9</v>
      </c>
      <c r="L59" s="3">
        <f t="shared" si="28"/>
        <v>2</v>
      </c>
      <c r="M59" s="3" t="str">
        <f t="shared" ca="1" si="29"/>
        <v>Potion of greater healing</v>
      </c>
      <c r="N59" s="3" t="str">
        <f t="shared" ca="1" si="30"/>
        <v/>
      </c>
      <c r="O59" s="3" t="str">
        <f t="shared" ca="1" si="26"/>
        <v>Potion of greater healing</v>
      </c>
      <c r="P59" s="3">
        <f t="shared" ca="1" si="31"/>
        <v>0</v>
      </c>
      <c r="Q59" s="3">
        <f ca="1">IF(K59&gt;P59,0,MAX(Q$41:Q58)+1)</f>
        <v>0</v>
      </c>
      <c r="R59" s="4" t="str">
        <f t="shared" ca="1" si="32"/>
        <v/>
      </c>
      <c r="S59" t="str">
        <f t="shared" ca="1" si="27"/>
        <v/>
      </c>
    </row>
    <row r="60" spans="7:19" x14ac:dyDescent="0.25">
      <c r="G60" t="str">
        <f t="shared" ca="1" si="25"/>
        <v/>
      </c>
      <c r="H60" t="str">
        <f t="shared" ca="1" si="25"/>
        <v/>
      </c>
      <c r="I60">
        <v>20</v>
      </c>
      <c r="J60" t="s">
        <v>10</v>
      </c>
      <c r="K60">
        <v>10</v>
      </c>
      <c r="L60" s="3">
        <f t="shared" si="28"/>
        <v>2</v>
      </c>
      <c r="M60" s="3" t="str">
        <f t="shared" ca="1" si="29"/>
        <v>Potion of water breathing</v>
      </c>
      <c r="N60" s="3" t="str">
        <f t="shared" ca="1" si="30"/>
        <v/>
      </c>
      <c r="O60" s="3" t="str">
        <f t="shared" ca="1" si="26"/>
        <v>Potion of water breathing</v>
      </c>
      <c r="P60" s="3">
        <f t="shared" ca="1" si="31"/>
        <v>0</v>
      </c>
      <c r="Q60" s="3">
        <f ca="1">IF(K60&gt;P60,0,MAX(Q$41:Q59)+1)</f>
        <v>0</v>
      </c>
      <c r="R60" s="4" t="str">
        <f t="shared" ca="1" si="32"/>
        <v/>
      </c>
      <c r="S60" t="str">
        <f t="shared" ca="1" si="27"/>
        <v/>
      </c>
    </row>
    <row r="61" spans="7:19" x14ac:dyDescent="0.25">
      <c r="J61" t="s">
        <v>11</v>
      </c>
      <c r="K61">
        <v>1</v>
      </c>
      <c r="L61" s="3">
        <f t="shared" si="28"/>
        <v>3</v>
      </c>
      <c r="M61" s="3" t="str">
        <f t="shared" ca="1" si="29"/>
        <v>Potion of superior healing</v>
      </c>
      <c r="N61" s="3" t="str">
        <f t="shared" ca="1" si="30"/>
        <v/>
      </c>
      <c r="O61" s="3" t="str">
        <f t="shared" ca="1" si="26"/>
        <v>Potion of superior healing</v>
      </c>
      <c r="P61" s="3">
        <f t="shared" ca="1" si="31"/>
        <v>0</v>
      </c>
      <c r="Q61" s="3">
        <f ca="1">IF(K61&gt;P61,0,MAX(Q$41:Q60)+1)</f>
        <v>0</v>
      </c>
      <c r="R61" s="4" t="str">
        <f t="shared" ca="1" si="32"/>
        <v/>
      </c>
    </row>
    <row r="62" spans="7:19" x14ac:dyDescent="0.25">
      <c r="J62" t="s">
        <v>11</v>
      </c>
      <c r="K62">
        <v>2</v>
      </c>
      <c r="L62" s="3">
        <f t="shared" si="28"/>
        <v>3</v>
      </c>
      <c r="M62" s="3" t="str">
        <f t="shared" ca="1" si="29"/>
        <v>Potion of diminution</v>
      </c>
      <c r="N62" s="3" t="str">
        <f t="shared" ca="1" si="30"/>
        <v/>
      </c>
      <c r="O62" s="3" t="str">
        <f t="shared" ca="1" si="26"/>
        <v>Potion of diminution</v>
      </c>
      <c r="P62" s="3">
        <f t="shared" ca="1" si="31"/>
        <v>0</v>
      </c>
      <c r="Q62" s="3">
        <f ca="1">IF(K62&gt;P62,0,MAX(Q$41:Q61)+1)</f>
        <v>0</v>
      </c>
      <c r="R62" s="4" t="str">
        <f t="shared" ca="1" si="32"/>
        <v/>
      </c>
    </row>
    <row r="63" spans="7:19" x14ac:dyDescent="0.25">
      <c r="J63" t="s">
        <v>11</v>
      </c>
      <c r="K63">
        <v>3</v>
      </c>
      <c r="L63" s="3">
        <f t="shared" si="28"/>
        <v>3</v>
      </c>
      <c r="M63" s="3" t="str">
        <f t="shared" ca="1" si="29"/>
        <v>Quaal's feather token (roll d20)</v>
      </c>
      <c r="N63" s="3">
        <f t="shared" ca="1" si="30"/>
        <v>14</v>
      </c>
      <c r="O63" s="3" t="str">
        <f t="shared" ca="1" si="26"/>
        <v>Quaal's tree token</v>
      </c>
      <c r="P63" s="3">
        <f t="shared" ca="1" si="31"/>
        <v>0</v>
      </c>
      <c r="Q63" s="3">
        <f ca="1">IF(K63&gt;P63,0,MAX(Q$41:Q62)+1)</f>
        <v>0</v>
      </c>
      <c r="R63" s="4" t="str">
        <f t="shared" ca="1" si="32"/>
        <v/>
      </c>
    </row>
    <row r="64" spans="7:19" x14ac:dyDescent="0.25">
      <c r="J64" t="s">
        <v>11</v>
      </c>
      <c r="K64">
        <v>4</v>
      </c>
      <c r="L64" s="3">
        <f t="shared" si="28"/>
        <v>3</v>
      </c>
      <c r="M64" s="3" t="str">
        <f t="shared" ca="1" si="29"/>
        <v>Necklace of fireballs</v>
      </c>
      <c r="N64" s="3" t="str">
        <f t="shared" ca="1" si="30"/>
        <v/>
      </c>
      <c r="O64" s="3" t="str">
        <f t="shared" ca="1" si="26"/>
        <v>Necklace of fireballs</v>
      </c>
      <c r="P64" s="3">
        <f t="shared" ca="1" si="31"/>
        <v>0</v>
      </c>
      <c r="Q64" s="3">
        <f ca="1">IF(K64&gt;P64,0,MAX(Q$41:Q63)+1)</f>
        <v>0</v>
      </c>
      <c r="R64" s="4" t="str">
        <f t="shared" ca="1" si="32"/>
        <v/>
      </c>
    </row>
    <row r="65" spans="10:18" x14ac:dyDescent="0.25">
      <c r="J65" t="s">
        <v>11</v>
      </c>
      <c r="K65">
        <v>5</v>
      </c>
      <c r="L65" s="3">
        <f t="shared" si="28"/>
        <v>3</v>
      </c>
      <c r="M65" s="3" t="str">
        <f t="shared" ca="1" si="29"/>
        <v>Potion of heroism</v>
      </c>
      <c r="N65" s="3" t="str">
        <f t="shared" ca="1" si="30"/>
        <v/>
      </c>
      <c r="O65" s="3" t="str">
        <f t="shared" ca="1" si="26"/>
        <v>Potion of heroism</v>
      </c>
      <c r="P65" s="3">
        <f t="shared" ca="1" si="31"/>
        <v>0</v>
      </c>
      <c r="Q65" s="3">
        <f ca="1">IF(K65&gt;P65,0,MAX(Q$41:Q64)+1)</f>
        <v>0</v>
      </c>
      <c r="R65" s="4" t="str">
        <f t="shared" ca="1" si="32"/>
        <v/>
      </c>
    </row>
    <row r="66" spans="10:18" x14ac:dyDescent="0.25">
      <c r="J66" t="s">
        <v>11</v>
      </c>
      <c r="K66">
        <v>6</v>
      </c>
      <c r="L66" s="3">
        <f t="shared" si="28"/>
        <v>3</v>
      </c>
      <c r="M66" s="3" t="str">
        <f t="shared" ca="1" si="29"/>
        <v>Sending stones</v>
      </c>
      <c r="N66" s="3" t="str">
        <f t="shared" ca="1" si="30"/>
        <v/>
      </c>
      <c r="O66" s="3" t="str">
        <f t="shared" ca="1" si="26"/>
        <v>Sending stones</v>
      </c>
      <c r="P66" s="3">
        <f t="shared" ca="1" si="31"/>
        <v>0</v>
      </c>
      <c r="Q66" s="3">
        <f ca="1">IF(K66&gt;P66,0,MAX(Q$41:Q65)+1)</f>
        <v>0</v>
      </c>
      <c r="R66" s="4" t="str">
        <f t="shared" ca="1" si="32"/>
        <v/>
      </c>
    </row>
    <row r="67" spans="10:18" x14ac:dyDescent="0.25">
      <c r="J67" t="s">
        <v>11</v>
      </c>
      <c r="K67">
        <v>7</v>
      </c>
      <c r="L67" s="3">
        <f t="shared" si="28"/>
        <v>3</v>
      </c>
      <c r="M67" s="3" t="str">
        <f t="shared" ca="1" si="29"/>
        <v>Spell scroll (5th level)</v>
      </c>
      <c r="N67" s="3" t="str">
        <f t="shared" ca="1" si="30"/>
        <v/>
      </c>
      <c r="O67" s="3" t="str">
        <f t="shared" ca="1" si="26"/>
        <v>Spell scroll (5th level)</v>
      </c>
      <c r="P67" s="3">
        <f t="shared" ca="1" si="31"/>
        <v>0</v>
      </c>
      <c r="Q67" s="3">
        <f ca="1">IF(K67&gt;P67,0,MAX(Q$41:Q66)+1)</f>
        <v>0</v>
      </c>
      <c r="R67" s="4" t="str">
        <f t="shared" ca="1" si="32"/>
        <v/>
      </c>
    </row>
    <row r="68" spans="10:18" x14ac:dyDescent="0.25">
      <c r="J68" t="s">
        <v>11</v>
      </c>
      <c r="K68">
        <v>8</v>
      </c>
      <c r="L68" s="3">
        <f t="shared" si="28"/>
        <v>3</v>
      </c>
      <c r="M68" s="3" t="str">
        <f t="shared" ca="1" si="29"/>
        <v>Potion of superior healing</v>
      </c>
      <c r="N68" s="3" t="str">
        <f t="shared" ca="1" si="30"/>
        <v/>
      </c>
      <c r="O68" s="3" t="str">
        <f t="shared" ca="1" si="26"/>
        <v>Potion of superior healing</v>
      </c>
      <c r="P68" s="3">
        <f t="shared" ca="1" si="31"/>
        <v>0</v>
      </c>
      <c r="Q68" s="3">
        <f ca="1">IF(K68&gt;P68,0,MAX(Q$41:Q67)+1)</f>
        <v>0</v>
      </c>
      <c r="R68" s="4" t="str">
        <f t="shared" ca="1" si="32"/>
        <v/>
      </c>
    </row>
    <row r="69" spans="10:18" x14ac:dyDescent="0.25">
      <c r="J69" t="s">
        <v>11</v>
      </c>
      <c r="K69">
        <v>9</v>
      </c>
      <c r="L69" s="3">
        <f t="shared" si="28"/>
        <v>3</v>
      </c>
      <c r="M69" s="3" t="str">
        <f t="shared" ca="1" si="29"/>
        <v>Potion of invulnerability</v>
      </c>
      <c r="N69" s="3" t="str">
        <f t="shared" ca="1" si="30"/>
        <v/>
      </c>
      <c r="O69" s="3" t="str">
        <f t="shared" ca="1" si="26"/>
        <v>Potion of invulnerability</v>
      </c>
      <c r="P69" s="3">
        <f t="shared" ca="1" si="31"/>
        <v>0</v>
      </c>
      <c r="Q69" s="3">
        <f ca="1">IF(K69&gt;P69,0,MAX(Q$41:Q68)+1)</f>
        <v>0</v>
      </c>
      <c r="R69" s="4" t="str">
        <f t="shared" ca="1" si="32"/>
        <v/>
      </c>
    </row>
    <row r="70" spans="10:18" x14ac:dyDescent="0.25">
      <c r="J70" t="s">
        <v>11</v>
      </c>
      <c r="K70">
        <v>10</v>
      </c>
      <c r="L70" s="3">
        <f t="shared" si="28"/>
        <v>3</v>
      </c>
      <c r="M70" s="3" t="str">
        <f t="shared" ca="1" si="29"/>
        <v>Spell scroll (4th level)</v>
      </c>
      <c r="N70" s="3" t="str">
        <f t="shared" ca="1" si="30"/>
        <v/>
      </c>
      <c r="O70" s="3" t="str">
        <f t="shared" ca="1" si="26"/>
        <v>Spell scroll (4th level)</v>
      </c>
      <c r="P70" s="3">
        <f t="shared" ca="1" si="31"/>
        <v>0</v>
      </c>
      <c r="Q70" s="3">
        <f ca="1">IF(K70&gt;P70,0,MAX(Q$41:Q69)+1)</f>
        <v>0</v>
      </c>
      <c r="R70" s="4" t="str">
        <f t="shared" ca="1" si="32"/>
        <v/>
      </c>
    </row>
    <row r="71" spans="10:18" x14ac:dyDescent="0.25">
      <c r="J71" t="s">
        <v>12</v>
      </c>
      <c r="K71">
        <v>1</v>
      </c>
      <c r="L71" s="3">
        <f t="shared" si="28"/>
        <v>4</v>
      </c>
      <c r="M71" s="3" t="str">
        <f t="shared" ca="1" si="29"/>
        <v>Spell scroll (6th level)</v>
      </c>
      <c r="N71" s="3" t="str">
        <f t="shared" ca="1" si="30"/>
        <v/>
      </c>
      <c r="O71" s="3" t="str">
        <f t="shared" ca="1" si="26"/>
        <v>Spell scroll (6th level)</v>
      </c>
      <c r="P71" s="3">
        <f t="shared" ca="1" si="31"/>
        <v>0</v>
      </c>
      <c r="Q71" s="3">
        <f ca="1">IF(K71&gt;P71,0,MAX(Q$41:Q70)+1)</f>
        <v>0</v>
      </c>
      <c r="R71" s="4" t="str">
        <f t="shared" ca="1" si="32"/>
        <v/>
      </c>
    </row>
    <row r="72" spans="10:18" x14ac:dyDescent="0.25">
      <c r="J72" t="s">
        <v>12</v>
      </c>
      <c r="K72">
        <v>2</v>
      </c>
      <c r="L72" s="3">
        <f t="shared" si="28"/>
        <v>4</v>
      </c>
      <c r="M72" s="3" t="str">
        <f t="shared" ca="1" si="29"/>
        <v>Ammunition, +3</v>
      </c>
      <c r="N72" s="3" t="str">
        <f t="shared" ca="1" si="30"/>
        <v/>
      </c>
      <c r="O72" s="3" t="str">
        <f t="shared" ca="1" si="26"/>
        <v>Ammunition, +3</v>
      </c>
      <c r="P72" s="3">
        <f t="shared" ca="1" si="31"/>
        <v>0</v>
      </c>
      <c r="Q72" s="3">
        <f ca="1">IF(K72&gt;P72,0,MAX(Q$41:Q71)+1)</f>
        <v>0</v>
      </c>
      <c r="R72" s="4" t="str">
        <f t="shared" ca="1" si="32"/>
        <v/>
      </c>
    </row>
    <row r="73" spans="10:18" x14ac:dyDescent="0.25">
      <c r="J73" t="s">
        <v>12</v>
      </c>
      <c r="K73">
        <v>3</v>
      </c>
      <c r="L73" s="3">
        <f t="shared" si="28"/>
        <v>4</v>
      </c>
      <c r="M73" s="3" t="str">
        <f t="shared" ca="1" si="29"/>
        <v>Potion of supreme healing</v>
      </c>
      <c r="N73" s="3" t="str">
        <f t="shared" ca="1" si="30"/>
        <v/>
      </c>
      <c r="O73" s="3" t="str">
        <f t="shared" ref="O73:O104" ca="1" si="33">IF(N73="",M73,INDEX(Magic_additional,MATCH(M73,Magic_additional,0)+N73))</f>
        <v>Potion of supreme healing</v>
      </c>
      <c r="P73" s="3">
        <f t="shared" ca="1" si="31"/>
        <v>0</v>
      </c>
      <c r="Q73" s="3">
        <f ca="1">IF(K73&gt;P73,0,MAX(Q$41:Q72)+1)</f>
        <v>0</v>
      </c>
      <c r="R73" s="4" t="str">
        <f t="shared" ca="1" si="32"/>
        <v/>
      </c>
    </row>
    <row r="74" spans="10:18" x14ac:dyDescent="0.25">
      <c r="J74" t="s">
        <v>12</v>
      </c>
      <c r="K74">
        <v>4</v>
      </c>
      <c r="L74" s="3">
        <f t="shared" si="28"/>
        <v>4</v>
      </c>
      <c r="M74" s="3" t="str">
        <f t="shared" ca="1" si="29"/>
        <v>Potion of flying</v>
      </c>
      <c r="N74" s="3" t="str">
        <f t="shared" ca="1" si="30"/>
        <v/>
      </c>
      <c r="O74" s="3" t="str">
        <f t="shared" ca="1" si="33"/>
        <v>Potion of flying</v>
      </c>
      <c r="P74" s="3">
        <f t="shared" ca="1" si="31"/>
        <v>0</v>
      </c>
      <c r="Q74" s="3">
        <f ca="1">IF(K74&gt;P74,0,MAX(Q$41:Q73)+1)</f>
        <v>0</v>
      </c>
      <c r="R74" s="4" t="str">
        <f t="shared" ca="1" si="32"/>
        <v/>
      </c>
    </row>
    <row r="75" spans="10:18" x14ac:dyDescent="0.25">
      <c r="J75" t="s">
        <v>12</v>
      </c>
      <c r="K75">
        <v>5</v>
      </c>
      <c r="L75" s="3">
        <f t="shared" si="28"/>
        <v>4</v>
      </c>
      <c r="M75" s="3" t="str">
        <f t="shared" ca="1" si="29"/>
        <v>Potion of speed</v>
      </c>
      <c r="N75" s="3" t="str">
        <f t="shared" ca="1" si="30"/>
        <v/>
      </c>
      <c r="O75" s="3" t="str">
        <f t="shared" ca="1" si="33"/>
        <v>Potion of speed</v>
      </c>
      <c r="P75" s="3">
        <f t="shared" ca="1" si="31"/>
        <v>0</v>
      </c>
      <c r="Q75" s="3">
        <f ca="1">IF(K75&gt;P75,0,MAX(Q$41:Q74)+1)</f>
        <v>0</v>
      </c>
      <c r="R75" s="4" t="str">
        <f t="shared" ca="1" si="32"/>
        <v/>
      </c>
    </row>
    <row r="76" spans="10:18" x14ac:dyDescent="0.25">
      <c r="J76" t="s">
        <v>12</v>
      </c>
      <c r="K76">
        <v>6</v>
      </c>
      <c r="L76" s="3">
        <f t="shared" si="28"/>
        <v>4</v>
      </c>
      <c r="M76" s="3" t="str">
        <f t="shared" ca="1" si="29"/>
        <v>Potion of supreme healing</v>
      </c>
      <c r="N76" s="3" t="str">
        <f t="shared" ca="1" si="30"/>
        <v/>
      </c>
      <c r="O76" s="3" t="str">
        <f t="shared" ca="1" si="33"/>
        <v>Potion of supreme healing</v>
      </c>
      <c r="P76" s="3">
        <f t="shared" ca="1" si="31"/>
        <v>0</v>
      </c>
      <c r="Q76" s="3">
        <f ca="1">IF(K76&gt;P76,0,MAX(Q$41:Q75)+1)</f>
        <v>0</v>
      </c>
      <c r="R76" s="4" t="str">
        <f t="shared" ca="1" si="32"/>
        <v/>
      </c>
    </row>
    <row r="77" spans="10:18" x14ac:dyDescent="0.25">
      <c r="J77" t="s">
        <v>12</v>
      </c>
      <c r="K77">
        <v>7</v>
      </c>
      <c r="L77" s="3">
        <f t="shared" si="28"/>
        <v>4</v>
      </c>
      <c r="M77" s="3" t="str">
        <f t="shared" ca="1" si="29"/>
        <v>Spell scroll (7th level)</v>
      </c>
      <c r="N77" s="3" t="str">
        <f t="shared" ca="1" si="30"/>
        <v/>
      </c>
      <c r="O77" s="3" t="str">
        <f t="shared" ca="1" si="33"/>
        <v>Spell scroll (7th level)</v>
      </c>
      <c r="P77" s="3">
        <f t="shared" ca="1" si="31"/>
        <v>0</v>
      </c>
      <c r="Q77" s="3">
        <f ca="1">IF(K77&gt;P77,0,MAX(Q$41:Q76)+1)</f>
        <v>0</v>
      </c>
      <c r="R77" s="4" t="str">
        <f t="shared" ca="1" si="32"/>
        <v/>
      </c>
    </row>
    <row r="78" spans="10:18" x14ac:dyDescent="0.25">
      <c r="J78" t="s">
        <v>12</v>
      </c>
      <c r="K78">
        <v>8</v>
      </c>
      <c r="L78" s="3">
        <f t="shared" si="28"/>
        <v>4</v>
      </c>
      <c r="M78" s="3" t="str">
        <f t="shared" ca="1" si="29"/>
        <v>Potion of speed</v>
      </c>
      <c r="N78" s="3" t="str">
        <f t="shared" ca="1" si="30"/>
        <v/>
      </c>
      <c r="O78" s="3" t="str">
        <f t="shared" ca="1" si="33"/>
        <v>Potion of speed</v>
      </c>
      <c r="P78" s="3">
        <f t="shared" ca="1" si="31"/>
        <v>0</v>
      </c>
      <c r="Q78" s="3">
        <f ca="1">IF(K78&gt;P78,0,MAX(Q$41:Q77)+1)</f>
        <v>0</v>
      </c>
      <c r="R78" s="4" t="str">
        <f t="shared" ca="1" si="32"/>
        <v/>
      </c>
    </row>
    <row r="79" spans="10:18" x14ac:dyDescent="0.25">
      <c r="J79" t="s">
        <v>12</v>
      </c>
      <c r="K79">
        <v>9</v>
      </c>
      <c r="L79" s="3">
        <f t="shared" si="28"/>
        <v>4</v>
      </c>
      <c r="M79" s="3" t="str">
        <f t="shared" ca="1" si="29"/>
        <v>Bag of devouring</v>
      </c>
      <c r="N79" s="3" t="str">
        <f t="shared" ca="1" si="30"/>
        <v/>
      </c>
      <c r="O79" s="3" t="str">
        <f t="shared" ca="1" si="33"/>
        <v>Bag of devouring</v>
      </c>
      <c r="P79" s="3">
        <f t="shared" ca="1" si="31"/>
        <v>0</v>
      </c>
      <c r="Q79" s="3">
        <f ca="1">IF(K79&gt;P79,0,MAX(Q$41:Q78)+1)</f>
        <v>0</v>
      </c>
      <c r="R79" s="4" t="str">
        <f t="shared" ca="1" si="32"/>
        <v/>
      </c>
    </row>
    <row r="80" spans="10:18" x14ac:dyDescent="0.25">
      <c r="J80" t="s">
        <v>12</v>
      </c>
      <c r="K80">
        <v>10</v>
      </c>
      <c r="L80" s="3">
        <f t="shared" si="28"/>
        <v>4</v>
      </c>
      <c r="M80" s="3" t="str">
        <f t="shared" ca="1" si="29"/>
        <v>Spell scroll (7th level)</v>
      </c>
      <c r="N80" s="3" t="str">
        <f t="shared" ca="1" si="30"/>
        <v/>
      </c>
      <c r="O80" s="3" t="str">
        <f t="shared" ca="1" si="33"/>
        <v>Spell scroll (7th level)</v>
      </c>
      <c r="P80" s="3">
        <f t="shared" ca="1" si="31"/>
        <v>0</v>
      </c>
      <c r="Q80" s="3">
        <f ca="1">IF(K80&gt;P80,0,MAX(Q$41:Q79)+1)</f>
        <v>0</v>
      </c>
      <c r="R80" s="4" t="str">
        <f t="shared" ca="1" si="32"/>
        <v/>
      </c>
    </row>
    <row r="81" spans="10:18" x14ac:dyDescent="0.25">
      <c r="J81" t="s">
        <v>13</v>
      </c>
      <c r="K81">
        <v>1</v>
      </c>
      <c r="L81" s="3">
        <f t="shared" si="28"/>
        <v>5</v>
      </c>
      <c r="M81" s="3" t="str">
        <f t="shared" ca="1" si="29"/>
        <v>Spell scroll (8th level)</v>
      </c>
      <c r="N81" s="3" t="str">
        <f t="shared" ca="1" si="30"/>
        <v/>
      </c>
      <c r="O81" s="3" t="str">
        <f t="shared" ca="1" si="33"/>
        <v>Spell scroll (8th level)</v>
      </c>
      <c r="P81" s="3">
        <f t="shared" ca="1" si="31"/>
        <v>0</v>
      </c>
      <c r="Q81" s="3">
        <f ca="1">IF(K81&gt;P81,0,MAX(Q$41:Q80)+1)</f>
        <v>0</v>
      </c>
      <c r="R81" s="4" t="str">
        <f t="shared" ca="1" si="32"/>
        <v/>
      </c>
    </row>
    <row r="82" spans="10:18" x14ac:dyDescent="0.25">
      <c r="J82" t="s">
        <v>13</v>
      </c>
      <c r="K82">
        <v>2</v>
      </c>
      <c r="L82" s="3">
        <f t="shared" si="28"/>
        <v>5</v>
      </c>
      <c r="M82" s="3" t="str">
        <f t="shared" ca="1" si="29"/>
        <v>Spell scroll (9th level)</v>
      </c>
      <c r="N82" s="3" t="str">
        <f t="shared" ca="1" si="30"/>
        <v/>
      </c>
      <c r="O82" s="3" t="str">
        <f t="shared" ca="1" si="33"/>
        <v>Spell scroll (9th level)</v>
      </c>
      <c r="P82" s="3">
        <f t="shared" ca="1" si="31"/>
        <v>0</v>
      </c>
      <c r="Q82" s="3">
        <f ca="1">IF(K82&gt;P82,0,MAX(Q$41:Q81)+1)</f>
        <v>0</v>
      </c>
      <c r="R82" s="4" t="str">
        <f t="shared" ca="1" si="32"/>
        <v/>
      </c>
    </row>
    <row r="83" spans="10:18" x14ac:dyDescent="0.25">
      <c r="J83" t="s">
        <v>13</v>
      </c>
      <c r="K83">
        <v>3</v>
      </c>
      <c r="L83" s="3">
        <f t="shared" si="28"/>
        <v>5</v>
      </c>
      <c r="M83" s="3" t="str">
        <f t="shared" ca="1" si="29"/>
        <v>Spell scroll (8th level)</v>
      </c>
      <c r="N83" s="3" t="str">
        <f t="shared" ca="1" si="30"/>
        <v/>
      </c>
      <c r="O83" s="3" t="str">
        <f t="shared" ca="1" si="33"/>
        <v>Spell scroll (8th level)</v>
      </c>
      <c r="P83" s="3">
        <f t="shared" ca="1" si="31"/>
        <v>0</v>
      </c>
      <c r="Q83" s="3">
        <f ca="1">IF(K83&gt;P83,0,MAX(Q$41:Q82)+1)</f>
        <v>0</v>
      </c>
      <c r="R83" s="4" t="str">
        <f t="shared" ca="1" si="32"/>
        <v/>
      </c>
    </row>
    <row r="84" spans="10:18" x14ac:dyDescent="0.25">
      <c r="J84" t="s">
        <v>13</v>
      </c>
      <c r="K84">
        <v>4</v>
      </c>
      <c r="L84" s="3">
        <f t="shared" si="28"/>
        <v>5</v>
      </c>
      <c r="M84" s="3" t="str">
        <f t="shared" ca="1" si="29"/>
        <v>Spell scroll (8th level)</v>
      </c>
      <c r="N84" s="3" t="str">
        <f t="shared" ca="1" si="30"/>
        <v/>
      </c>
      <c r="O84" s="3" t="str">
        <f t="shared" ca="1" si="33"/>
        <v>Spell scroll (8th level)</v>
      </c>
      <c r="P84" s="3">
        <f t="shared" ca="1" si="31"/>
        <v>0</v>
      </c>
      <c r="Q84" s="3">
        <f ca="1">IF(K84&gt;P84,0,MAX(Q$41:Q83)+1)</f>
        <v>0</v>
      </c>
      <c r="R84" s="4" t="str">
        <f t="shared" ca="1" si="32"/>
        <v/>
      </c>
    </row>
    <row r="85" spans="10:18" x14ac:dyDescent="0.25">
      <c r="J85" t="s">
        <v>13</v>
      </c>
      <c r="K85">
        <v>5</v>
      </c>
      <c r="L85" s="3">
        <f t="shared" si="28"/>
        <v>5</v>
      </c>
      <c r="M85" s="3" t="str">
        <f t="shared" ca="1" si="29"/>
        <v>Potion of storm giant strength</v>
      </c>
      <c r="N85" s="3" t="str">
        <f t="shared" ca="1" si="30"/>
        <v/>
      </c>
      <c r="O85" s="3" t="str">
        <f t="shared" ca="1" si="33"/>
        <v>Potion of storm giant strength</v>
      </c>
      <c r="P85" s="3">
        <f t="shared" ca="1" si="31"/>
        <v>0</v>
      </c>
      <c r="Q85" s="3">
        <f ca="1">IF(K85&gt;P85,0,MAX(Q$41:Q84)+1)</f>
        <v>0</v>
      </c>
      <c r="R85" s="4" t="str">
        <f t="shared" ca="1" si="32"/>
        <v/>
      </c>
    </row>
    <row r="86" spans="10:18" x14ac:dyDescent="0.25">
      <c r="J86" t="s">
        <v>13</v>
      </c>
      <c r="K86">
        <v>6</v>
      </c>
      <c r="L86" s="3">
        <f t="shared" si="28"/>
        <v>5</v>
      </c>
      <c r="M86" s="3" t="str">
        <f t="shared" ca="1" si="29"/>
        <v>Universal solvent</v>
      </c>
      <c r="N86" s="3" t="str">
        <f t="shared" ca="1" si="30"/>
        <v/>
      </c>
      <c r="O86" s="3" t="str">
        <f t="shared" ca="1" si="33"/>
        <v>Universal solvent</v>
      </c>
      <c r="P86" s="3">
        <f t="shared" ca="1" si="31"/>
        <v>0</v>
      </c>
      <c r="Q86" s="3">
        <f ca="1">IF(K86&gt;P86,0,MAX(Q$41:Q85)+1)</f>
        <v>0</v>
      </c>
      <c r="R86" s="4" t="str">
        <f t="shared" ca="1" si="32"/>
        <v/>
      </c>
    </row>
    <row r="87" spans="10:18" x14ac:dyDescent="0.25">
      <c r="J87" t="s">
        <v>13</v>
      </c>
      <c r="K87">
        <v>7</v>
      </c>
      <c r="L87" s="3">
        <f t="shared" si="28"/>
        <v>5</v>
      </c>
      <c r="M87" s="3" t="str">
        <f t="shared" ca="1" si="29"/>
        <v>Spell scroll (8th level)</v>
      </c>
      <c r="N87" s="3" t="str">
        <f t="shared" ca="1" si="30"/>
        <v/>
      </c>
      <c r="O87" s="3" t="str">
        <f t="shared" ca="1" si="33"/>
        <v>Spell scroll (8th level)</v>
      </c>
      <c r="P87" s="3">
        <f t="shared" ca="1" si="31"/>
        <v>0</v>
      </c>
      <c r="Q87" s="3">
        <f ca="1">IF(K87&gt;P87,0,MAX(Q$41:Q86)+1)</f>
        <v>0</v>
      </c>
      <c r="R87" s="4" t="str">
        <f t="shared" ca="1" si="32"/>
        <v/>
      </c>
    </row>
    <row r="88" spans="10:18" x14ac:dyDescent="0.25">
      <c r="J88" t="s">
        <v>13</v>
      </c>
      <c r="K88">
        <v>8</v>
      </c>
      <c r="L88" s="3">
        <f t="shared" si="28"/>
        <v>5</v>
      </c>
      <c r="M88" s="3" t="str">
        <f t="shared" ca="1" si="29"/>
        <v>Potion of storm giant strength</v>
      </c>
      <c r="N88" s="3" t="str">
        <f t="shared" ca="1" si="30"/>
        <v/>
      </c>
      <c r="O88" s="3" t="str">
        <f t="shared" ca="1" si="33"/>
        <v>Potion of storm giant strength</v>
      </c>
      <c r="P88" s="3">
        <f t="shared" ca="1" si="31"/>
        <v>0</v>
      </c>
      <c r="Q88" s="3">
        <f ca="1">IF(K88&gt;P88,0,MAX(Q$41:Q87)+1)</f>
        <v>0</v>
      </c>
      <c r="R88" s="4" t="str">
        <f t="shared" ca="1" si="32"/>
        <v/>
      </c>
    </row>
    <row r="89" spans="10:18" x14ac:dyDescent="0.25">
      <c r="J89" t="s">
        <v>13</v>
      </c>
      <c r="K89">
        <v>9</v>
      </c>
      <c r="L89" s="3">
        <f t="shared" si="28"/>
        <v>5</v>
      </c>
      <c r="M89" s="3" t="str">
        <f t="shared" ca="1" si="29"/>
        <v>Spell scroll (8th level)</v>
      </c>
      <c r="N89" s="3" t="str">
        <f t="shared" ca="1" si="30"/>
        <v/>
      </c>
      <c r="O89" s="3" t="str">
        <f t="shared" ca="1" si="33"/>
        <v>Spell scroll (8th level)</v>
      </c>
      <c r="P89" s="3">
        <f t="shared" ca="1" si="31"/>
        <v>0</v>
      </c>
      <c r="Q89" s="3">
        <f ca="1">IF(K89&gt;P89,0,MAX(Q$41:Q88)+1)</f>
        <v>0</v>
      </c>
      <c r="R89" s="4" t="str">
        <f t="shared" ca="1" si="32"/>
        <v/>
      </c>
    </row>
    <row r="90" spans="10:18" x14ac:dyDescent="0.25">
      <c r="J90" t="s">
        <v>13</v>
      </c>
      <c r="K90">
        <v>10</v>
      </c>
      <c r="L90" s="3">
        <f t="shared" si="28"/>
        <v>5</v>
      </c>
      <c r="M90" s="3" t="str">
        <f t="shared" ca="1" si="29"/>
        <v>Spell scroll (8th level)</v>
      </c>
      <c r="N90" s="3" t="str">
        <f t="shared" ca="1" si="30"/>
        <v/>
      </c>
      <c r="O90" s="3" t="str">
        <f t="shared" ca="1" si="33"/>
        <v>Spell scroll (8th level)</v>
      </c>
      <c r="P90" s="3">
        <f t="shared" ca="1" si="31"/>
        <v>0</v>
      </c>
      <c r="Q90" s="3">
        <f ca="1">IF(K90&gt;P90,0,MAX(Q$41:Q89)+1)</f>
        <v>0</v>
      </c>
      <c r="R90" s="4" t="str">
        <f t="shared" ca="1" si="32"/>
        <v/>
      </c>
    </row>
    <row r="91" spans="10:18" x14ac:dyDescent="0.25">
      <c r="J91" t="s">
        <v>14</v>
      </c>
      <c r="K91">
        <v>1</v>
      </c>
      <c r="L91" s="3">
        <f t="shared" si="28"/>
        <v>6</v>
      </c>
      <c r="M91" s="3" t="str">
        <f t="shared" ca="1" si="29"/>
        <v>Weapon, +1</v>
      </c>
      <c r="N91" s="3" t="str">
        <f t="shared" ca="1" si="30"/>
        <v/>
      </c>
      <c r="O91" s="3" t="str">
        <f t="shared" ca="1" si="33"/>
        <v>Weapon, +1</v>
      </c>
      <c r="P91" s="3">
        <f t="shared" ca="1" si="31"/>
        <v>0</v>
      </c>
      <c r="Q91" s="3">
        <f ca="1">IF(K91&gt;P91,0,MAX(Q$41:Q90)+1)</f>
        <v>0</v>
      </c>
      <c r="R91" s="4" t="str">
        <f t="shared" ca="1" si="32"/>
        <v/>
      </c>
    </row>
    <row r="92" spans="10:18" x14ac:dyDescent="0.25">
      <c r="J92" t="s">
        <v>14</v>
      </c>
      <c r="K92">
        <v>2</v>
      </c>
      <c r="L92" s="3">
        <f t="shared" si="28"/>
        <v>6</v>
      </c>
      <c r="M92" s="3" t="str">
        <f t="shared" ca="1" si="29"/>
        <v>Sentinel shield</v>
      </c>
      <c r="N92" s="3" t="str">
        <f t="shared" ca="1" si="30"/>
        <v/>
      </c>
      <c r="O92" s="3" t="str">
        <f t="shared" ca="1" si="33"/>
        <v>Sentinel shield</v>
      </c>
      <c r="P92" s="3">
        <f t="shared" ca="1" si="31"/>
        <v>0</v>
      </c>
      <c r="Q92" s="3">
        <f ca="1">IF(K92&gt;P92,0,MAX(Q$41:Q91)+1)</f>
        <v>0</v>
      </c>
      <c r="R92" s="4" t="str">
        <f t="shared" ca="1" si="32"/>
        <v/>
      </c>
    </row>
    <row r="93" spans="10:18" x14ac:dyDescent="0.25">
      <c r="J93" t="s">
        <v>14</v>
      </c>
      <c r="K93">
        <v>3</v>
      </c>
      <c r="L93" s="3">
        <f t="shared" si="28"/>
        <v>6</v>
      </c>
      <c r="M93" s="3" t="str">
        <f t="shared" ca="1" si="29"/>
        <v>Eversmoking bottle</v>
      </c>
      <c r="N93" s="3" t="str">
        <f t="shared" ca="1" si="30"/>
        <v/>
      </c>
      <c r="O93" s="3" t="str">
        <f t="shared" ca="1" si="33"/>
        <v>Eversmoking bottle</v>
      </c>
      <c r="P93" s="3">
        <f t="shared" ca="1" si="31"/>
        <v>0</v>
      </c>
      <c r="Q93" s="3">
        <f ca="1">IF(K93&gt;P93,0,MAX(Q$41:Q92)+1)</f>
        <v>0</v>
      </c>
      <c r="R93" s="4" t="str">
        <f t="shared" ca="1" si="32"/>
        <v/>
      </c>
    </row>
    <row r="94" spans="10:18" x14ac:dyDescent="0.25">
      <c r="J94" t="s">
        <v>14</v>
      </c>
      <c r="K94">
        <v>4</v>
      </c>
      <c r="L94" s="3">
        <f t="shared" si="28"/>
        <v>6</v>
      </c>
      <c r="M94" s="3" t="str">
        <f t="shared" ca="1" si="29"/>
        <v>Trident of fish command</v>
      </c>
      <c r="N94" s="3" t="str">
        <f t="shared" ca="1" si="30"/>
        <v/>
      </c>
      <c r="O94" s="3" t="str">
        <f t="shared" ca="1" si="33"/>
        <v>Trident of fish command</v>
      </c>
      <c r="P94" s="3">
        <f t="shared" ca="1" si="31"/>
        <v>0</v>
      </c>
      <c r="Q94" s="3">
        <f ca="1">IF(K94&gt;P94,0,MAX(Q$41:Q93)+1)</f>
        <v>0</v>
      </c>
      <c r="R94" s="4" t="str">
        <f t="shared" ca="1" si="32"/>
        <v/>
      </c>
    </row>
    <row r="95" spans="10:18" x14ac:dyDescent="0.25">
      <c r="J95" t="s">
        <v>14</v>
      </c>
      <c r="K95">
        <v>5</v>
      </c>
      <c r="L95" s="3">
        <f t="shared" si="28"/>
        <v>6</v>
      </c>
      <c r="M95" s="3" t="str">
        <f t="shared" ca="1" si="29"/>
        <v>Instrument of the bards (Mac-Fuirmidh cittern)</v>
      </c>
      <c r="N95" s="3" t="str">
        <f t="shared" ca="1" si="30"/>
        <v/>
      </c>
      <c r="O95" s="3" t="str">
        <f t="shared" ca="1" si="33"/>
        <v>Instrument of the bards (Mac-Fuirmidh cittern)</v>
      </c>
      <c r="P95" s="3">
        <f t="shared" ca="1" si="31"/>
        <v>0</v>
      </c>
      <c r="Q95" s="3">
        <f ca="1">IF(K95&gt;P95,0,MAX(Q$41:Q94)+1)</f>
        <v>0</v>
      </c>
      <c r="R95" s="4" t="str">
        <f t="shared" ca="1" si="32"/>
        <v/>
      </c>
    </row>
    <row r="96" spans="10:18" x14ac:dyDescent="0.25">
      <c r="J96" t="s">
        <v>14</v>
      </c>
      <c r="K96">
        <v>6</v>
      </c>
      <c r="L96" s="3">
        <f t="shared" si="28"/>
        <v>6</v>
      </c>
      <c r="M96" s="3" t="str">
        <f t="shared" ca="1" si="29"/>
        <v>Pearl of power</v>
      </c>
      <c r="N96" s="3" t="str">
        <f t="shared" ca="1" si="30"/>
        <v/>
      </c>
      <c r="O96" s="3" t="str">
        <f t="shared" ca="1" si="33"/>
        <v>Pearl of power</v>
      </c>
      <c r="P96" s="3">
        <f t="shared" ca="1" si="31"/>
        <v>0</v>
      </c>
      <c r="Q96" s="3">
        <f ca="1">IF(K96&gt;P96,0,MAX(Q$41:Q95)+1)</f>
        <v>0</v>
      </c>
      <c r="R96" s="4" t="str">
        <f t="shared" ca="1" si="32"/>
        <v/>
      </c>
    </row>
    <row r="97" spans="10:18" x14ac:dyDescent="0.25">
      <c r="J97" t="s">
        <v>14</v>
      </c>
      <c r="K97">
        <v>7</v>
      </c>
      <c r="L97" s="3">
        <f t="shared" si="28"/>
        <v>6</v>
      </c>
      <c r="M97" s="3" t="str">
        <f t="shared" ca="1" si="29"/>
        <v>Weapon, +1</v>
      </c>
      <c r="N97" s="3" t="str">
        <f t="shared" ca="1" si="30"/>
        <v/>
      </c>
      <c r="O97" s="3" t="str">
        <f t="shared" ca="1" si="33"/>
        <v>Weapon, +1</v>
      </c>
      <c r="P97" s="3">
        <f t="shared" ca="1" si="31"/>
        <v>0</v>
      </c>
      <c r="Q97" s="3">
        <f ca="1">IF(K97&gt;P97,0,MAX(Q$41:Q96)+1)</f>
        <v>0</v>
      </c>
      <c r="R97" s="4" t="str">
        <f t="shared" ca="1" si="32"/>
        <v/>
      </c>
    </row>
    <row r="98" spans="10:18" x14ac:dyDescent="0.25">
      <c r="J98" t="s">
        <v>14</v>
      </c>
      <c r="K98">
        <v>8</v>
      </c>
      <c r="L98" s="3">
        <f t="shared" si="28"/>
        <v>6</v>
      </c>
      <c r="M98" s="3" t="str">
        <f t="shared" ca="1" si="29"/>
        <v>Adamantine armor (chain shirt)</v>
      </c>
      <c r="N98" s="3" t="str">
        <f t="shared" ca="1" si="30"/>
        <v/>
      </c>
      <c r="O98" s="3" t="str">
        <f t="shared" ca="1" si="33"/>
        <v>Adamantine armor (chain shirt)</v>
      </c>
      <c r="P98" s="3">
        <f t="shared" ca="1" si="31"/>
        <v>0</v>
      </c>
      <c r="Q98" s="3">
        <f ca="1">IF(K98&gt;P98,0,MAX(Q$41:Q97)+1)</f>
        <v>0</v>
      </c>
      <c r="R98" s="4" t="str">
        <f t="shared" ca="1" si="32"/>
        <v/>
      </c>
    </row>
    <row r="99" spans="10:18" x14ac:dyDescent="0.25">
      <c r="J99" t="s">
        <v>14</v>
      </c>
      <c r="K99">
        <v>9</v>
      </c>
      <c r="L99" s="3">
        <f t="shared" si="28"/>
        <v>6</v>
      </c>
      <c r="M99" s="3" t="str">
        <f t="shared" ca="1" si="29"/>
        <v>Rod of the pact keeper, +1</v>
      </c>
      <c r="N99" s="3" t="str">
        <f t="shared" ca="1" si="30"/>
        <v/>
      </c>
      <c r="O99" s="3" t="str">
        <f t="shared" ca="1" si="33"/>
        <v>Rod of the pact keeper, +1</v>
      </c>
      <c r="P99" s="3">
        <f t="shared" ca="1" si="31"/>
        <v>0</v>
      </c>
      <c r="Q99" s="3">
        <f ca="1">IF(K99&gt;P99,0,MAX(Q$41:Q98)+1)</f>
        <v>0</v>
      </c>
      <c r="R99" s="4" t="str">
        <f t="shared" ca="1" si="32"/>
        <v/>
      </c>
    </row>
    <row r="100" spans="10:18" x14ac:dyDescent="0.25">
      <c r="J100" t="s">
        <v>14</v>
      </c>
      <c r="K100">
        <v>10</v>
      </c>
      <c r="L100" s="3">
        <f t="shared" si="28"/>
        <v>6</v>
      </c>
      <c r="M100" s="3" t="str">
        <f t="shared" ca="1" si="29"/>
        <v>Shield, +1</v>
      </c>
      <c r="N100" s="3" t="str">
        <f t="shared" ca="1" si="30"/>
        <v/>
      </c>
      <c r="O100" s="3" t="str">
        <f t="shared" ca="1" si="33"/>
        <v>Shield, +1</v>
      </c>
      <c r="P100" s="3">
        <f t="shared" ca="1" si="31"/>
        <v>0</v>
      </c>
      <c r="Q100" s="3">
        <f ca="1">IF(K100&gt;P100,0,MAX(Q$41:Q99)+1)</f>
        <v>0</v>
      </c>
      <c r="R100" s="4" t="str">
        <f t="shared" ca="1" si="32"/>
        <v/>
      </c>
    </row>
    <row r="101" spans="10:18" x14ac:dyDescent="0.25">
      <c r="J101" t="s">
        <v>15</v>
      </c>
      <c r="K101">
        <v>1</v>
      </c>
      <c r="L101" s="3">
        <f t="shared" si="28"/>
        <v>7</v>
      </c>
      <c r="M101" s="3" t="str">
        <f t="shared" ca="1" si="29"/>
        <v>Weapon, +2</v>
      </c>
      <c r="N101" s="3" t="str">
        <f t="shared" ca="1" si="30"/>
        <v/>
      </c>
      <c r="O101" s="3" t="str">
        <f t="shared" ca="1" si="33"/>
        <v>Weapon, +2</v>
      </c>
      <c r="P101" s="3">
        <f t="shared" ca="1" si="31"/>
        <v>0</v>
      </c>
      <c r="Q101" s="3">
        <f ca="1">IF(K101&gt;P101,0,MAX(Q$41:Q100)+1)</f>
        <v>0</v>
      </c>
      <c r="R101" s="4" t="str">
        <f t="shared" ca="1" si="32"/>
        <v/>
      </c>
    </row>
    <row r="102" spans="10:18" x14ac:dyDescent="0.25">
      <c r="J102" t="s">
        <v>15</v>
      </c>
      <c r="K102">
        <v>2</v>
      </c>
      <c r="L102" s="3">
        <f t="shared" si="28"/>
        <v>7</v>
      </c>
      <c r="M102" s="3" t="str">
        <f t="shared" ca="1" si="29"/>
        <v>Robe of eyes</v>
      </c>
      <c r="N102" s="3" t="str">
        <f t="shared" ca="1" si="30"/>
        <v/>
      </c>
      <c r="O102" s="3" t="str">
        <f t="shared" ca="1" si="33"/>
        <v>Robe of eyes</v>
      </c>
      <c r="P102" s="3">
        <f t="shared" ca="1" si="31"/>
        <v>0</v>
      </c>
      <c r="Q102" s="3">
        <f ca="1">IF(K102&gt;P102,0,MAX(Q$41:Q101)+1)</f>
        <v>0</v>
      </c>
      <c r="R102" s="4" t="str">
        <f t="shared" ca="1" si="32"/>
        <v/>
      </c>
    </row>
    <row r="103" spans="10:18" x14ac:dyDescent="0.25">
      <c r="J103" t="s">
        <v>15</v>
      </c>
      <c r="K103">
        <v>3</v>
      </c>
      <c r="L103" s="3">
        <f t="shared" si="28"/>
        <v>7</v>
      </c>
      <c r="M103" s="3" t="str">
        <f t="shared" ca="1" si="29"/>
        <v>Armor, +1 chain shirt</v>
      </c>
      <c r="N103" s="3" t="str">
        <f t="shared" ca="1" si="30"/>
        <v/>
      </c>
      <c r="O103" s="3" t="str">
        <f t="shared" ca="1" si="33"/>
        <v>Armor, +1 chain shirt</v>
      </c>
      <c r="P103" s="3">
        <f t="shared" ca="1" si="31"/>
        <v>0</v>
      </c>
      <c r="Q103" s="3">
        <f ca="1">IF(K103&gt;P103,0,MAX(Q$41:Q102)+1)</f>
        <v>0</v>
      </c>
      <c r="R103" s="4" t="str">
        <f t="shared" ca="1" si="32"/>
        <v/>
      </c>
    </row>
    <row r="104" spans="10:18" x14ac:dyDescent="0.25">
      <c r="J104" t="s">
        <v>15</v>
      </c>
      <c r="K104">
        <v>4</v>
      </c>
      <c r="L104" s="3">
        <f t="shared" si="28"/>
        <v>7</v>
      </c>
      <c r="M104" s="3" t="str">
        <f t="shared" ca="1" si="29"/>
        <v>Shield, +2</v>
      </c>
      <c r="N104" s="3" t="str">
        <f t="shared" ca="1" si="30"/>
        <v/>
      </c>
      <c r="O104" s="3" t="str">
        <f t="shared" ca="1" si="33"/>
        <v>Shield, +2</v>
      </c>
      <c r="P104" s="3">
        <f t="shared" ca="1" si="31"/>
        <v>0</v>
      </c>
      <c r="Q104" s="3">
        <f ca="1">IF(K104&gt;P104,0,MAX(Q$41:Q103)+1)</f>
        <v>0</v>
      </c>
      <c r="R104" s="4" t="str">
        <f t="shared" ca="1" si="32"/>
        <v/>
      </c>
    </row>
    <row r="105" spans="10:18" x14ac:dyDescent="0.25">
      <c r="J105" t="s">
        <v>15</v>
      </c>
      <c r="K105">
        <v>5</v>
      </c>
      <c r="L105" s="3">
        <f t="shared" si="28"/>
        <v>7</v>
      </c>
      <c r="M105" s="3" t="str">
        <f t="shared" ca="1" si="29"/>
        <v>Brazier of commanding fire elementals</v>
      </c>
      <c r="N105" s="3" t="str">
        <f t="shared" ca="1" si="30"/>
        <v/>
      </c>
      <c r="O105" s="3" t="str">
        <f t="shared" ref="O105:O130" ca="1" si="34">IF(N105="",M105,INDEX(Magic_additional,MATCH(M105,Magic_additional,0)+N105))</f>
        <v>Brazier of commanding fire elementals</v>
      </c>
      <c r="P105" s="3">
        <f t="shared" ca="1" si="31"/>
        <v>0</v>
      </c>
      <c r="Q105" s="3">
        <f ca="1">IF(K105&gt;P105,0,MAX(Q$41:Q104)+1)</f>
        <v>0</v>
      </c>
      <c r="R105" s="4" t="str">
        <f t="shared" ca="1" si="32"/>
        <v/>
      </c>
    </row>
    <row r="106" spans="10:18" x14ac:dyDescent="0.25">
      <c r="J106" t="s">
        <v>15</v>
      </c>
      <c r="K106">
        <v>6</v>
      </c>
      <c r="L106" s="3">
        <f t="shared" ref="L106:L130" si="35">MATCH(J106,$J$9:$R$9,0)</f>
        <v>7</v>
      </c>
      <c r="M106" s="3" t="str">
        <f t="shared" ref="M106:M130" ca="1" si="36">INDEX($J$17:$R$26,K106,L106)</f>
        <v>Cloak of the bat</v>
      </c>
      <c r="N106" s="3" t="str">
        <f t="shared" ref="N106:N130" ca="1" si="37">INDEX($J$27:$R$36,K106,L106)</f>
        <v/>
      </c>
      <c r="O106" s="3" t="str">
        <f t="shared" ca="1" si="34"/>
        <v>Cloak of the bat</v>
      </c>
      <c r="P106" s="3">
        <f t="shared" ref="P106:P130" ca="1" si="38">INDEX($J$37:$R$37,1,L106)</f>
        <v>0</v>
      </c>
      <c r="Q106" s="3">
        <f ca="1">IF(K106&gt;P106,0,MAX(Q$41:Q105)+1)</f>
        <v>0</v>
      </c>
      <c r="R106" s="4" t="str">
        <f t="shared" ref="R106:R130" ca="1" si="39">IF(Q106=0,"",O106)</f>
        <v/>
      </c>
    </row>
    <row r="107" spans="10:18" x14ac:dyDescent="0.25">
      <c r="J107" t="s">
        <v>15</v>
      </c>
      <c r="K107">
        <v>7</v>
      </c>
      <c r="L107" s="3">
        <f t="shared" si="35"/>
        <v>7</v>
      </c>
      <c r="M107" s="3" t="str">
        <f t="shared" ca="1" si="36"/>
        <v>Tentacle rod</v>
      </c>
      <c r="N107" s="3" t="str">
        <f t="shared" ca="1" si="37"/>
        <v/>
      </c>
      <c r="O107" s="3" t="str">
        <f t="shared" ca="1" si="34"/>
        <v>Tentacle rod</v>
      </c>
      <c r="P107" s="3">
        <f t="shared" ca="1" si="38"/>
        <v>0</v>
      </c>
      <c r="Q107" s="3">
        <f ca="1">IF(K107&gt;P107,0,MAX(Q$41:Q106)+1)</f>
        <v>0</v>
      </c>
      <c r="R107" s="4" t="str">
        <f t="shared" ca="1" si="39"/>
        <v/>
      </c>
    </row>
    <row r="108" spans="10:18" x14ac:dyDescent="0.25">
      <c r="J108" t="s">
        <v>15</v>
      </c>
      <c r="K108">
        <v>8</v>
      </c>
      <c r="L108" s="3">
        <f t="shared" si="35"/>
        <v>7</v>
      </c>
      <c r="M108" s="3" t="str">
        <f t="shared" ca="1" si="36"/>
        <v>Periapt of proof against poison</v>
      </c>
      <c r="N108" s="3" t="str">
        <f t="shared" ca="1" si="37"/>
        <v/>
      </c>
      <c r="O108" s="3" t="str">
        <f t="shared" ca="1" si="34"/>
        <v>Periapt of proof against poison</v>
      </c>
      <c r="P108" s="3">
        <f t="shared" ca="1" si="38"/>
        <v>0</v>
      </c>
      <c r="Q108" s="3">
        <f ca="1">IF(K108&gt;P108,0,MAX(Q$41:Q107)+1)</f>
        <v>0</v>
      </c>
      <c r="R108" s="4" t="str">
        <f t="shared" ca="1" si="39"/>
        <v/>
      </c>
    </row>
    <row r="109" spans="10:18" x14ac:dyDescent="0.25">
      <c r="J109" t="s">
        <v>15</v>
      </c>
      <c r="K109">
        <v>9</v>
      </c>
      <c r="L109" s="3">
        <f t="shared" si="35"/>
        <v>7</v>
      </c>
      <c r="M109" s="3" t="str">
        <f t="shared" ca="1" si="36"/>
        <v>Boots of levitation</v>
      </c>
      <c r="N109" s="3" t="str">
        <f t="shared" ca="1" si="37"/>
        <v/>
      </c>
      <c r="O109" s="3" t="str">
        <f t="shared" ca="1" si="34"/>
        <v>Boots of levitation</v>
      </c>
      <c r="P109" s="3">
        <f t="shared" ca="1" si="38"/>
        <v>0</v>
      </c>
      <c r="Q109" s="3">
        <f ca="1">IF(K109&gt;P109,0,MAX(Q$41:Q108)+1)</f>
        <v>0</v>
      </c>
      <c r="R109" s="4" t="str">
        <f t="shared" ca="1" si="39"/>
        <v/>
      </c>
    </row>
    <row r="110" spans="10:18" x14ac:dyDescent="0.25">
      <c r="J110" t="s">
        <v>15</v>
      </c>
      <c r="K110">
        <v>10</v>
      </c>
      <c r="L110" s="3">
        <f t="shared" si="35"/>
        <v>7</v>
      </c>
      <c r="M110" s="3" t="str">
        <f t="shared" ca="1" si="36"/>
        <v>Mace of smiting</v>
      </c>
      <c r="N110" s="3" t="str">
        <f t="shared" ca="1" si="37"/>
        <v/>
      </c>
      <c r="O110" s="3" t="str">
        <f t="shared" ca="1" si="34"/>
        <v>Mace of smiting</v>
      </c>
      <c r="P110" s="3">
        <f t="shared" ca="1" si="38"/>
        <v>0</v>
      </c>
      <c r="Q110" s="3">
        <f ca="1">IF(K110&gt;P110,0,MAX(Q$41:Q109)+1)</f>
        <v>0</v>
      </c>
      <c r="R110" s="4" t="str">
        <f t="shared" ca="1" si="39"/>
        <v/>
      </c>
    </row>
    <row r="111" spans="10:18" x14ac:dyDescent="0.25">
      <c r="J111" t="s">
        <v>16</v>
      </c>
      <c r="K111">
        <v>1</v>
      </c>
      <c r="L111" s="3">
        <f t="shared" si="35"/>
        <v>8</v>
      </c>
      <c r="M111" s="3" t="str">
        <f t="shared" ca="1" si="36"/>
        <v>Spellguard shield</v>
      </c>
      <c r="N111" s="3" t="str">
        <f t="shared" ca="1" si="37"/>
        <v/>
      </c>
      <c r="O111" s="3" t="str">
        <f t="shared" ca="1" si="34"/>
        <v>Spellguard shield</v>
      </c>
      <c r="P111" s="3">
        <f t="shared" ca="1" si="38"/>
        <v>0</v>
      </c>
      <c r="Q111" s="3">
        <f ca="1">IF(K111&gt;P111,0,MAX(Q$41:Q110)+1)</f>
        <v>0</v>
      </c>
      <c r="R111" s="4" t="str">
        <f t="shared" ca="1" si="39"/>
        <v/>
      </c>
    </row>
    <row r="112" spans="10:18" x14ac:dyDescent="0.25">
      <c r="J112" t="s">
        <v>16</v>
      </c>
      <c r="K112">
        <v>2</v>
      </c>
      <c r="L112" s="3">
        <f t="shared" si="35"/>
        <v>8</v>
      </c>
      <c r="M112" s="3" t="str">
        <f t="shared" ca="1" si="36"/>
        <v>Scimitar of speed</v>
      </c>
      <c r="N112" s="3" t="str">
        <f t="shared" ca="1" si="37"/>
        <v/>
      </c>
      <c r="O112" s="3" t="str">
        <f t="shared" ca="1" si="34"/>
        <v>Scimitar of speed</v>
      </c>
      <c r="P112" s="3">
        <f t="shared" ca="1" si="38"/>
        <v>0</v>
      </c>
      <c r="Q112" s="3">
        <f ca="1">IF(K112&gt;P112,0,MAX(Q$41:Q111)+1)</f>
        <v>0</v>
      </c>
      <c r="R112" s="4" t="str">
        <f t="shared" ca="1" si="39"/>
        <v/>
      </c>
    </row>
    <row r="113" spans="10:18" x14ac:dyDescent="0.25">
      <c r="J113" t="s">
        <v>16</v>
      </c>
      <c r="K113">
        <v>3</v>
      </c>
      <c r="L113" s="3">
        <f t="shared" si="35"/>
        <v>8</v>
      </c>
      <c r="M113" s="3" t="str">
        <f t="shared" ca="1" si="36"/>
        <v>Animated shield</v>
      </c>
      <c r="N113" s="3" t="str">
        <f t="shared" ca="1" si="37"/>
        <v/>
      </c>
      <c r="O113" s="3" t="str">
        <f t="shared" ca="1" si="34"/>
        <v>Animated shield</v>
      </c>
      <c r="P113" s="3">
        <f t="shared" ca="1" si="38"/>
        <v>0</v>
      </c>
      <c r="Q113" s="3">
        <f ca="1">IF(K113&gt;P113,0,MAX(Q$41:Q112)+1)</f>
        <v>0</v>
      </c>
      <c r="R113" s="4" t="str">
        <f t="shared" ca="1" si="39"/>
        <v/>
      </c>
    </row>
    <row r="114" spans="10:18" x14ac:dyDescent="0.25">
      <c r="J114" t="s">
        <v>16</v>
      </c>
      <c r="K114">
        <v>4</v>
      </c>
      <c r="L114" s="3">
        <f t="shared" si="35"/>
        <v>8</v>
      </c>
      <c r="M114" s="3" t="str">
        <f t="shared" ca="1" si="36"/>
        <v>Figurine of wondrous power (obsidian steed)</v>
      </c>
      <c r="N114" s="3" t="str">
        <f t="shared" ca="1" si="37"/>
        <v/>
      </c>
      <c r="O114" s="3" t="str">
        <f t="shared" ca="1" si="34"/>
        <v>Figurine of wondrous power (obsidian steed)</v>
      </c>
      <c r="P114" s="3">
        <f t="shared" ca="1" si="38"/>
        <v>0</v>
      </c>
      <c r="Q114" s="3">
        <f ca="1">IF(K114&gt;P114,0,MAX(Q$41:Q113)+1)</f>
        <v>0</v>
      </c>
      <c r="R114" s="4" t="str">
        <f t="shared" ca="1" si="39"/>
        <v/>
      </c>
    </row>
    <row r="115" spans="10:18" x14ac:dyDescent="0.25">
      <c r="J115" t="s">
        <v>16</v>
      </c>
      <c r="K115">
        <v>5</v>
      </c>
      <c r="L115" s="3">
        <f t="shared" si="35"/>
        <v>8</v>
      </c>
      <c r="M115" s="3" t="str">
        <f t="shared" ca="1" si="36"/>
        <v>Staff of striking</v>
      </c>
      <c r="N115" s="3" t="str">
        <f t="shared" ca="1" si="37"/>
        <v/>
      </c>
      <c r="O115" s="3" t="str">
        <f t="shared" ca="1" si="34"/>
        <v>Staff of striking</v>
      </c>
      <c r="P115" s="3">
        <f t="shared" ca="1" si="38"/>
        <v>0</v>
      </c>
      <c r="Q115" s="3">
        <f ca="1">IF(K115&gt;P115,0,MAX(Q$41:Q114)+1)</f>
        <v>0</v>
      </c>
      <c r="R115" s="4" t="str">
        <f t="shared" ca="1" si="39"/>
        <v/>
      </c>
    </row>
    <row r="116" spans="10:18" x14ac:dyDescent="0.25">
      <c r="J116" t="s">
        <v>16</v>
      </c>
      <c r="K116">
        <v>6</v>
      </c>
      <c r="L116" s="3">
        <f t="shared" si="35"/>
        <v>8</v>
      </c>
      <c r="M116" s="3" t="str">
        <f t="shared" ca="1" si="36"/>
        <v>Ioun stone (leadership)</v>
      </c>
      <c r="N116" s="3" t="str">
        <f t="shared" ca="1" si="37"/>
        <v/>
      </c>
      <c r="O116" s="3" t="str">
        <f t="shared" ca="1" si="34"/>
        <v>Ioun stone (leadership)</v>
      </c>
      <c r="P116" s="3">
        <f t="shared" ca="1" si="38"/>
        <v>0</v>
      </c>
      <c r="Q116" s="3">
        <f ca="1">IF(K116&gt;P116,0,MAX(Q$41:Q115)+1)</f>
        <v>0</v>
      </c>
      <c r="R116" s="4" t="str">
        <f t="shared" ca="1" si="39"/>
        <v/>
      </c>
    </row>
    <row r="117" spans="10:18" x14ac:dyDescent="0.25">
      <c r="J117" t="s">
        <v>16</v>
      </c>
      <c r="K117">
        <v>7</v>
      </c>
      <c r="L117" s="3">
        <f t="shared" si="35"/>
        <v>8</v>
      </c>
      <c r="M117" s="3" t="str">
        <f t="shared" ca="1" si="36"/>
        <v>Helm of brilliance</v>
      </c>
      <c r="N117" s="3" t="str">
        <f t="shared" ca="1" si="37"/>
        <v/>
      </c>
      <c r="O117" s="3" t="str">
        <f t="shared" ca="1" si="34"/>
        <v>Helm of brilliance</v>
      </c>
      <c r="P117" s="3">
        <f t="shared" ca="1" si="38"/>
        <v>0</v>
      </c>
      <c r="Q117" s="3">
        <f ca="1">IF(K117&gt;P117,0,MAX(Q$41:Q116)+1)</f>
        <v>0</v>
      </c>
      <c r="R117" s="4" t="str">
        <f t="shared" ca="1" si="39"/>
        <v/>
      </c>
    </row>
    <row r="118" spans="10:18" x14ac:dyDescent="0.25">
      <c r="J118" t="s">
        <v>16</v>
      </c>
      <c r="K118">
        <v>8</v>
      </c>
      <c r="L118" s="3">
        <f t="shared" si="35"/>
        <v>8</v>
      </c>
      <c r="M118" s="3" t="str">
        <f t="shared" ca="1" si="36"/>
        <v>Sword of sharpness</v>
      </c>
      <c r="N118" s="3" t="str">
        <f t="shared" ca="1" si="37"/>
        <v/>
      </c>
      <c r="O118" s="3" t="str">
        <f t="shared" ca="1" si="34"/>
        <v>Sword of sharpness</v>
      </c>
      <c r="P118" s="3">
        <f t="shared" ca="1" si="38"/>
        <v>0</v>
      </c>
      <c r="Q118" s="3">
        <f ca="1">IF(K118&gt;P118,0,MAX(Q$41:Q117)+1)</f>
        <v>0</v>
      </c>
      <c r="R118" s="4" t="str">
        <f t="shared" ca="1" si="39"/>
        <v/>
      </c>
    </row>
    <row r="119" spans="10:18" x14ac:dyDescent="0.25">
      <c r="J119" t="s">
        <v>16</v>
      </c>
      <c r="K119">
        <v>9</v>
      </c>
      <c r="L119" s="3">
        <f t="shared" si="35"/>
        <v>8</v>
      </c>
      <c r="M119" s="3" t="str">
        <f t="shared" ca="1" si="36"/>
        <v>Weapon, +3</v>
      </c>
      <c r="N119" s="3" t="str">
        <f t="shared" ca="1" si="37"/>
        <v/>
      </c>
      <c r="O119" s="3" t="str">
        <f t="shared" ca="1" si="34"/>
        <v>Weapon, +3</v>
      </c>
      <c r="P119" s="3">
        <f t="shared" ca="1" si="38"/>
        <v>0</v>
      </c>
      <c r="Q119" s="3">
        <f ca="1">IF(K119&gt;P119,0,MAX(Q$41:Q118)+1)</f>
        <v>0</v>
      </c>
      <c r="R119" s="4" t="str">
        <f t="shared" ca="1" si="39"/>
        <v/>
      </c>
    </row>
    <row r="120" spans="10:18" x14ac:dyDescent="0.25">
      <c r="J120" t="s">
        <v>16</v>
      </c>
      <c r="K120">
        <v>10</v>
      </c>
      <c r="L120" s="3">
        <f t="shared" si="35"/>
        <v>8</v>
      </c>
      <c r="M120" s="3" t="str">
        <f t="shared" ca="1" si="36"/>
        <v>Manual of gainful exercise</v>
      </c>
      <c r="N120" s="3" t="str">
        <f t="shared" ca="1" si="37"/>
        <v/>
      </c>
      <c r="O120" s="3" t="str">
        <f t="shared" ca="1" si="34"/>
        <v>Manual of gainful exercise</v>
      </c>
      <c r="P120" s="3">
        <f t="shared" ca="1" si="38"/>
        <v>0</v>
      </c>
      <c r="Q120" s="3">
        <f ca="1">IF(K120&gt;P120,0,MAX(Q$41:Q119)+1)</f>
        <v>0</v>
      </c>
      <c r="R120" s="4" t="str">
        <f t="shared" ca="1" si="39"/>
        <v/>
      </c>
    </row>
    <row r="121" spans="10:18" x14ac:dyDescent="0.25">
      <c r="J121" t="s">
        <v>17</v>
      </c>
      <c r="K121">
        <v>1</v>
      </c>
      <c r="L121" s="3">
        <f t="shared" si="35"/>
        <v>9</v>
      </c>
      <c r="M121" s="3" t="str">
        <f t="shared" ca="1" si="36"/>
        <v>Sphere of annihilation</v>
      </c>
      <c r="N121" s="3" t="str">
        <f t="shared" ca="1" si="37"/>
        <v/>
      </c>
      <c r="O121" s="3" t="str">
        <f t="shared" ca="1" si="34"/>
        <v>Sphere of annihilation</v>
      </c>
      <c r="P121" s="3">
        <f t="shared" ca="1" si="38"/>
        <v>0</v>
      </c>
      <c r="Q121" s="3">
        <f ca="1">IF(K121&gt;P121,0,MAX(Q$41:Q120)+1)</f>
        <v>0</v>
      </c>
      <c r="R121" s="4" t="str">
        <f t="shared" ca="1" si="39"/>
        <v/>
      </c>
    </row>
    <row r="122" spans="10:18" x14ac:dyDescent="0.25">
      <c r="J122" t="s">
        <v>17</v>
      </c>
      <c r="K122">
        <v>2</v>
      </c>
      <c r="L122" s="3">
        <f t="shared" si="35"/>
        <v>9</v>
      </c>
      <c r="M122" s="3" t="str">
        <f t="shared" ca="1" si="36"/>
        <v>Crystal ball (legendary version) (roll d6)</v>
      </c>
      <c r="N122" s="3">
        <f t="shared" ca="1" si="37"/>
        <v>6</v>
      </c>
      <c r="O122" s="3" t="str">
        <f t="shared" ca="1" si="34"/>
        <v>Crystal ball of true seeing</v>
      </c>
      <c r="P122" s="3">
        <f t="shared" ca="1" si="38"/>
        <v>0</v>
      </c>
      <c r="Q122" s="3">
        <f ca="1">IF(K122&gt;P122,0,MAX(Q$41:Q121)+1)</f>
        <v>0</v>
      </c>
      <c r="R122" s="4" t="str">
        <f t="shared" ca="1" si="39"/>
        <v/>
      </c>
    </row>
    <row r="123" spans="10:18" x14ac:dyDescent="0.25">
      <c r="J123" t="s">
        <v>17</v>
      </c>
      <c r="K123">
        <v>3</v>
      </c>
      <c r="L123" s="3">
        <f t="shared" si="35"/>
        <v>9</v>
      </c>
      <c r="M123" s="3" t="str">
        <f t="shared" ca="1" si="36"/>
        <v>Ioun stone (greater absorption)</v>
      </c>
      <c r="N123" s="3" t="str">
        <f t="shared" ca="1" si="37"/>
        <v/>
      </c>
      <c r="O123" s="3" t="str">
        <f t="shared" ca="1" si="34"/>
        <v>Ioun stone (greater absorption)</v>
      </c>
      <c r="P123" s="3">
        <f t="shared" ca="1" si="38"/>
        <v>0</v>
      </c>
      <c r="Q123" s="3">
        <f ca="1">IF(K123&gt;P123,0,MAX(Q$41:Q122)+1)</f>
        <v>0</v>
      </c>
      <c r="R123" s="4" t="str">
        <f t="shared" ca="1" si="39"/>
        <v/>
      </c>
    </row>
    <row r="124" spans="10:18" x14ac:dyDescent="0.25">
      <c r="J124" t="s">
        <v>17</v>
      </c>
      <c r="K124">
        <v>4</v>
      </c>
      <c r="L124" s="3">
        <f t="shared" si="35"/>
        <v>9</v>
      </c>
      <c r="M124" s="3" t="str">
        <f t="shared" ca="1" si="36"/>
        <v>Staff of the magi</v>
      </c>
      <c r="N124" s="3" t="str">
        <f t="shared" ca="1" si="37"/>
        <v/>
      </c>
      <c r="O124" s="3" t="str">
        <f t="shared" ca="1" si="34"/>
        <v>Staff of the magi</v>
      </c>
      <c r="P124" s="3">
        <f t="shared" ca="1" si="38"/>
        <v>0</v>
      </c>
      <c r="Q124" s="3">
        <f ca="1">IF(K124&gt;P124,0,MAX(Q$41:Q123)+1)</f>
        <v>0</v>
      </c>
      <c r="R124" s="4" t="str">
        <f t="shared" ca="1" si="39"/>
        <v/>
      </c>
    </row>
    <row r="125" spans="10:18" x14ac:dyDescent="0.25">
      <c r="J125" t="s">
        <v>17</v>
      </c>
      <c r="K125">
        <v>5</v>
      </c>
      <c r="L125" s="3">
        <f t="shared" si="35"/>
        <v>9</v>
      </c>
      <c r="M125" s="3" t="str">
        <f t="shared" ca="1" si="36"/>
        <v>Belt of storm giant strength</v>
      </c>
      <c r="N125" s="3" t="str">
        <f t="shared" ca="1" si="37"/>
        <v/>
      </c>
      <c r="O125" s="3" t="str">
        <f t="shared" ca="1" si="34"/>
        <v>Belt of storm giant strength</v>
      </c>
      <c r="P125" s="3">
        <f t="shared" ca="1" si="38"/>
        <v>0</v>
      </c>
      <c r="Q125" s="3">
        <f ca="1">IF(K125&gt;P125,0,MAX(Q$41:Q124)+1)</f>
        <v>0</v>
      </c>
      <c r="R125" s="4" t="str">
        <f t="shared" ca="1" si="39"/>
        <v/>
      </c>
    </row>
    <row r="126" spans="10:18" x14ac:dyDescent="0.25">
      <c r="J126" t="s">
        <v>17</v>
      </c>
      <c r="K126">
        <v>6</v>
      </c>
      <c r="L126" s="3">
        <f t="shared" si="35"/>
        <v>9</v>
      </c>
      <c r="M126" s="3" t="str">
        <f t="shared" ca="1" si="36"/>
        <v>Belt of cloud giant strength</v>
      </c>
      <c r="N126" s="3" t="str">
        <f t="shared" ca="1" si="37"/>
        <v/>
      </c>
      <c r="O126" s="3" t="str">
        <f t="shared" ca="1" si="34"/>
        <v>Belt of cloud giant strength</v>
      </c>
      <c r="P126" s="3">
        <f t="shared" ca="1" si="38"/>
        <v>0</v>
      </c>
      <c r="Q126" s="3">
        <f ca="1">IF(K126&gt;P126,0,MAX(Q$41:Q125)+1)</f>
        <v>0</v>
      </c>
      <c r="R126" s="4" t="str">
        <f t="shared" ca="1" si="39"/>
        <v/>
      </c>
    </row>
    <row r="127" spans="10:18" x14ac:dyDescent="0.25">
      <c r="J127" t="s">
        <v>17</v>
      </c>
      <c r="K127">
        <v>7</v>
      </c>
      <c r="L127" s="3">
        <f t="shared" si="35"/>
        <v>9</v>
      </c>
      <c r="M127" s="3" t="str">
        <f t="shared" ca="1" si="36"/>
        <v>Crystal ball (legendary version) (roll d6)</v>
      </c>
      <c r="N127" s="3">
        <f t="shared" ca="1" si="37"/>
        <v>3</v>
      </c>
      <c r="O127" s="3" t="str">
        <f t="shared" ca="1" si="34"/>
        <v>Crystal ball of telepathy</v>
      </c>
      <c r="P127" s="3">
        <f t="shared" ca="1" si="38"/>
        <v>0</v>
      </c>
      <c r="Q127" s="3">
        <f ca="1">IF(K127&gt;P127,0,MAX(Q$41:Q126)+1)</f>
        <v>0</v>
      </c>
      <c r="R127" s="4" t="str">
        <f t="shared" ca="1" si="39"/>
        <v/>
      </c>
    </row>
    <row r="128" spans="10:18" x14ac:dyDescent="0.25">
      <c r="J128" t="s">
        <v>17</v>
      </c>
      <c r="K128">
        <v>8</v>
      </c>
      <c r="L128" s="3">
        <f t="shared" si="35"/>
        <v>9</v>
      </c>
      <c r="M128" s="3" t="str">
        <f t="shared" ca="1" si="36"/>
        <v>Hammer of thunderbolts</v>
      </c>
      <c r="N128" s="3" t="str">
        <f t="shared" ca="1" si="37"/>
        <v/>
      </c>
      <c r="O128" s="3" t="str">
        <f t="shared" ca="1" si="34"/>
        <v>Hammer of thunderbolts</v>
      </c>
      <c r="P128" s="3">
        <f t="shared" ca="1" si="38"/>
        <v>0</v>
      </c>
      <c r="Q128" s="3">
        <f ca="1">IF(K128&gt;P128,0,MAX(Q$41:Q127)+1)</f>
        <v>0</v>
      </c>
      <c r="R128" s="4" t="str">
        <f t="shared" ca="1" si="39"/>
        <v/>
      </c>
    </row>
    <row r="129" spans="10:18" x14ac:dyDescent="0.25">
      <c r="J129" t="s">
        <v>17</v>
      </c>
      <c r="K129">
        <v>9</v>
      </c>
      <c r="L129" s="3">
        <f t="shared" si="35"/>
        <v>9</v>
      </c>
      <c r="M129" s="3" t="str">
        <f t="shared" ca="1" si="36"/>
        <v>Staff of the magi</v>
      </c>
      <c r="N129" s="3" t="str">
        <f t="shared" ca="1" si="37"/>
        <v/>
      </c>
      <c r="O129" s="3" t="str">
        <f t="shared" ca="1" si="34"/>
        <v>Staff of the magi</v>
      </c>
      <c r="P129" s="3">
        <f t="shared" ca="1" si="38"/>
        <v>0</v>
      </c>
      <c r="Q129" s="3">
        <f ca="1">IF(K129&gt;P129,0,MAX(Q$41:Q128)+1)</f>
        <v>0</v>
      </c>
      <c r="R129" s="4" t="str">
        <f t="shared" ca="1" si="39"/>
        <v/>
      </c>
    </row>
    <row r="130" spans="10:18" x14ac:dyDescent="0.25">
      <c r="J130" t="s">
        <v>17</v>
      </c>
      <c r="K130">
        <v>10</v>
      </c>
      <c r="L130" s="3">
        <f t="shared" si="35"/>
        <v>9</v>
      </c>
      <c r="M130" s="3" t="str">
        <f t="shared" ca="1" si="36"/>
        <v>Luck blade</v>
      </c>
      <c r="N130" s="3" t="str">
        <f t="shared" ca="1" si="37"/>
        <v/>
      </c>
      <c r="O130" s="3" t="str">
        <f t="shared" ca="1" si="34"/>
        <v>Luck blade</v>
      </c>
      <c r="P130" s="3">
        <f t="shared" ca="1" si="38"/>
        <v>0</v>
      </c>
      <c r="Q130" s="3">
        <f ca="1">IF(K130&gt;P130,0,MAX(Q$41:Q129)+1)</f>
        <v>0</v>
      </c>
      <c r="R130" s="4" t="str">
        <f t="shared" ca="1" si="39"/>
        <v/>
      </c>
    </row>
  </sheetData>
  <sheetProtection sheet="1" objects="1" scenarios="1" formatCells="0" formatColumns="0" formatRows="0"/>
  <conditionalFormatting sqref="B7">
    <cfRule type="expression" dxfId="1" priority="1">
      <formula>MOD($B$7,1)=0</formula>
    </cfRule>
    <cfRule type="expression" dxfId="0" priority="2">
      <formula>MOD($B$7*10,1)=0</formula>
    </cfRule>
  </conditionalFormatting>
  <dataValidations count="2">
    <dataValidation type="list" showInputMessage="1" showErrorMessage="1" sqref="B6" xr:uid="{00000000-0002-0000-0500-000000000000}">
      <formula1>"FALSE,TRUE"</formula1>
    </dataValidation>
    <dataValidation type="list" allowBlank="1" showInputMessage="1" showErrorMessage="1" sqref="B5" xr:uid="{00000000-0002-0000-0500-000001000000}">
      <formula1>"0 - 4,5 - 10,11 - 16,17+"</formula1>
    </dataValidation>
  </dataValidation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I22"/>
  <sheetViews>
    <sheetView workbookViewId="0">
      <pane ySplit="1" topLeftCell="A2" activePane="bottomLeft" state="frozen"/>
      <selection activeCell="A2" sqref="A2"/>
      <selection pane="bottomLeft" activeCell="A2" sqref="A2"/>
    </sheetView>
  </sheetViews>
  <sheetFormatPr defaultRowHeight="15" x14ac:dyDescent="0.25"/>
  <cols>
    <col min="1" max="1" width="9.85546875" style="14" bestFit="1" customWidth="1"/>
    <col min="2" max="2" width="3" bestFit="1" customWidth="1"/>
    <col min="3" max="3" width="1.7109375" style="7" bestFit="1" customWidth="1"/>
    <col min="4" max="4" width="4" style="12" bestFit="1" customWidth="1"/>
    <col min="5" max="5" width="8.5703125" style="7" bestFit="1" customWidth="1"/>
    <col min="6" max="7" width="9.5703125" style="7" bestFit="1" customWidth="1"/>
    <col min="8" max="8" width="10.5703125" style="7" bestFit="1" customWidth="1"/>
    <col min="9" max="9" width="9.5703125" style="7" bestFit="1" customWidth="1"/>
  </cols>
  <sheetData>
    <row r="1" spans="1:9" s="1" customFormat="1" x14ac:dyDescent="0.25">
      <c r="A1" s="15" t="s">
        <v>565</v>
      </c>
      <c r="B1" s="83" t="s">
        <v>8</v>
      </c>
      <c r="C1" s="83"/>
      <c r="D1" s="83"/>
      <c r="E1" s="6" t="s">
        <v>566</v>
      </c>
      <c r="F1" s="6" t="s">
        <v>567</v>
      </c>
      <c r="G1" s="6" t="s">
        <v>568</v>
      </c>
      <c r="H1" s="6" t="s">
        <v>569</v>
      </c>
      <c r="I1" s="6" t="s">
        <v>570</v>
      </c>
    </row>
    <row r="2" spans="1:9" x14ac:dyDescent="0.25">
      <c r="A2" s="41" t="s">
        <v>573</v>
      </c>
      <c r="B2" s="42">
        <v>1</v>
      </c>
      <c r="C2" s="43" t="s">
        <v>644</v>
      </c>
      <c r="D2" s="44">
        <f>IF(B3="Hoard",100,B3-1)</f>
        <v>30</v>
      </c>
      <c r="E2" s="43" t="s">
        <v>571</v>
      </c>
      <c r="F2" s="43"/>
      <c r="G2" s="43"/>
      <c r="H2" s="43"/>
      <c r="I2" s="43"/>
    </row>
    <row r="3" spans="1:9" x14ac:dyDescent="0.25">
      <c r="A3" s="41" t="s">
        <v>573</v>
      </c>
      <c r="B3" s="42">
        <v>31</v>
      </c>
      <c r="C3" s="43" t="s">
        <v>644</v>
      </c>
      <c r="D3" s="44">
        <f t="shared" ref="D3:D21" si="0">IF(B4="Hoard",100,B4-1)</f>
        <v>60</v>
      </c>
      <c r="E3" s="43"/>
      <c r="F3" s="43" t="s">
        <v>572</v>
      </c>
      <c r="G3" s="43"/>
      <c r="H3" s="43"/>
      <c r="I3" s="43"/>
    </row>
    <row r="4" spans="1:9" x14ac:dyDescent="0.25">
      <c r="A4" s="41" t="s">
        <v>573</v>
      </c>
      <c r="B4" s="42">
        <v>61</v>
      </c>
      <c r="C4" s="43" t="s">
        <v>644</v>
      </c>
      <c r="D4" s="44">
        <f t="shared" si="0"/>
        <v>70</v>
      </c>
      <c r="E4" s="43"/>
      <c r="F4" s="43"/>
      <c r="G4" s="43" t="s">
        <v>532</v>
      </c>
      <c r="H4" s="43"/>
      <c r="I4" s="43"/>
    </row>
    <row r="5" spans="1:9" x14ac:dyDescent="0.25">
      <c r="A5" s="41" t="s">
        <v>573</v>
      </c>
      <c r="B5" s="42">
        <v>71</v>
      </c>
      <c r="C5" s="43" t="s">
        <v>644</v>
      </c>
      <c r="D5" s="44">
        <f t="shared" si="0"/>
        <v>95</v>
      </c>
      <c r="E5" s="43"/>
      <c r="F5" s="43"/>
      <c r="G5" s="43"/>
      <c r="H5" s="43" t="s">
        <v>532</v>
      </c>
      <c r="I5" s="43"/>
    </row>
    <row r="6" spans="1:9" x14ac:dyDescent="0.25">
      <c r="A6" s="41" t="s">
        <v>573</v>
      </c>
      <c r="B6" s="42">
        <v>96</v>
      </c>
      <c r="C6" s="43" t="s">
        <v>644</v>
      </c>
      <c r="D6" s="44">
        <f t="shared" si="0"/>
        <v>100</v>
      </c>
      <c r="E6" s="43"/>
      <c r="F6" s="43"/>
      <c r="G6" s="43"/>
      <c r="H6" s="43"/>
      <c r="I6" s="43" t="s">
        <v>401</v>
      </c>
    </row>
    <row r="7" spans="1:9" x14ac:dyDescent="0.25">
      <c r="A7" s="41" t="s">
        <v>573</v>
      </c>
      <c r="B7" s="79" t="s">
        <v>592</v>
      </c>
      <c r="C7" s="79"/>
      <c r="D7" s="79"/>
      <c r="E7" s="43" t="s">
        <v>593</v>
      </c>
      <c r="F7" s="43" t="s">
        <v>594</v>
      </c>
      <c r="G7" s="43"/>
      <c r="H7" s="43" t="s">
        <v>578</v>
      </c>
      <c r="I7" s="43"/>
    </row>
    <row r="8" spans="1:9" x14ac:dyDescent="0.25">
      <c r="A8" s="37" t="s">
        <v>574</v>
      </c>
      <c r="B8" s="38">
        <v>1</v>
      </c>
      <c r="C8" s="39" t="s">
        <v>644</v>
      </c>
      <c r="D8" s="40">
        <f t="shared" si="0"/>
        <v>30</v>
      </c>
      <c r="E8" s="39" t="s">
        <v>575</v>
      </c>
      <c r="F8" s="39"/>
      <c r="G8" s="39" t="s">
        <v>576</v>
      </c>
      <c r="H8" s="39"/>
      <c r="I8" s="39"/>
    </row>
    <row r="9" spans="1:9" x14ac:dyDescent="0.25">
      <c r="A9" s="37" t="s">
        <v>574</v>
      </c>
      <c r="B9" s="38">
        <v>31</v>
      </c>
      <c r="C9" s="39" t="s">
        <v>644</v>
      </c>
      <c r="D9" s="40">
        <f t="shared" si="0"/>
        <v>60</v>
      </c>
      <c r="E9" s="39"/>
      <c r="F9" s="39" t="s">
        <v>577</v>
      </c>
      <c r="G9" s="39"/>
      <c r="H9" s="39" t="s">
        <v>578</v>
      </c>
      <c r="I9" s="39"/>
    </row>
    <row r="10" spans="1:9" x14ac:dyDescent="0.25">
      <c r="A10" s="37" t="s">
        <v>574</v>
      </c>
      <c r="B10" s="38">
        <v>61</v>
      </c>
      <c r="C10" s="39" t="s">
        <v>644</v>
      </c>
      <c r="D10" s="40">
        <f t="shared" si="0"/>
        <v>70</v>
      </c>
      <c r="E10" s="39"/>
      <c r="F10" s="39"/>
      <c r="G10" s="39" t="s">
        <v>579</v>
      </c>
      <c r="H10" s="39" t="s">
        <v>578</v>
      </c>
      <c r="I10" s="39"/>
    </row>
    <row r="11" spans="1:9" x14ac:dyDescent="0.25">
      <c r="A11" s="37" t="s">
        <v>574</v>
      </c>
      <c r="B11" s="38">
        <v>71</v>
      </c>
      <c r="C11" s="39" t="s">
        <v>644</v>
      </c>
      <c r="D11" s="40">
        <f t="shared" si="0"/>
        <v>95</v>
      </c>
      <c r="E11" s="39"/>
      <c r="F11" s="39"/>
      <c r="G11" s="39"/>
      <c r="H11" s="39" t="s">
        <v>580</v>
      </c>
      <c r="I11" s="39"/>
    </row>
    <row r="12" spans="1:9" x14ac:dyDescent="0.25">
      <c r="A12" s="37" t="s">
        <v>574</v>
      </c>
      <c r="B12" s="38">
        <v>96</v>
      </c>
      <c r="C12" s="39" t="s">
        <v>644</v>
      </c>
      <c r="D12" s="40">
        <f t="shared" si="0"/>
        <v>100</v>
      </c>
      <c r="E12" s="39"/>
      <c r="F12" s="39"/>
      <c r="G12" s="39"/>
      <c r="H12" s="39" t="s">
        <v>578</v>
      </c>
      <c r="I12" s="39" t="s">
        <v>532</v>
      </c>
    </row>
    <row r="13" spans="1:9" x14ac:dyDescent="0.25">
      <c r="A13" s="37" t="s">
        <v>574</v>
      </c>
      <c r="B13" s="80" t="s">
        <v>592</v>
      </c>
      <c r="C13" s="80"/>
      <c r="D13" s="80"/>
      <c r="E13" s="39" t="s">
        <v>583</v>
      </c>
      <c r="F13" s="39" t="s">
        <v>585</v>
      </c>
      <c r="G13" s="39"/>
      <c r="H13" s="39" t="s">
        <v>593</v>
      </c>
      <c r="I13" s="39" t="s">
        <v>579</v>
      </c>
    </row>
    <row r="14" spans="1:9" x14ac:dyDescent="0.25">
      <c r="A14" s="29" t="s">
        <v>581</v>
      </c>
      <c r="B14" s="30">
        <v>1</v>
      </c>
      <c r="C14" s="31" t="s">
        <v>644</v>
      </c>
      <c r="D14" s="32">
        <f t="shared" si="0"/>
        <v>20</v>
      </c>
      <c r="E14" s="31"/>
      <c r="F14" s="31" t="s">
        <v>575</v>
      </c>
      <c r="G14" s="31"/>
      <c r="H14" s="31" t="s">
        <v>582</v>
      </c>
      <c r="I14" s="31"/>
    </row>
    <row r="15" spans="1:9" x14ac:dyDescent="0.25">
      <c r="A15" s="29" t="s">
        <v>581</v>
      </c>
      <c r="B15" s="30">
        <v>21</v>
      </c>
      <c r="C15" s="31" t="s">
        <v>644</v>
      </c>
      <c r="D15" s="32">
        <f t="shared" si="0"/>
        <v>35</v>
      </c>
      <c r="E15" s="31"/>
      <c r="F15" s="31"/>
      <c r="G15" s="31" t="s">
        <v>582</v>
      </c>
      <c r="H15" s="31" t="s">
        <v>582</v>
      </c>
      <c r="I15" s="31"/>
    </row>
    <row r="16" spans="1:9" x14ac:dyDescent="0.25">
      <c r="A16" s="29" t="s">
        <v>581</v>
      </c>
      <c r="B16" s="30">
        <v>36</v>
      </c>
      <c r="C16" s="31" t="s">
        <v>644</v>
      </c>
      <c r="D16" s="32">
        <f t="shared" si="0"/>
        <v>75</v>
      </c>
      <c r="E16" s="31"/>
      <c r="F16" s="31"/>
      <c r="G16" s="31"/>
      <c r="H16" s="31" t="s">
        <v>583</v>
      </c>
      <c r="I16" s="31" t="s">
        <v>576</v>
      </c>
    </row>
    <row r="17" spans="1:9" x14ac:dyDescent="0.25">
      <c r="A17" s="29" t="s">
        <v>581</v>
      </c>
      <c r="B17" s="30">
        <v>76</v>
      </c>
      <c r="C17" s="31" t="s">
        <v>644</v>
      </c>
      <c r="D17" s="32">
        <f t="shared" si="0"/>
        <v>100</v>
      </c>
      <c r="E17" s="31"/>
      <c r="F17" s="31"/>
      <c r="G17" s="31"/>
      <c r="H17" s="31" t="s">
        <v>583</v>
      </c>
      <c r="I17" s="31" t="s">
        <v>578</v>
      </c>
    </row>
    <row r="18" spans="1:9" x14ac:dyDescent="0.25">
      <c r="A18" s="29" t="s">
        <v>581</v>
      </c>
      <c r="B18" s="81" t="s">
        <v>592</v>
      </c>
      <c r="C18" s="81"/>
      <c r="D18" s="81"/>
      <c r="E18" s="31"/>
      <c r="F18" s="31"/>
      <c r="G18" s="31"/>
      <c r="H18" s="31" t="s">
        <v>597</v>
      </c>
      <c r="I18" s="31" t="s">
        <v>598</v>
      </c>
    </row>
    <row r="19" spans="1:9" x14ac:dyDescent="0.25">
      <c r="A19" s="33" t="s">
        <v>584</v>
      </c>
      <c r="B19" s="34">
        <v>1</v>
      </c>
      <c r="C19" s="35" t="s">
        <v>644</v>
      </c>
      <c r="D19" s="36">
        <f t="shared" si="0"/>
        <v>15</v>
      </c>
      <c r="E19" s="35"/>
      <c r="F19" s="35"/>
      <c r="G19" s="35" t="s">
        <v>585</v>
      </c>
      <c r="H19" s="35" t="s">
        <v>586</v>
      </c>
      <c r="I19" s="35"/>
    </row>
    <row r="20" spans="1:9" x14ac:dyDescent="0.25">
      <c r="A20" s="33" t="s">
        <v>584</v>
      </c>
      <c r="B20" s="34">
        <v>16</v>
      </c>
      <c r="C20" s="35" t="s">
        <v>644</v>
      </c>
      <c r="D20" s="36">
        <f t="shared" si="0"/>
        <v>55</v>
      </c>
      <c r="E20" s="35"/>
      <c r="F20" s="35"/>
      <c r="G20" s="35"/>
      <c r="H20" s="35" t="s">
        <v>587</v>
      </c>
      <c r="I20" s="35" t="s">
        <v>582</v>
      </c>
    </row>
    <row r="21" spans="1:9" x14ac:dyDescent="0.25">
      <c r="A21" s="33" t="s">
        <v>584</v>
      </c>
      <c r="B21" s="34">
        <v>56</v>
      </c>
      <c r="C21" s="35" t="s">
        <v>644</v>
      </c>
      <c r="D21" s="36">
        <f t="shared" si="0"/>
        <v>100</v>
      </c>
      <c r="E21" s="35"/>
      <c r="F21" s="35"/>
      <c r="G21" s="35"/>
      <c r="H21" s="35" t="s">
        <v>587</v>
      </c>
      <c r="I21" s="35" t="s">
        <v>583</v>
      </c>
    </row>
    <row r="22" spans="1:9" x14ac:dyDescent="0.25">
      <c r="A22" s="33" t="s">
        <v>584</v>
      </c>
      <c r="B22" s="82" t="s">
        <v>592</v>
      </c>
      <c r="C22" s="82"/>
      <c r="D22" s="82"/>
      <c r="E22" s="35"/>
      <c r="F22" s="35"/>
      <c r="G22" s="35"/>
      <c r="H22" s="35" t="s">
        <v>602</v>
      </c>
      <c r="I22" s="35" t="s">
        <v>603</v>
      </c>
    </row>
  </sheetData>
  <mergeCells count="5">
    <mergeCell ref="B7:D7"/>
    <mergeCell ref="B13:D13"/>
    <mergeCell ref="B18:D18"/>
    <mergeCell ref="B22:D22"/>
    <mergeCell ref="B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O106"/>
  <sheetViews>
    <sheetView workbookViewId="0">
      <pane ySplit="2" topLeftCell="A3" activePane="bottomLeft" state="frozen"/>
      <selection activeCell="A2" sqref="A2"/>
      <selection pane="bottomLeft" activeCell="A3" sqref="A3"/>
    </sheetView>
  </sheetViews>
  <sheetFormatPr defaultRowHeight="15" x14ac:dyDescent="0.25"/>
  <cols>
    <col min="1" max="1" width="9.85546875" style="14" bestFit="1" customWidth="1"/>
    <col min="2" max="2" width="4" bestFit="1" customWidth="1"/>
    <col min="3" max="3" width="1.7109375" bestFit="1" customWidth="1"/>
    <col min="4" max="4" width="4" bestFit="1" customWidth="1"/>
    <col min="5" max="5" width="9.5703125" style="7" bestFit="1" customWidth="1"/>
    <col min="6" max="6" width="10.85546875" style="7" bestFit="1" customWidth="1"/>
    <col min="7" max="15" width="4.140625" style="7" bestFit="1" customWidth="1"/>
  </cols>
  <sheetData>
    <row r="1" spans="1:15" x14ac:dyDescent="0.25">
      <c r="E1" s="13"/>
      <c r="F1" s="13"/>
      <c r="G1" s="75" t="s">
        <v>842</v>
      </c>
      <c r="H1" s="75"/>
      <c r="I1" s="75"/>
      <c r="J1" s="75"/>
      <c r="K1" s="75"/>
      <c r="L1" s="75"/>
      <c r="M1" s="75"/>
      <c r="N1" s="75"/>
      <c r="O1" s="75"/>
    </row>
    <row r="2" spans="1:15" s="1" customFormat="1" x14ac:dyDescent="0.25">
      <c r="A2" s="15" t="s">
        <v>565</v>
      </c>
      <c r="B2" s="83" t="s">
        <v>8</v>
      </c>
      <c r="C2" s="83"/>
      <c r="D2" s="83"/>
      <c r="E2" s="6" t="s">
        <v>588</v>
      </c>
      <c r="F2" s="6" t="s">
        <v>589</v>
      </c>
      <c r="G2" s="6" t="s">
        <v>9</v>
      </c>
      <c r="H2" s="6" t="s">
        <v>10</v>
      </c>
      <c r="I2" s="6" t="s">
        <v>11</v>
      </c>
      <c r="J2" s="6" t="s">
        <v>12</v>
      </c>
      <c r="K2" s="6" t="s">
        <v>13</v>
      </c>
      <c r="L2" s="6" t="s">
        <v>14</v>
      </c>
      <c r="M2" s="6" t="s">
        <v>15</v>
      </c>
      <c r="N2" s="6" t="s">
        <v>16</v>
      </c>
      <c r="O2" s="6" t="s">
        <v>17</v>
      </c>
    </row>
    <row r="3" spans="1:15" x14ac:dyDescent="0.25">
      <c r="A3" s="41" t="s">
        <v>573</v>
      </c>
      <c r="B3" s="42">
        <v>1</v>
      </c>
      <c r="C3" s="43" t="s">
        <v>644</v>
      </c>
      <c r="D3" s="44">
        <f>IF(B4&lt;=1,100,B4-1)</f>
        <v>6</v>
      </c>
      <c r="E3" s="43"/>
      <c r="F3" s="43"/>
      <c r="G3" s="43"/>
      <c r="H3" s="43"/>
      <c r="I3" s="43"/>
      <c r="J3" s="43"/>
      <c r="K3" s="43"/>
      <c r="L3" s="43"/>
      <c r="M3" s="43"/>
      <c r="N3" s="43"/>
      <c r="O3" s="43"/>
    </row>
    <row r="4" spans="1:15" x14ac:dyDescent="0.25">
      <c r="A4" s="41" t="s">
        <v>573</v>
      </c>
      <c r="B4" s="42">
        <v>7</v>
      </c>
      <c r="C4" s="43" t="s">
        <v>644</v>
      </c>
      <c r="D4" s="44">
        <f t="shared" ref="D4:D67" si="0">IF(B5&lt;=1,100,B5-1)</f>
        <v>16</v>
      </c>
      <c r="E4" s="43" t="s">
        <v>578</v>
      </c>
      <c r="F4" s="43"/>
      <c r="G4" s="43"/>
      <c r="H4" s="43"/>
      <c r="I4" s="43"/>
      <c r="J4" s="43"/>
      <c r="K4" s="43"/>
      <c r="L4" s="43"/>
      <c r="M4" s="43"/>
      <c r="N4" s="43"/>
      <c r="O4" s="43"/>
    </row>
    <row r="5" spans="1:15" x14ac:dyDescent="0.25">
      <c r="A5" s="41" t="s">
        <v>573</v>
      </c>
      <c r="B5" s="42">
        <v>17</v>
      </c>
      <c r="C5" s="43" t="s">
        <v>644</v>
      </c>
      <c r="D5" s="44">
        <f t="shared" si="0"/>
        <v>26</v>
      </c>
      <c r="E5" s="43"/>
      <c r="F5" s="43" t="s">
        <v>590</v>
      </c>
      <c r="G5" s="43"/>
      <c r="H5" s="43"/>
      <c r="I5" s="43"/>
      <c r="J5" s="43"/>
      <c r="K5" s="43"/>
      <c r="L5" s="43"/>
      <c r="M5" s="43"/>
      <c r="N5" s="43"/>
      <c r="O5" s="43"/>
    </row>
    <row r="6" spans="1:15" x14ac:dyDescent="0.25">
      <c r="A6" s="41" t="s">
        <v>573</v>
      </c>
      <c r="B6" s="42">
        <v>27</v>
      </c>
      <c r="C6" s="43" t="s">
        <v>644</v>
      </c>
      <c r="D6" s="44">
        <f t="shared" si="0"/>
        <v>36</v>
      </c>
      <c r="E6" s="43" t="s">
        <v>591</v>
      </c>
      <c r="F6" s="43"/>
      <c r="G6" s="43"/>
      <c r="H6" s="43"/>
      <c r="I6" s="43"/>
      <c r="J6" s="43"/>
      <c r="K6" s="43"/>
      <c r="L6" s="43"/>
      <c r="M6" s="43"/>
      <c r="N6" s="43"/>
      <c r="O6" s="43"/>
    </row>
    <row r="7" spans="1:15" x14ac:dyDescent="0.25">
      <c r="A7" s="41" t="s">
        <v>573</v>
      </c>
      <c r="B7" s="42">
        <v>37</v>
      </c>
      <c r="C7" s="43" t="s">
        <v>644</v>
      </c>
      <c r="D7" s="44">
        <f t="shared" si="0"/>
        <v>44</v>
      </c>
      <c r="E7" s="43" t="s">
        <v>578</v>
      </c>
      <c r="F7" s="43"/>
      <c r="G7" s="43" t="s">
        <v>401</v>
      </c>
      <c r="H7" s="43"/>
      <c r="I7" s="43"/>
      <c r="J7" s="43"/>
      <c r="K7" s="43"/>
      <c r="L7" s="43"/>
      <c r="M7" s="43"/>
      <c r="N7" s="43"/>
      <c r="O7" s="43"/>
    </row>
    <row r="8" spans="1:15" x14ac:dyDescent="0.25">
      <c r="A8" s="41" t="s">
        <v>573</v>
      </c>
      <c r="B8" s="42">
        <v>45</v>
      </c>
      <c r="C8" s="43" t="s">
        <v>644</v>
      </c>
      <c r="D8" s="44">
        <f t="shared" si="0"/>
        <v>52</v>
      </c>
      <c r="E8" s="43"/>
      <c r="F8" s="43" t="s">
        <v>590</v>
      </c>
      <c r="G8" s="43" t="s">
        <v>401</v>
      </c>
      <c r="H8" s="43"/>
      <c r="I8" s="43"/>
      <c r="J8" s="43"/>
      <c r="K8" s="43"/>
      <c r="L8" s="43"/>
      <c r="M8" s="43"/>
      <c r="N8" s="43"/>
      <c r="O8" s="43"/>
    </row>
    <row r="9" spans="1:15" x14ac:dyDescent="0.25">
      <c r="A9" s="41" t="s">
        <v>573</v>
      </c>
      <c r="B9" s="42">
        <v>53</v>
      </c>
      <c r="C9" s="43" t="s">
        <v>644</v>
      </c>
      <c r="D9" s="44">
        <f t="shared" si="0"/>
        <v>60</v>
      </c>
      <c r="E9" s="43" t="s">
        <v>591</v>
      </c>
      <c r="F9" s="43"/>
      <c r="G9" s="43" t="s">
        <v>401</v>
      </c>
      <c r="H9" s="43"/>
      <c r="I9" s="43"/>
      <c r="J9" s="43"/>
      <c r="K9" s="43"/>
      <c r="L9" s="43"/>
      <c r="M9" s="43"/>
      <c r="N9" s="43"/>
      <c r="O9" s="43"/>
    </row>
    <row r="10" spans="1:15" x14ac:dyDescent="0.25">
      <c r="A10" s="41" t="s">
        <v>573</v>
      </c>
      <c r="B10" s="42">
        <v>61</v>
      </c>
      <c r="C10" s="43" t="s">
        <v>644</v>
      </c>
      <c r="D10" s="44">
        <f t="shared" si="0"/>
        <v>65</v>
      </c>
      <c r="E10" s="43" t="s">
        <v>578</v>
      </c>
      <c r="F10" s="43"/>
      <c r="G10" s="43"/>
      <c r="H10" s="43" t="s">
        <v>485</v>
      </c>
      <c r="I10" s="43"/>
      <c r="J10" s="43"/>
      <c r="K10" s="43"/>
      <c r="L10" s="43"/>
      <c r="M10" s="43"/>
      <c r="N10" s="43"/>
      <c r="O10" s="43"/>
    </row>
    <row r="11" spans="1:15" x14ac:dyDescent="0.25">
      <c r="A11" s="41" t="s">
        <v>573</v>
      </c>
      <c r="B11" s="42">
        <v>66</v>
      </c>
      <c r="C11" s="43" t="s">
        <v>644</v>
      </c>
      <c r="D11" s="44">
        <f t="shared" si="0"/>
        <v>70</v>
      </c>
      <c r="E11" s="43"/>
      <c r="F11" s="43" t="s">
        <v>590</v>
      </c>
      <c r="G11" s="43"/>
      <c r="H11" s="43" t="s">
        <v>485</v>
      </c>
      <c r="I11" s="43"/>
      <c r="J11" s="43"/>
      <c r="K11" s="43"/>
      <c r="L11" s="43"/>
      <c r="M11" s="43"/>
      <c r="N11" s="43"/>
      <c r="O11" s="43"/>
    </row>
    <row r="12" spans="1:15" x14ac:dyDescent="0.25">
      <c r="A12" s="41" t="s">
        <v>573</v>
      </c>
      <c r="B12" s="42">
        <v>71</v>
      </c>
      <c r="C12" s="43" t="s">
        <v>644</v>
      </c>
      <c r="D12" s="44">
        <f t="shared" si="0"/>
        <v>75</v>
      </c>
      <c r="E12" s="43" t="s">
        <v>591</v>
      </c>
      <c r="F12" s="43"/>
      <c r="G12" s="43"/>
      <c r="H12" s="43" t="s">
        <v>485</v>
      </c>
      <c r="I12" s="43"/>
      <c r="J12" s="43"/>
      <c r="K12" s="43"/>
      <c r="L12" s="43"/>
      <c r="M12" s="43"/>
      <c r="N12" s="43"/>
      <c r="O12" s="43"/>
    </row>
    <row r="13" spans="1:15" x14ac:dyDescent="0.25">
      <c r="A13" s="41" t="s">
        <v>573</v>
      </c>
      <c r="B13" s="42">
        <v>76</v>
      </c>
      <c r="C13" s="43" t="s">
        <v>644</v>
      </c>
      <c r="D13" s="44">
        <f t="shared" si="0"/>
        <v>78</v>
      </c>
      <c r="E13" s="43" t="s">
        <v>578</v>
      </c>
      <c r="F13" s="43"/>
      <c r="G13" s="43"/>
      <c r="H13" s="43"/>
      <c r="I13" s="43" t="s">
        <v>485</v>
      </c>
      <c r="J13" s="43"/>
      <c r="K13" s="43"/>
      <c r="L13" s="43"/>
      <c r="M13" s="43"/>
      <c r="N13" s="43"/>
      <c r="O13" s="43"/>
    </row>
    <row r="14" spans="1:15" x14ac:dyDescent="0.25">
      <c r="A14" s="41" t="s">
        <v>573</v>
      </c>
      <c r="B14" s="42">
        <v>79</v>
      </c>
      <c r="C14" s="43" t="s">
        <v>644</v>
      </c>
      <c r="D14" s="44">
        <f t="shared" si="0"/>
        <v>80</v>
      </c>
      <c r="E14" s="43"/>
      <c r="F14" s="43" t="s">
        <v>590</v>
      </c>
      <c r="G14" s="43"/>
      <c r="H14" s="43"/>
      <c r="I14" s="43" t="s">
        <v>485</v>
      </c>
      <c r="J14" s="43"/>
      <c r="K14" s="43"/>
      <c r="L14" s="43"/>
      <c r="M14" s="43"/>
      <c r="N14" s="43"/>
      <c r="O14" s="43"/>
    </row>
    <row r="15" spans="1:15" x14ac:dyDescent="0.25">
      <c r="A15" s="41" t="s">
        <v>573</v>
      </c>
      <c r="B15" s="42">
        <v>81</v>
      </c>
      <c r="C15" s="43" t="s">
        <v>644</v>
      </c>
      <c r="D15" s="44">
        <f t="shared" si="0"/>
        <v>85</v>
      </c>
      <c r="E15" s="43" t="s">
        <v>591</v>
      </c>
      <c r="F15" s="43"/>
      <c r="G15" s="43"/>
      <c r="H15" s="43"/>
      <c r="I15" s="43" t="s">
        <v>485</v>
      </c>
      <c r="J15" s="43"/>
      <c r="K15" s="43"/>
      <c r="L15" s="43"/>
      <c r="M15" s="43"/>
      <c r="N15" s="43"/>
      <c r="O15" s="43"/>
    </row>
    <row r="16" spans="1:15" x14ac:dyDescent="0.25">
      <c r="A16" s="41" t="s">
        <v>573</v>
      </c>
      <c r="B16" s="42">
        <v>86</v>
      </c>
      <c r="C16" s="43" t="s">
        <v>644</v>
      </c>
      <c r="D16" s="44">
        <f t="shared" si="0"/>
        <v>92</v>
      </c>
      <c r="E16" s="43"/>
      <c r="F16" s="43" t="s">
        <v>590</v>
      </c>
      <c r="G16" s="43"/>
      <c r="H16" s="43"/>
      <c r="I16" s="43"/>
      <c r="J16" s="43"/>
      <c r="K16" s="43"/>
      <c r="L16" s="43" t="s">
        <v>485</v>
      </c>
      <c r="M16" s="43"/>
      <c r="N16" s="43"/>
      <c r="O16" s="43"/>
    </row>
    <row r="17" spans="1:15" x14ac:dyDescent="0.25">
      <c r="A17" s="41" t="s">
        <v>573</v>
      </c>
      <c r="B17" s="42">
        <v>93</v>
      </c>
      <c r="C17" s="43" t="s">
        <v>644</v>
      </c>
      <c r="D17" s="44">
        <f t="shared" si="0"/>
        <v>97</v>
      </c>
      <c r="E17" s="43" t="s">
        <v>591</v>
      </c>
      <c r="F17" s="43"/>
      <c r="G17" s="43"/>
      <c r="H17" s="43"/>
      <c r="I17" s="43"/>
      <c r="J17" s="43"/>
      <c r="K17" s="43"/>
      <c r="L17" s="43" t="s">
        <v>485</v>
      </c>
      <c r="M17" s="43"/>
      <c r="N17" s="43"/>
      <c r="O17" s="43"/>
    </row>
    <row r="18" spans="1:15" x14ac:dyDescent="0.25">
      <c r="A18" s="41" t="s">
        <v>573</v>
      </c>
      <c r="B18" s="42">
        <v>98</v>
      </c>
      <c r="C18" s="43" t="s">
        <v>644</v>
      </c>
      <c r="D18" s="44">
        <f t="shared" si="0"/>
        <v>99</v>
      </c>
      <c r="E18" s="43"/>
      <c r="F18" s="43" t="s">
        <v>590</v>
      </c>
      <c r="G18" s="43"/>
      <c r="H18" s="43"/>
      <c r="I18" s="43"/>
      <c r="J18" s="43"/>
      <c r="K18" s="43"/>
      <c r="L18" s="43"/>
      <c r="M18" s="43">
        <v>1</v>
      </c>
      <c r="N18" s="43"/>
      <c r="O18" s="43"/>
    </row>
    <row r="19" spans="1:15" x14ac:dyDescent="0.25">
      <c r="A19" s="41" t="s">
        <v>573</v>
      </c>
      <c r="B19" s="42">
        <v>100</v>
      </c>
      <c r="C19" s="43" t="s">
        <v>644</v>
      </c>
      <c r="D19" s="44">
        <f t="shared" si="0"/>
        <v>100</v>
      </c>
      <c r="E19" s="43" t="s">
        <v>591</v>
      </c>
      <c r="F19" s="43"/>
      <c r="G19" s="43"/>
      <c r="H19" s="43"/>
      <c r="I19" s="43"/>
      <c r="J19" s="43"/>
      <c r="K19" s="43"/>
      <c r="L19" s="43"/>
      <c r="M19" s="43">
        <v>1</v>
      </c>
      <c r="N19" s="43"/>
      <c r="O19" s="43"/>
    </row>
    <row r="20" spans="1:15" x14ac:dyDescent="0.25">
      <c r="A20" s="37" t="s">
        <v>574</v>
      </c>
      <c r="B20" s="38">
        <v>1</v>
      </c>
      <c r="C20" s="39" t="s">
        <v>644</v>
      </c>
      <c r="D20" s="40">
        <f t="shared" si="0"/>
        <v>4</v>
      </c>
      <c r="E20" s="39"/>
      <c r="F20" s="39"/>
      <c r="G20" s="39"/>
      <c r="H20" s="39"/>
      <c r="I20" s="39"/>
      <c r="J20" s="39"/>
      <c r="K20" s="39"/>
      <c r="L20" s="39"/>
      <c r="M20" s="39"/>
      <c r="N20" s="39"/>
      <c r="O20" s="39"/>
    </row>
    <row r="21" spans="1:15" x14ac:dyDescent="0.25">
      <c r="A21" s="37" t="s">
        <v>574</v>
      </c>
      <c r="B21" s="38">
        <v>5</v>
      </c>
      <c r="C21" s="39" t="s">
        <v>644</v>
      </c>
      <c r="D21" s="40">
        <f t="shared" si="0"/>
        <v>10</v>
      </c>
      <c r="E21" s="39"/>
      <c r="F21" s="39" t="s">
        <v>590</v>
      </c>
      <c r="G21" s="39"/>
      <c r="H21" s="39"/>
      <c r="I21" s="39"/>
      <c r="J21" s="39"/>
      <c r="K21" s="39"/>
      <c r="L21" s="39"/>
      <c r="M21" s="39"/>
      <c r="N21" s="39"/>
      <c r="O21" s="39"/>
    </row>
    <row r="22" spans="1:15" x14ac:dyDescent="0.25">
      <c r="A22" s="37" t="s">
        <v>574</v>
      </c>
      <c r="B22" s="38">
        <v>11</v>
      </c>
      <c r="C22" s="39" t="s">
        <v>644</v>
      </c>
      <c r="D22" s="40">
        <f t="shared" si="0"/>
        <v>16</v>
      </c>
      <c r="E22" s="39" t="s">
        <v>595</v>
      </c>
      <c r="F22" s="39"/>
      <c r="G22" s="39"/>
      <c r="H22" s="39"/>
      <c r="I22" s="39"/>
      <c r="J22" s="39"/>
      <c r="K22" s="39"/>
      <c r="L22" s="39"/>
      <c r="M22" s="39"/>
      <c r="N22" s="39"/>
      <c r="O22" s="39"/>
    </row>
    <row r="23" spans="1:15" x14ac:dyDescent="0.25">
      <c r="A23" s="37" t="s">
        <v>574</v>
      </c>
      <c r="B23" s="38">
        <v>17</v>
      </c>
      <c r="C23" s="39" t="s">
        <v>644</v>
      </c>
      <c r="D23" s="40">
        <f t="shared" si="0"/>
        <v>22</v>
      </c>
      <c r="E23" s="39" t="s">
        <v>594</v>
      </c>
      <c r="F23" s="39"/>
      <c r="G23" s="39"/>
      <c r="H23" s="39"/>
      <c r="I23" s="39"/>
      <c r="J23" s="39"/>
      <c r="K23" s="39"/>
      <c r="L23" s="39"/>
      <c r="M23" s="39"/>
      <c r="N23" s="39"/>
      <c r="O23" s="39"/>
    </row>
    <row r="24" spans="1:15" x14ac:dyDescent="0.25">
      <c r="A24" s="37" t="s">
        <v>574</v>
      </c>
      <c r="B24" s="38">
        <v>23</v>
      </c>
      <c r="C24" s="39" t="s">
        <v>644</v>
      </c>
      <c r="D24" s="40">
        <f t="shared" si="0"/>
        <v>28</v>
      </c>
      <c r="E24" s="39"/>
      <c r="F24" s="39" t="s">
        <v>596</v>
      </c>
      <c r="G24" s="39"/>
      <c r="H24" s="39"/>
      <c r="I24" s="39"/>
      <c r="J24" s="39"/>
      <c r="K24" s="39"/>
      <c r="L24" s="39"/>
      <c r="M24" s="39"/>
      <c r="N24" s="39"/>
      <c r="O24" s="39"/>
    </row>
    <row r="25" spans="1:15" x14ac:dyDescent="0.25">
      <c r="A25" s="37" t="s">
        <v>574</v>
      </c>
      <c r="B25" s="38">
        <v>29</v>
      </c>
      <c r="C25" s="39" t="s">
        <v>644</v>
      </c>
      <c r="D25" s="40">
        <f t="shared" si="0"/>
        <v>32</v>
      </c>
      <c r="E25" s="39"/>
      <c r="F25" s="39" t="s">
        <v>590</v>
      </c>
      <c r="G25" s="39" t="s">
        <v>401</v>
      </c>
      <c r="H25" s="39"/>
      <c r="I25" s="39"/>
      <c r="J25" s="39"/>
      <c r="K25" s="39"/>
      <c r="L25" s="39"/>
      <c r="M25" s="39"/>
      <c r="N25" s="39"/>
      <c r="O25" s="39"/>
    </row>
    <row r="26" spans="1:15" x14ac:dyDescent="0.25">
      <c r="A26" s="37" t="s">
        <v>574</v>
      </c>
      <c r="B26" s="38">
        <v>33</v>
      </c>
      <c r="C26" s="39" t="s">
        <v>644</v>
      </c>
      <c r="D26" s="40">
        <f t="shared" si="0"/>
        <v>36</v>
      </c>
      <c r="E26" s="39" t="s">
        <v>595</v>
      </c>
      <c r="F26" s="39"/>
      <c r="G26" s="39" t="s">
        <v>401</v>
      </c>
      <c r="H26" s="39"/>
      <c r="I26" s="39"/>
      <c r="J26" s="39"/>
      <c r="K26" s="39"/>
      <c r="L26" s="39"/>
      <c r="M26" s="39"/>
      <c r="N26" s="39"/>
      <c r="O26" s="39"/>
    </row>
    <row r="27" spans="1:15" x14ac:dyDescent="0.25">
      <c r="A27" s="37" t="s">
        <v>574</v>
      </c>
      <c r="B27" s="38">
        <v>37</v>
      </c>
      <c r="C27" s="39" t="s">
        <v>644</v>
      </c>
      <c r="D27" s="40">
        <f t="shared" si="0"/>
        <v>40</v>
      </c>
      <c r="E27" s="39" t="s">
        <v>594</v>
      </c>
      <c r="F27" s="39"/>
      <c r="G27" s="39" t="s">
        <v>401</v>
      </c>
      <c r="H27" s="39"/>
      <c r="I27" s="39"/>
      <c r="J27" s="39"/>
      <c r="K27" s="39"/>
      <c r="L27" s="39"/>
      <c r="M27" s="39"/>
      <c r="N27" s="39"/>
      <c r="O27" s="39"/>
    </row>
    <row r="28" spans="1:15" x14ac:dyDescent="0.25">
      <c r="A28" s="37" t="s">
        <v>574</v>
      </c>
      <c r="B28" s="38">
        <v>41</v>
      </c>
      <c r="C28" s="39" t="s">
        <v>644</v>
      </c>
      <c r="D28" s="40">
        <f t="shared" si="0"/>
        <v>44</v>
      </c>
      <c r="E28" s="39"/>
      <c r="F28" s="39" t="s">
        <v>596</v>
      </c>
      <c r="G28" s="39" t="s">
        <v>401</v>
      </c>
      <c r="H28" s="39"/>
      <c r="I28" s="39"/>
      <c r="J28" s="39"/>
      <c r="K28" s="39"/>
      <c r="L28" s="39"/>
      <c r="M28" s="39"/>
      <c r="N28" s="39"/>
      <c r="O28" s="39"/>
    </row>
    <row r="29" spans="1:15" x14ac:dyDescent="0.25">
      <c r="A29" s="37" t="s">
        <v>574</v>
      </c>
      <c r="B29" s="38">
        <v>45</v>
      </c>
      <c r="C29" s="39" t="s">
        <v>644</v>
      </c>
      <c r="D29" s="40">
        <f t="shared" si="0"/>
        <v>49</v>
      </c>
      <c r="E29" s="39"/>
      <c r="F29" s="39" t="s">
        <v>590</v>
      </c>
      <c r="G29" s="39"/>
      <c r="H29" s="39" t="s">
        <v>485</v>
      </c>
      <c r="I29" s="39"/>
      <c r="J29" s="39"/>
      <c r="K29" s="39"/>
      <c r="L29" s="39"/>
      <c r="M29" s="39"/>
      <c r="N29" s="39"/>
      <c r="O29" s="39"/>
    </row>
    <row r="30" spans="1:15" x14ac:dyDescent="0.25">
      <c r="A30" s="37" t="s">
        <v>574</v>
      </c>
      <c r="B30" s="38">
        <v>50</v>
      </c>
      <c r="C30" s="39" t="s">
        <v>644</v>
      </c>
      <c r="D30" s="40">
        <f t="shared" si="0"/>
        <v>54</v>
      </c>
      <c r="E30" s="39" t="s">
        <v>595</v>
      </c>
      <c r="F30" s="39"/>
      <c r="G30" s="39"/>
      <c r="H30" s="39" t="s">
        <v>485</v>
      </c>
      <c r="I30" s="39"/>
      <c r="J30" s="39"/>
      <c r="K30" s="39"/>
      <c r="L30" s="39"/>
      <c r="M30" s="39"/>
      <c r="N30" s="39"/>
      <c r="O30" s="39"/>
    </row>
    <row r="31" spans="1:15" x14ac:dyDescent="0.25">
      <c r="A31" s="37" t="s">
        <v>574</v>
      </c>
      <c r="B31" s="38">
        <v>55</v>
      </c>
      <c r="C31" s="39" t="s">
        <v>644</v>
      </c>
      <c r="D31" s="40">
        <f t="shared" si="0"/>
        <v>59</v>
      </c>
      <c r="E31" s="39" t="s">
        <v>594</v>
      </c>
      <c r="F31" s="39"/>
      <c r="G31" s="39"/>
      <c r="H31" s="39" t="s">
        <v>485</v>
      </c>
      <c r="I31" s="39"/>
      <c r="J31" s="39"/>
      <c r="K31" s="39"/>
      <c r="L31" s="39"/>
      <c r="M31" s="39"/>
      <c r="N31" s="39"/>
      <c r="O31" s="39"/>
    </row>
    <row r="32" spans="1:15" x14ac:dyDescent="0.25">
      <c r="A32" s="37" t="s">
        <v>574</v>
      </c>
      <c r="B32" s="38">
        <v>60</v>
      </c>
      <c r="C32" s="39" t="s">
        <v>644</v>
      </c>
      <c r="D32" s="40">
        <f t="shared" si="0"/>
        <v>63</v>
      </c>
      <c r="E32" s="39"/>
      <c r="F32" s="39" t="s">
        <v>596</v>
      </c>
      <c r="G32" s="39"/>
      <c r="H32" s="39" t="s">
        <v>485</v>
      </c>
      <c r="I32" s="39"/>
      <c r="J32" s="39"/>
      <c r="K32" s="39"/>
      <c r="L32" s="39"/>
      <c r="M32" s="39"/>
      <c r="N32" s="39"/>
      <c r="O32" s="39"/>
    </row>
    <row r="33" spans="1:15" x14ac:dyDescent="0.25">
      <c r="A33" s="37" t="s">
        <v>574</v>
      </c>
      <c r="B33" s="38">
        <v>64</v>
      </c>
      <c r="C33" s="39" t="s">
        <v>644</v>
      </c>
      <c r="D33" s="40">
        <f t="shared" si="0"/>
        <v>66</v>
      </c>
      <c r="E33" s="39"/>
      <c r="F33" s="39" t="s">
        <v>590</v>
      </c>
      <c r="G33" s="39"/>
      <c r="H33" s="39"/>
      <c r="I33" s="39" t="s">
        <v>485</v>
      </c>
      <c r="J33" s="39"/>
      <c r="K33" s="39"/>
      <c r="L33" s="39"/>
      <c r="M33" s="39"/>
      <c r="N33" s="39"/>
      <c r="O33" s="39"/>
    </row>
    <row r="34" spans="1:15" x14ac:dyDescent="0.25">
      <c r="A34" s="37" t="s">
        <v>574</v>
      </c>
      <c r="B34" s="38">
        <v>67</v>
      </c>
      <c r="C34" s="39" t="s">
        <v>644</v>
      </c>
      <c r="D34" s="40">
        <f t="shared" si="0"/>
        <v>69</v>
      </c>
      <c r="E34" s="39" t="s">
        <v>595</v>
      </c>
      <c r="F34" s="39"/>
      <c r="G34" s="39"/>
      <c r="H34" s="39"/>
      <c r="I34" s="39" t="s">
        <v>485</v>
      </c>
      <c r="J34" s="39"/>
      <c r="K34" s="39"/>
      <c r="L34" s="39"/>
      <c r="M34" s="39"/>
      <c r="N34" s="39"/>
      <c r="O34" s="39"/>
    </row>
    <row r="35" spans="1:15" x14ac:dyDescent="0.25">
      <c r="A35" s="37" t="s">
        <v>574</v>
      </c>
      <c r="B35" s="38">
        <v>70</v>
      </c>
      <c r="C35" s="39" t="s">
        <v>644</v>
      </c>
      <c r="D35" s="40">
        <f t="shared" si="0"/>
        <v>72</v>
      </c>
      <c r="E35" s="39" t="s">
        <v>594</v>
      </c>
      <c r="F35" s="39"/>
      <c r="G35" s="39"/>
      <c r="H35" s="39"/>
      <c r="I35" s="39" t="s">
        <v>485</v>
      </c>
      <c r="J35" s="39"/>
      <c r="K35" s="39"/>
      <c r="L35" s="39"/>
      <c r="M35" s="39"/>
      <c r="N35" s="39"/>
      <c r="O35" s="39"/>
    </row>
    <row r="36" spans="1:15" x14ac:dyDescent="0.25">
      <c r="A36" s="37" t="s">
        <v>574</v>
      </c>
      <c r="B36" s="38">
        <v>73</v>
      </c>
      <c r="C36" s="39" t="s">
        <v>644</v>
      </c>
      <c r="D36" s="40">
        <f t="shared" si="0"/>
        <v>74</v>
      </c>
      <c r="E36" s="39"/>
      <c r="F36" s="39" t="s">
        <v>596</v>
      </c>
      <c r="G36" s="39"/>
      <c r="H36" s="39"/>
      <c r="I36" s="39" t="s">
        <v>485</v>
      </c>
      <c r="J36" s="39"/>
      <c r="K36" s="39"/>
      <c r="L36" s="39"/>
      <c r="M36" s="39"/>
      <c r="N36" s="39"/>
      <c r="O36" s="39"/>
    </row>
    <row r="37" spans="1:15" x14ac:dyDescent="0.25">
      <c r="A37" s="37" t="s">
        <v>574</v>
      </c>
      <c r="B37" s="38">
        <v>75</v>
      </c>
      <c r="C37" s="39" t="s">
        <v>644</v>
      </c>
      <c r="D37" s="40">
        <f t="shared" si="0"/>
        <v>76</v>
      </c>
      <c r="E37" s="39"/>
      <c r="F37" s="39" t="s">
        <v>590</v>
      </c>
      <c r="G37" s="39"/>
      <c r="H37" s="39"/>
      <c r="I37" s="39"/>
      <c r="J37" s="39">
        <v>1</v>
      </c>
      <c r="K37" s="39"/>
      <c r="L37" s="39"/>
      <c r="M37" s="39"/>
      <c r="N37" s="39"/>
      <c r="O37" s="39"/>
    </row>
    <row r="38" spans="1:15" x14ac:dyDescent="0.25">
      <c r="A38" s="37" t="s">
        <v>574</v>
      </c>
      <c r="B38" s="38">
        <v>77</v>
      </c>
      <c r="C38" s="39" t="s">
        <v>644</v>
      </c>
      <c r="D38" s="40">
        <f t="shared" si="0"/>
        <v>78</v>
      </c>
      <c r="E38" s="39" t="s">
        <v>595</v>
      </c>
      <c r="F38" s="39"/>
      <c r="G38" s="39"/>
      <c r="H38" s="39"/>
      <c r="I38" s="39"/>
      <c r="J38" s="39">
        <v>1</v>
      </c>
      <c r="K38" s="39"/>
      <c r="L38" s="39"/>
      <c r="M38" s="39"/>
      <c r="N38" s="39"/>
      <c r="O38" s="39"/>
    </row>
    <row r="39" spans="1:15" x14ac:dyDescent="0.25">
      <c r="A39" s="37" t="s">
        <v>574</v>
      </c>
      <c r="B39" s="38">
        <v>79</v>
      </c>
      <c r="C39" s="39" t="s">
        <v>644</v>
      </c>
      <c r="D39" s="40">
        <f t="shared" si="0"/>
        <v>79</v>
      </c>
      <c r="E39" s="39" t="s">
        <v>594</v>
      </c>
      <c r="F39" s="39"/>
      <c r="G39" s="39"/>
      <c r="H39" s="39"/>
      <c r="I39" s="39"/>
      <c r="J39" s="39">
        <v>1</v>
      </c>
      <c r="K39" s="39"/>
      <c r="L39" s="39"/>
      <c r="M39" s="39"/>
      <c r="N39" s="39"/>
      <c r="O39" s="39"/>
    </row>
    <row r="40" spans="1:15" x14ac:dyDescent="0.25">
      <c r="A40" s="37" t="s">
        <v>574</v>
      </c>
      <c r="B40" s="38">
        <v>80</v>
      </c>
      <c r="C40" s="39" t="s">
        <v>644</v>
      </c>
      <c r="D40" s="40">
        <f t="shared" si="0"/>
        <v>80</v>
      </c>
      <c r="E40" s="39"/>
      <c r="F40" s="39" t="s">
        <v>596</v>
      </c>
      <c r="G40" s="39"/>
      <c r="H40" s="39"/>
      <c r="I40" s="39"/>
      <c r="J40" s="39">
        <v>1</v>
      </c>
      <c r="K40" s="39"/>
      <c r="L40" s="39"/>
      <c r="M40" s="39"/>
      <c r="N40" s="39"/>
      <c r="O40" s="39"/>
    </row>
    <row r="41" spans="1:15" x14ac:dyDescent="0.25">
      <c r="A41" s="37" t="s">
        <v>574</v>
      </c>
      <c r="B41" s="38">
        <v>81</v>
      </c>
      <c r="C41" s="39" t="s">
        <v>644</v>
      </c>
      <c r="D41" s="40">
        <f t="shared" si="0"/>
        <v>84</v>
      </c>
      <c r="E41" s="39"/>
      <c r="F41" s="39" t="s">
        <v>590</v>
      </c>
      <c r="G41" s="39"/>
      <c r="H41" s="39"/>
      <c r="I41" s="39"/>
      <c r="J41" s="39"/>
      <c r="K41" s="39"/>
      <c r="L41" s="39" t="s">
        <v>485</v>
      </c>
      <c r="M41" s="39"/>
      <c r="N41" s="39"/>
      <c r="O41" s="39"/>
    </row>
    <row r="42" spans="1:15" x14ac:dyDescent="0.25">
      <c r="A42" s="37" t="s">
        <v>574</v>
      </c>
      <c r="B42" s="38">
        <v>85</v>
      </c>
      <c r="C42" s="39" t="s">
        <v>644</v>
      </c>
      <c r="D42" s="40">
        <f t="shared" si="0"/>
        <v>88</v>
      </c>
      <c r="E42" s="39" t="s">
        <v>595</v>
      </c>
      <c r="F42" s="39"/>
      <c r="G42" s="39"/>
      <c r="H42" s="39"/>
      <c r="I42" s="39"/>
      <c r="J42" s="39"/>
      <c r="K42" s="39"/>
      <c r="L42" s="39" t="s">
        <v>485</v>
      </c>
      <c r="M42" s="39"/>
      <c r="N42" s="39"/>
      <c r="O42" s="39"/>
    </row>
    <row r="43" spans="1:15" x14ac:dyDescent="0.25">
      <c r="A43" s="37" t="s">
        <v>574</v>
      </c>
      <c r="B43" s="38">
        <v>89</v>
      </c>
      <c r="C43" s="39" t="s">
        <v>644</v>
      </c>
      <c r="D43" s="40">
        <f t="shared" si="0"/>
        <v>91</v>
      </c>
      <c r="E43" s="39" t="s">
        <v>594</v>
      </c>
      <c r="F43" s="39"/>
      <c r="G43" s="39"/>
      <c r="H43" s="39"/>
      <c r="I43" s="39"/>
      <c r="J43" s="39"/>
      <c r="K43" s="39"/>
      <c r="L43" s="39" t="s">
        <v>485</v>
      </c>
      <c r="M43" s="39"/>
      <c r="N43" s="39"/>
      <c r="O43" s="39"/>
    </row>
    <row r="44" spans="1:15" x14ac:dyDescent="0.25">
      <c r="A44" s="37" t="s">
        <v>574</v>
      </c>
      <c r="B44" s="38">
        <v>92</v>
      </c>
      <c r="C44" s="39" t="s">
        <v>644</v>
      </c>
      <c r="D44" s="40">
        <f t="shared" si="0"/>
        <v>94</v>
      </c>
      <c r="E44" s="39"/>
      <c r="F44" s="39" t="s">
        <v>596</v>
      </c>
      <c r="G44" s="39"/>
      <c r="H44" s="39"/>
      <c r="I44" s="39"/>
      <c r="J44" s="39"/>
      <c r="K44" s="39"/>
      <c r="L44" s="39" t="s">
        <v>485</v>
      </c>
      <c r="M44" s="39"/>
      <c r="N44" s="39"/>
      <c r="O44" s="39"/>
    </row>
    <row r="45" spans="1:15" x14ac:dyDescent="0.25">
      <c r="A45" s="37" t="s">
        <v>574</v>
      </c>
      <c r="B45" s="38">
        <v>95</v>
      </c>
      <c r="C45" s="39" t="s">
        <v>644</v>
      </c>
      <c r="D45" s="40">
        <f t="shared" si="0"/>
        <v>96</v>
      </c>
      <c r="E45" s="39" t="s">
        <v>594</v>
      </c>
      <c r="F45" s="39"/>
      <c r="G45" s="39"/>
      <c r="H45" s="39"/>
      <c r="I45" s="39"/>
      <c r="J45" s="39"/>
      <c r="K45" s="39"/>
      <c r="L45" s="39"/>
      <c r="M45" s="39" t="s">
        <v>485</v>
      </c>
      <c r="N45" s="39"/>
      <c r="O45" s="39"/>
    </row>
    <row r="46" spans="1:15" x14ac:dyDescent="0.25">
      <c r="A46" s="37" t="s">
        <v>574</v>
      </c>
      <c r="B46" s="38">
        <v>97</v>
      </c>
      <c r="C46" s="39" t="s">
        <v>644</v>
      </c>
      <c r="D46" s="40">
        <f t="shared" si="0"/>
        <v>98</v>
      </c>
      <c r="E46" s="39"/>
      <c r="F46" s="39" t="s">
        <v>596</v>
      </c>
      <c r="G46" s="39"/>
      <c r="H46" s="39"/>
      <c r="I46" s="39"/>
      <c r="J46" s="39"/>
      <c r="K46" s="39"/>
      <c r="L46" s="39"/>
      <c r="M46" s="39" t="s">
        <v>485</v>
      </c>
      <c r="N46" s="39"/>
      <c r="O46" s="39"/>
    </row>
    <row r="47" spans="1:15" x14ac:dyDescent="0.25">
      <c r="A47" s="37" t="s">
        <v>574</v>
      </c>
      <c r="B47" s="38">
        <v>99</v>
      </c>
      <c r="C47" s="39" t="s">
        <v>644</v>
      </c>
      <c r="D47" s="40">
        <f t="shared" si="0"/>
        <v>99</v>
      </c>
      <c r="E47" s="39" t="s">
        <v>594</v>
      </c>
      <c r="F47" s="39"/>
      <c r="G47" s="39"/>
      <c r="H47" s="39"/>
      <c r="I47" s="39"/>
      <c r="J47" s="39"/>
      <c r="K47" s="39"/>
      <c r="L47" s="39"/>
      <c r="M47" s="39"/>
      <c r="N47" s="39">
        <v>1</v>
      </c>
      <c r="O47" s="39"/>
    </row>
    <row r="48" spans="1:15" x14ac:dyDescent="0.25">
      <c r="A48" s="37" t="s">
        <v>574</v>
      </c>
      <c r="B48" s="38">
        <v>100</v>
      </c>
      <c r="C48" s="39" t="s">
        <v>644</v>
      </c>
      <c r="D48" s="40">
        <f t="shared" si="0"/>
        <v>100</v>
      </c>
      <c r="E48" s="39"/>
      <c r="F48" s="39" t="s">
        <v>596</v>
      </c>
      <c r="G48" s="39"/>
      <c r="H48" s="39"/>
      <c r="I48" s="39"/>
      <c r="J48" s="39"/>
      <c r="K48" s="39"/>
      <c r="L48" s="39"/>
      <c r="M48" s="39"/>
      <c r="N48" s="39">
        <v>1</v>
      </c>
      <c r="O48" s="39"/>
    </row>
    <row r="49" spans="1:15" x14ac:dyDescent="0.25">
      <c r="A49" s="29" t="s">
        <v>581</v>
      </c>
      <c r="B49" s="30">
        <v>1</v>
      </c>
      <c r="C49" s="31" t="s">
        <v>644</v>
      </c>
      <c r="D49" s="32">
        <f t="shared" si="0"/>
        <v>3</v>
      </c>
      <c r="E49" s="31"/>
      <c r="F49" s="31"/>
      <c r="G49" s="31"/>
      <c r="H49" s="31"/>
      <c r="I49" s="31"/>
      <c r="J49" s="31"/>
      <c r="K49" s="31"/>
      <c r="L49" s="31"/>
      <c r="M49" s="31"/>
      <c r="N49" s="31"/>
      <c r="O49" s="31"/>
    </row>
    <row r="50" spans="1:15" x14ac:dyDescent="0.25">
      <c r="A50" s="29" t="s">
        <v>581</v>
      </c>
      <c r="B50" s="30">
        <v>4</v>
      </c>
      <c r="C50" s="31" t="s">
        <v>644</v>
      </c>
      <c r="D50" s="32">
        <f t="shared" si="0"/>
        <v>6</v>
      </c>
      <c r="E50" s="31"/>
      <c r="F50" s="31" t="s">
        <v>596</v>
      </c>
      <c r="G50" s="31"/>
      <c r="H50" s="31"/>
      <c r="I50" s="31"/>
      <c r="J50" s="31"/>
      <c r="K50" s="31"/>
      <c r="L50" s="31"/>
      <c r="M50" s="31"/>
      <c r="N50" s="31"/>
      <c r="O50" s="31"/>
    </row>
    <row r="51" spans="1:15" x14ac:dyDescent="0.25">
      <c r="A51" s="29" t="s">
        <v>581</v>
      </c>
      <c r="B51" s="30">
        <v>7</v>
      </c>
      <c r="C51" s="31" t="s">
        <v>644</v>
      </c>
      <c r="D51" s="32">
        <f t="shared" si="0"/>
        <v>10</v>
      </c>
      <c r="E51" s="31"/>
      <c r="F51" s="31" t="s">
        <v>599</v>
      </c>
      <c r="G51" s="31"/>
      <c r="H51" s="31"/>
      <c r="I51" s="31"/>
      <c r="J51" s="31"/>
      <c r="K51" s="31"/>
      <c r="L51" s="31"/>
      <c r="M51" s="31"/>
      <c r="N51" s="31"/>
      <c r="O51" s="31"/>
    </row>
    <row r="52" spans="1:15" x14ac:dyDescent="0.25">
      <c r="A52" s="29" t="s">
        <v>581</v>
      </c>
      <c r="B52" s="30">
        <v>11</v>
      </c>
      <c r="C52" s="31" t="s">
        <v>644</v>
      </c>
      <c r="D52" s="32">
        <f t="shared" si="0"/>
        <v>12</v>
      </c>
      <c r="E52" s="31" t="s">
        <v>600</v>
      </c>
      <c r="F52" s="31"/>
      <c r="G52" s="31"/>
      <c r="H52" s="31"/>
      <c r="I52" s="31"/>
      <c r="J52" s="31"/>
      <c r="K52" s="31"/>
      <c r="L52" s="31"/>
      <c r="M52" s="31"/>
      <c r="N52" s="31"/>
      <c r="O52" s="31"/>
    </row>
    <row r="53" spans="1:15" x14ac:dyDescent="0.25">
      <c r="A53" s="29" t="s">
        <v>581</v>
      </c>
      <c r="B53" s="30">
        <v>13</v>
      </c>
      <c r="C53" s="31" t="s">
        <v>644</v>
      </c>
      <c r="D53" s="32">
        <f t="shared" si="0"/>
        <v>15</v>
      </c>
      <c r="E53" s="31" t="s">
        <v>601</v>
      </c>
      <c r="F53" s="31"/>
      <c r="G53" s="31"/>
      <c r="H53" s="31"/>
      <c r="I53" s="31"/>
      <c r="J53" s="31"/>
      <c r="K53" s="31"/>
      <c r="L53" s="31"/>
      <c r="M53" s="31"/>
      <c r="N53" s="31"/>
      <c r="O53" s="31"/>
    </row>
    <row r="54" spans="1:15" x14ac:dyDescent="0.25">
      <c r="A54" s="29" t="s">
        <v>581</v>
      </c>
      <c r="B54" s="30">
        <v>16</v>
      </c>
      <c r="C54" s="31" t="s">
        <v>644</v>
      </c>
      <c r="D54" s="32">
        <f t="shared" si="0"/>
        <v>19</v>
      </c>
      <c r="E54" s="31"/>
      <c r="F54" s="31" t="s">
        <v>596</v>
      </c>
      <c r="G54" s="31" t="s">
        <v>485</v>
      </c>
      <c r="H54" s="31" t="s">
        <v>401</v>
      </c>
      <c r="I54" s="31"/>
      <c r="J54" s="31"/>
      <c r="K54" s="31"/>
      <c r="L54" s="31"/>
      <c r="M54" s="31"/>
      <c r="N54" s="31"/>
      <c r="O54" s="31"/>
    </row>
    <row r="55" spans="1:15" x14ac:dyDescent="0.25">
      <c r="A55" s="29" t="s">
        <v>581</v>
      </c>
      <c r="B55" s="30">
        <v>20</v>
      </c>
      <c r="C55" s="31" t="s">
        <v>644</v>
      </c>
      <c r="D55" s="32">
        <f t="shared" si="0"/>
        <v>23</v>
      </c>
      <c r="E55" s="31"/>
      <c r="F55" s="31" t="s">
        <v>599</v>
      </c>
      <c r="G55" s="31" t="s">
        <v>485</v>
      </c>
      <c r="H55" s="31" t="s">
        <v>401</v>
      </c>
      <c r="I55" s="31"/>
      <c r="J55" s="31"/>
      <c r="K55" s="31"/>
      <c r="L55" s="31"/>
      <c r="M55" s="31"/>
      <c r="N55" s="31"/>
      <c r="O55" s="31"/>
    </row>
    <row r="56" spans="1:15" x14ac:dyDescent="0.25">
      <c r="A56" s="29" t="s">
        <v>581</v>
      </c>
      <c r="B56" s="30">
        <v>24</v>
      </c>
      <c r="C56" s="31" t="s">
        <v>644</v>
      </c>
      <c r="D56" s="32">
        <f t="shared" si="0"/>
        <v>26</v>
      </c>
      <c r="E56" s="31" t="s">
        <v>600</v>
      </c>
      <c r="F56" s="31"/>
      <c r="G56" s="31" t="s">
        <v>485</v>
      </c>
      <c r="H56" s="31" t="s">
        <v>401</v>
      </c>
      <c r="I56" s="31"/>
      <c r="J56" s="31"/>
      <c r="K56" s="31"/>
      <c r="L56" s="31"/>
      <c r="M56" s="31"/>
      <c r="N56" s="31"/>
      <c r="O56" s="31"/>
    </row>
    <row r="57" spans="1:15" x14ac:dyDescent="0.25">
      <c r="A57" s="29" t="s">
        <v>581</v>
      </c>
      <c r="B57" s="30">
        <v>27</v>
      </c>
      <c r="C57" s="31" t="s">
        <v>644</v>
      </c>
      <c r="D57" s="32">
        <f t="shared" si="0"/>
        <v>29</v>
      </c>
      <c r="E57" s="31" t="s">
        <v>601</v>
      </c>
      <c r="F57" s="31"/>
      <c r="G57" s="31" t="s">
        <v>485</v>
      </c>
      <c r="H57" s="31" t="s">
        <v>401</v>
      </c>
      <c r="I57" s="31"/>
      <c r="J57" s="31"/>
      <c r="K57" s="31"/>
      <c r="L57" s="31"/>
      <c r="M57" s="31"/>
      <c r="N57" s="31"/>
      <c r="O57" s="31"/>
    </row>
    <row r="58" spans="1:15" x14ac:dyDescent="0.25">
      <c r="A58" s="29" t="s">
        <v>581</v>
      </c>
      <c r="B58" s="30">
        <v>30</v>
      </c>
      <c r="C58" s="31" t="s">
        <v>644</v>
      </c>
      <c r="D58" s="32">
        <f t="shared" si="0"/>
        <v>35</v>
      </c>
      <c r="E58" s="31"/>
      <c r="F58" s="31" t="s">
        <v>596</v>
      </c>
      <c r="G58" s="31"/>
      <c r="H58" s="31"/>
      <c r="I58" s="31" t="s">
        <v>401</v>
      </c>
      <c r="J58" s="31"/>
      <c r="K58" s="31"/>
      <c r="L58" s="31"/>
      <c r="M58" s="31"/>
      <c r="N58" s="31"/>
      <c r="O58" s="31"/>
    </row>
    <row r="59" spans="1:15" x14ac:dyDescent="0.25">
      <c r="A59" s="29" t="s">
        <v>581</v>
      </c>
      <c r="B59" s="30">
        <v>36</v>
      </c>
      <c r="C59" s="31" t="s">
        <v>644</v>
      </c>
      <c r="D59" s="32">
        <f t="shared" si="0"/>
        <v>40</v>
      </c>
      <c r="E59" s="31"/>
      <c r="F59" s="31" t="s">
        <v>599</v>
      </c>
      <c r="G59" s="31"/>
      <c r="H59" s="31"/>
      <c r="I59" s="31" t="s">
        <v>401</v>
      </c>
      <c r="J59" s="31"/>
      <c r="K59" s="31"/>
      <c r="L59" s="31"/>
      <c r="M59" s="31"/>
      <c r="N59" s="31"/>
      <c r="O59" s="31"/>
    </row>
    <row r="60" spans="1:15" x14ac:dyDescent="0.25">
      <c r="A60" s="29" t="s">
        <v>581</v>
      </c>
      <c r="B60" s="30">
        <v>41</v>
      </c>
      <c r="C60" s="31" t="s">
        <v>644</v>
      </c>
      <c r="D60" s="32">
        <f t="shared" si="0"/>
        <v>45</v>
      </c>
      <c r="E60" s="31" t="s">
        <v>600</v>
      </c>
      <c r="F60" s="31"/>
      <c r="G60" s="31"/>
      <c r="H60" s="31"/>
      <c r="I60" s="31" t="s">
        <v>401</v>
      </c>
      <c r="J60" s="31"/>
      <c r="K60" s="31"/>
      <c r="L60" s="31"/>
      <c r="M60" s="31"/>
      <c r="N60" s="31"/>
      <c r="O60" s="31"/>
    </row>
    <row r="61" spans="1:15" x14ac:dyDescent="0.25">
      <c r="A61" s="29" t="s">
        <v>581</v>
      </c>
      <c r="B61" s="30">
        <v>46</v>
      </c>
      <c r="C61" s="31" t="s">
        <v>644</v>
      </c>
      <c r="D61" s="32">
        <f t="shared" si="0"/>
        <v>50</v>
      </c>
      <c r="E61" s="31" t="s">
        <v>601</v>
      </c>
      <c r="F61" s="31"/>
      <c r="G61" s="31"/>
      <c r="H61" s="31"/>
      <c r="I61" s="31" t="s">
        <v>401</v>
      </c>
      <c r="J61" s="31"/>
      <c r="K61" s="31"/>
      <c r="L61" s="31"/>
      <c r="M61" s="31"/>
      <c r="N61" s="31"/>
      <c r="O61" s="31"/>
    </row>
    <row r="62" spans="1:15" x14ac:dyDescent="0.25">
      <c r="A62" s="29" t="s">
        <v>581</v>
      </c>
      <c r="B62" s="30">
        <v>51</v>
      </c>
      <c r="C62" s="31" t="s">
        <v>644</v>
      </c>
      <c r="D62" s="32">
        <f t="shared" si="0"/>
        <v>54</v>
      </c>
      <c r="E62" s="31"/>
      <c r="F62" s="31" t="s">
        <v>596</v>
      </c>
      <c r="G62" s="31"/>
      <c r="H62" s="31"/>
      <c r="I62" s="31"/>
      <c r="J62" s="31" t="s">
        <v>485</v>
      </c>
      <c r="K62" s="31"/>
      <c r="L62" s="31"/>
      <c r="M62" s="31"/>
      <c r="N62" s="31"/>
      <c r="O62" s="31"/>
    </row>
    <row r="63" spans="1:15" x14ac:dyDescent="0.25">
      <c r="A63" s="29" t="s">
        <v>581</v>
      </c>
      <c r="B63" s="30">
        <v>55</v>
      </c>
      <c r="C63" s="31" t="s">
        <v>644</v>
      </c>
      <c r="D63" s="32">
        <f t="shared" si="0"/>
        <v>58</v>
      </c>
      <c r="E63" s="31"/>
      <c r="F63" s="31" t="s">
        <v>599</v>
      </c>
      <c r="G63" s="31"/>
      <c r="H63" s="31"/>
      <c r="I63" s="31"/>
      <c r="J63" s="31" t="s">
        <v>485</v>
      </c>
      <c r="K63" s="31"/>
      <c r="L63" s="31"/>
      <c r="M63" s="31"/>
      <c r="N63" s="31"/>
      <c r="O63" s="31"/>
    </row>
    <row r="64" spans="1:15" x14ac:dyDescent="0.25">
      <c r="A64" s="29" t="s">
        <v>581</v>
      </c>
      <c r="B64" s="30">
        <v>59</v>
      </c>
      <c r="C64" s="31" t="s">
        <v>644</v>
      </c>
      <c r="D64" s="32">
        <f t="shared" si="0"/>
        <v>62</v>
      </c>
      <c r="E64" s="31" t="s">
        <v>600</v>
      </c>
      <c r="F64" s="31"/>
      <c r="G64" s="31"/>
      <c r="H64" s="31"/>
      <c r="I64" s="31"/>
      <c r="J64" s="31" t="s">
        <v>485</v>
      </c>
      <c r="K64" s="31"/>
      <c r="L64" s="31"/>
      <c r="M64" s="31"/>
      <c r="N64" s="31"/>
      <c r="O64" s="31"/>
    </row>
    <row r="65" spans="1:15" x14ac:dyDescent="0.25">
      <c r="A65" s="29" t="s">
        <v>581</v>
      </c>
      <c r="B65" s="30">
        <v>63</v>
      </c>
      <c r="C65" s="31" t="s">
        <v>644</v>
      </c>
      <c r="D65" s="32">
        <f t="shared" si="0"/>
        <v>66</v>
      </c>
      <c r="E65" s="31" t="s">
        <v>601</v>
      </c>
      <c r="F65" s="31"/>
      <c r="G65" s="31"/>
      <c r="H65" s="31"/>
      <c r="I65" s="31"/>
      <c r="J65" s="31" t="s">
        <v>485</v>
      </c>
      <c r="K65" s="31"/>
      <c r="L65" s="31"/>
      <c r="M65" s="31"/>
      <c r="N65" s="31"/>
      <c r="O65" s="31"/>
    </row>
    <row r="66" spans="1:15" x14ac:dyDescent="0.25">
      <c r="A66" s="29" t="s">
        <v>581</v>
      </c>
      <c r="B66" s="30">
        <v>67</v>
      </c>
      <c r="C66" s="31" t="s">
        <v>644</v>
      </c>
      <c r="D66" s="32">
        <f t="shared" si="0"/>
        <v>68</v>
      </c>
      <c r="E66" s="31"/>
      <c r="F66" s="31" t="s">
        <v>596</v>
      </c>
      <c r="G66" s="31"/>
      <c r="H66" s="31"/>
      <c r="I66" s="31"/>
      <c r="J66" s="31"/>
      <c r="K66" s="31">
        <v>1</v>
      </c>
      <c r="L66" s="31"/>
      <c r="M66" s="31"/>
      <c r="N66" s="31"/>
      <c r="O66" s="31"/>
    </row>
    <row r="67" spans="1:15" x14ac:dyDescent="0.25">
      <c r="A67" s="29" t="s">
        <v>581</v>
      </c>
      <c r="B67" s="30">
        <v>69</v>
      </c>
      <c r="C67" s="31" t="s">
        <v>644</v>
      </c>
      <c r="D67" s="32">
        <f t="shared" si="0"/>
        <v>70</v>
      </c>
      <c r="E67" s="31"/>
      <c r="F67" s="31" t="s">
        <v>599</v>
      </c>
      <c r="G67" s="31"/>
      <c r="H67" s="31"/>
      <c r="I67" s="31"/>
      <c r="J67" s="31"/>
      <c r="K67" s="31">
        <v>1</v>
      </c>
      <c r="L67" s="31"/>
      <c r="M67" s="31"/>
      <c r="N67" s="31"/>
      <c r="O67" s="31"/>
    </row>
    <row r="68" spans="1:15" x14ac:dyDescent="0.25">
      <c r="A68" s="29" t="s">
        <v>581</v>
      </c>
      <c r="B68" s="30">
        <v>71</v>
      </c>
      <c r="C68" s="31" t="s">
        <v>644</v>
      </c>
      <c r="D68" s="32">
        <f t="shared" ref="D68:D106" si="1">IF(B69&lt;=1,100,B69-1)</f>
        <v>72</v>
      </c>
      <c r="E68" s="31" t="s">
        <v>600</v>
      </c>
      <c r="F68" s="31"/>
      <c r="G68" s="31"/>
      <c r="H68" s="31"/>
      <c r="I68" s="31"/>
      <c r="J68" s="31"/>
      <c r="K68" s="31">
        <v>1</v>
      </c>
      <c r="L68" s="31"/>
      <c r="M68" s="31"/>
      <c r="N68" s="31"/>
      <c r="O68" s="31"/>
    </row>
    <row r="69" spans="1:15" x14ac:dyDescent="0.25">
      <c r="A69" s="29" t="s">
        <v>581</v>
      </c>
      <c r="B69" s="30">
        <v>73</v>
      </c>
      <c r="C69" s="31" t="s">
        <v>644</v>
      </c>
      <c r="D69" s="32">
        <f t="shared" si="1"/>
        <v>74</v>
      </c>
      <c r="E69" s="31" t="s">
        <v>601</v>
      </c>
      <c r="F69" s="31"/>
      <c r="G69" s="31"/>
      <c r="H69" s="31"/>
      <c r="I69" s="31"/>
      <c r="J69" s="31"/>
      <c r="K69" s="31">
        <v>1</v>
      </c>
      <c r="L69" s="31"/>
      <c r="M69" s="31"/>
      <c r="N69" s="31"/>
      <c r="O69" s="31"/>
    </row>
    <row r="70" spans="1:15" x14ac:dyDescent="0.25">
      <c r="A70" s="29" t="s">
        <v>581</v>
      </c>
      <c r="B70" s="30">
        <v>75</v>
      </c>
      <c r="C70" s="31" t="s">
        <v>644</v>
      </c>
      <c r="D70" s="32">
        <f t="shared" si="1"/>
        <v>76</v>
      </c>
      <c r="E70" s="31"/>
      <c r="F70" s="31" t="s">
        <v>596</v>
      </c>
      <c r="G70" s="31"/>
      <c r="H70" s="31"/>
      <c r="I70" s="31"/>
      <c r="J70" s="31"/>
      <c r="K70" s="31"/>
      <c r="L70" s="31">
        <v>1</v>
      </c>
      <c r="M70" s="31" t="s">
        <v>485</v>
      </c>
      <c r="N70" s="31"/>
      <c r="O70" s="31"/>
    </row>
    <row r="71" spans="1:15" x14ac:dyDescent="0.25">
      <c r="A71" s="29" t="s">
        <v>581</v>
      </c>
      <c r="B71" s="30">
        <v>77</v>
      </c>
      <c r="C71" s="31" t="s">
        <v>644</v>
      </c>
      <c r="D71" s="32">
        <f t="shared" si="1"/>
        <v>78</v>
      </c>
      <c r="E71" s="31"/>
      <c r="F71" s="31" t="s">
        <v>599</v>
      </c>
      <c r="G71" s="31"/>
      <c r="H71" s="31"/>
      <c r="I71" s="31"/>
      <c r="J71" s="31"/>
      <c r="K71" s="31"/>
      <c r="L71" s="31">
        <v>1</v>
      </c>
      <c r="M71" s="31" t="s">
        <v>485</v>
      </c>
      <c r="N71" s="31"/>
      <c r="O71" s="31"/>
    </row>
    <row r="72" spans="1:15" x14ac:dyDescent="0.25">
      <c r="A72" s="29" t="s">
        <v>581</v>
      </c>
      <c r="B72" s="30">
        <v>79</v>
      </c>
      <c r="C72" s="31" t="s">
        <v>644</v>
      </c>
      <c r="D72" s="32">
        <f t="shared" si="1"/>
        <v>80</v>
      </c>
      <c r="E72" s="31" t="s">
        <v>600</v>
      </c>
      <c r="F72" s="31"/>
      <c r="G72" s="31"/>
      <c r="H72" s="31"/>
      <c r="I72" s="31"/>
      <c r="J72" s="31"/>
      <c r="K72" s="31"/>
      <c r="L72" s="31">
        <v>1</v>
      </c>
      <c r="M72" s="31" t="s">
        <v>485</v>
      </c>
      <c r="N72" s="31"/>
      <c r="O72" s="31"/>
    </row>
    <row r="73" spans="1:15" x14ac:dyDescent="0.25">
      <c r="A73" s="29" t="s">
        <v>581</v>
      </c>
      <c r="B73" s="30">
        <v>81</v>
      </c>
      <c r="C73" s="31" t="s">
        <v>644</v>
      </c>
      <c r="D73" s="32">
        <f t="shared" si="1"/>
        <v>82</v>
      </c>
      <c r="E73" s="31" t="s">
        <v>601</v>
      </c>
      <c r="F73" s="31"/>
      <c r="G73" s="31"/>
      <c r="H73" s="31"/>
      <c r="I73" s="31"/>
      <c r="J73" s="31"/>
      <c r="K73" s="31"/>
      <c r="L73" s="31">
        <v>1</v>
      </c>
      <c r="M73" s="31" t="s">
        <v>485</v>
      </c>
      <c r="N73" s="31"/>
      <c r="O73" s="31"/>
    </row>
    <row r="74" spans="1:15" x14ac:dyDescent="0.25">
      <c r="A74" s="29" t="s">
        <v>581</v>
      </c>
      <c r="B74" s="30">
        <v>83</v>
      </c>
      <c r="C74" s="31" t="s">
        <v>644</v>
      </c>
      <c r="D74" s="32">
        <f t="shared" si="1"/>
        <v>85</v>
      </c>
      <c r="E74" s="31"/>
      <c r="F74" s="31" t="s">
        <v>596</v>
      </c>
      <c r="G74" s="31"/>
      <c r="H74" s="31"/>
      <c r="I74" s="31"/>
      <c r="J74" s="31"/>
      <c r="K74" s="31"/>
      <c r="L74" s="31"/>
      <c r="M74" s="31"/>
      <c r="N74" s="31" t="s">
        <v>485</v>
      </c>
      <c r="O74" s="31"/>
    </row>
    <row r="75" spans="1:15" x14ac:dyDescent="0.25">
      <c r="A75" s="29" t="s">
        <v>581</v>
      </c>
      <c r="B75" s="30">
        <v>86</v>
      </c>
      <c r="C75" s="31" t="s">
        <v>644</v>
      </c>
      <c r="D75" s="32">
        <f t="shared" si="1"/>
        <v>88</v>
      </c>
      <c r="E75" s="31"/>
      <c r="F75" s="31" t="s">
        <v>599</v>
      </c>
      <c r="G75" s="31"/>
      <c r="H75" s="31"/>
      <c r="I75" s="31"/>
      <c r="J75" s="31"/>
      <c r="K75" s="31"/>
      <c r="L75" s="31"/>
      <c r="M75" s="31"/>
      <c r="N75" s="31" t="s">
        <v>485</v>
      </c>
      <c r="O75" s="31"/>
    </row>
    <row r="76" spans="1:15" x14ac:dyDescent="0.25">
      <c r="A76" s="29" t="s">
        <v>581</v>
      </c>
      <c r="B76" s="30">
        <v>89</v>
      </c>
      <c r="C76" s="31" t="s">
        <v>644</v>
      </c>
      <c r="D76" s="32">
        <f t="shared" si="1"/>
        <v>90</v>
      </c>
      <c r="E76" s="31" t="s">
        <v>600</v>
      </c>
      <c r="F76" s="31"/>
      <c r="G76" s="31"/>
      <c r="H76" s="31"/>
      <c r="I76" s="31"/>
      <c r="J76" s="31"/>
      <c r="K76" s="31"/>
      <c r="L76" s="31"/>
      <c r="M76" s="31"/>
      <c r="N76" s="31" t="s">
        <v>485</v>
      </c>
      <c r="O76" s="31"/>
    </row>
    <row r="77" spans="1:15" x14ac:dyDescent="0.25">
      <c r="A77" s="29" t="s">
        <v>581</v>
      </c>
      <c r="B77" s="30">
        <v>91</v>
      </c>
      <c r="C77" s="31" t="s">
        <v>644</v>
      </c>
      <c r="D77" s="32">
        <f t="shared" si="1"/>
        <v>92</v>
      </c>
      <c r="E77" s="31" t="s">
        <v>601</v>
      </c>
      <c r="F77" s="31"/>
      <c r="G77" s="31"/>
      <c r="H77" s="31"/>
      <c r="I77" s="31"/>
      <c r="J77" s="31"/>
      <c r="K77" s="31"/>
      <c r="L77" s="31"/>
      <c r="M77" s="31"/>
      <c r="N77" s="31" t="s">
        <v>485</v>
      </c>
      <c r="O77" s="31"/>
    </row>
    <row r="78" spans="1:15" x14ac:dyDescent="0.25">
      <c r="A78" s="29" t="s">
        <v>581</v>
      </c>
      <c r="B78" s="30">
        <v>93</v>
      </c>
      <c r="C78" s="31" t="s">
        <v>644</v>
      </c>
      <c r="D78" s="32">
        <f t="shared" si="1"/>
        <v>94</v>
      </c>
      <c r="E78" s="31"/>
      <c r="F78" s="31" t="s">
        <v>596</v>
      </c>
      <c r="G78" s="31"/>
      <c r="H78" s="31"/>
      <c r="I78" s="31"/>
      <c r="J78" s="31"/>
      <c r="K78" s="31"/>
      <c r="L78" s="31"/>
      <c r="M78" s="31"/>
      <c r="N78" s="31"/>
      <c r="O78" s="31">
        <v>1</v>
      </c>
    </row>
    <row r="79" spans="1:15" x14ac:dyDescent="0.25">
      <c r="A79" s="29" t="s">
        <v>581</v>
      </c>
      <c r="B79" s="30">
        <v>95</v>
      </c>
      <c r="C79" s="31" t="s">
        <v>644</v>
      </c>
      <c r="D79" s="32">
        <f t="shared" si="1"/>
        <v>96</v>
      </c>
      <c r="E79" s="31"/>
      <c r="F79" s="31" t="s">
        <v>599</v>
      </c>
      <c r="G79" s="31"/>
      <c r="H79" s="31"/>
      <c r="I79" s="31"/>
      <c r="J79" s="31"/>
      <c r="K79" s="31"/>
      <c r="L79" s="31"/>
      <c r="M79" s="31"/>
      <c r="N79" s="31"/>
      <c r="O79" s="31">
        <v>1</v>
      </c>
    </row>
    <row r="80" spans="1:15" x14ac:dyDescent="0.25">
      <c r="A80" s="29" t="s">
        <v>581</v>
      </c>
      <c r="B80" s="30">
        <v>97</v>
      </c>
      <c r="C80" s="31" t="s">
        <v>644</v>
      </c>
      <c r="D80" s="32">
        <f t="shared" si="1"/>
        <v>98</v>
      </c>
      <c r="E80" s="31" t="s">
        <v>600</v>
      </c>
      <c r="F80" s="31"/>
      <c r="G80" s="31"/>
      <c r="H80" s="31"/>
      <c r="I80" s="31"/>
      <c r="J80" s="31"/>
      <c r="K80" s="31"/>
      <c r="L80" s="31"/>
      <c r="M80" s="31"/>
      <c r="N80" s="31"/>
      <c r="O80" s="31">
        <v>1</v>
      </c>
    </row>
    <row r="81" spans="1:15" x14ac:dyDescent="0.25">
      <c r="A81" s="29" t="s">
        <v>581</v>
      </c>
      <c r="B81" s="30">
        <v>99</v>
      </c>
      <c r="C81" s="31" t="s">
        <v>644</v>
      </c>
      <c r="D81" s="32">
        <f t="shared" si="1"/>
        <v>100</v>
      </c>
      <c r="E81" s="31" t="s">
        <v>601</v>
      </c>
      <c r="F81" s="31"/>
      <c r="G81" s="31"/>
      <c r="H81" s="31"/>
      <c r="I81" s="31"/>
      <c r="J81" s="31"/>
      <c r="K81" s="31"/>
      <c r="L81" s="31"/>
      <c r="M81" s="31"/>
      <c r="N81" s="31"/>
      <c r="O81" s="31">
        <v>1</v>
      </c>
    </row>
    <row r="82" spans="1:15" x14ac:dyDescent="0.25">
      <c r="A82" s="33" t="s">
        <v>584</v>
      </c>
      <c r="B82" s="34">
        <v>1</v>
      </c>
      <c r="C82" s="35" t="s">
        <v>644</v>
      </c>
      <c r="D82" s="36">
        <f t="shared" si="1"/>
        <v>2</v>
      </c>
      <c r="E82" s="35"/>
      <c r="F82" s="35"/>
      <c r="G82" s="35"/>
      <c r="H82" s="35"/>
      <c r="I82" s="35"/>
      <c r="J82" s="35"/>
      <c r="K82" s="35"/>
      <c r="L82" s="35"/>
      <c r="M82" s="35"/>
      <c r="N82" s="35"/>
      <c r="O82" s="35"/>
    </row>
    <row r="83" spans="1:15" x14ac:dyDescent="0.25">
      <c r="A83" s="33" t="s">
        <v>584</v>
      </c>
      <c r="B83" s="34">
        <v>3</v>
      </c>
      <c r="C83" s="35" t="s">
        <v>644</v>
      </c>
      <c r="D83" s="36">
        <f t="shared" si="1"/>
        <v>5</v>
      </c>
      <c r="E83" s="35" t="s">
        <v>601</v>
      </c>
      <c r="F83" s="35"/>
      <c r="G83" s="35"/>
      <c r="H83" s="35"/>
      <c r="I83" s="35" t="s">
        <v>402</v>
      </c>
      <c r="J83" s="35"/>
      <c r="K83" s="35"/>
      <c r="L83" s="35"/>
      <c r="M83" s="35"/>
      <c r="N83" s="35"/>
      <c r="O83" s="35"/>
    </row>
    <row r="84" spans="1:15" x14ac:dyDescent="0.25">
      <c r="A84" s="33" t="s">
        <v>584</v>
      </c>
      <c r="B84" s="34">
        <v>6</v>
      </c>
      <c r="C84" s="35" t="s">
        <v>644</v>
      </c>
      <c r="D84" s="36">
        <f t="shared" si="1"/>
        <v>8</v>
      </c>
      <c r="E84" s="35"/>
      <c r="F84" s="35" t="s">
        <v>604</v>
      </c>
      <c r="G84" s="35"/>
      <c r="H84" s="35"/>
      <c r="I84" s="35" t="s">
        <v>402</v>
      </c>
      <c r="J84" s="35"/>
      <c r="K84" s="35"/>
      <c r="L84" s="35"/>
      <c r="M84" s="35"/>
      <c r="N84" s="35"/>
      <c r="O84" s="35"/>
    </row>
    <row r="85" spans="1:15" x14ac:dyDescent="0.25">
      <c r="A85" s="33" t="s">
        <v>584</v>
      </c>
      <c r="B85" s="34">
        <v>9</v>
      </c>
      <c r="C85" s="35" t="s">
        <v>644</v>
      </c>
      <c r="D85" s="36">
        <f t="shared" si="1"/>
        <v>11</v>
      </c>
      <c r="E85" s="35"/>
      <c r="F85" s="35" t="s">
        <v>605</v>
      </c>
      <c r="G85" s="35"/>
      <c r="H85" s="35"/>
      <c r="I85" s="35" t="s">
        <v>402</v>
      </c>
      <c r="J85" s="35"/>
      <c r="K85" s="35"/>
      <c r="L85" s="35"/>
      <c r="M85" s="35"/>
      <c r="N85" s="35"/>
      <c r="O85" s="35"/>
    </row>
    <row r="86" spans="1:15" x14ac:dyDescent="0.25">
      <c r="A86" s="33" t="s">
        <v>584</v>
      </c>
      <c r="B86" s="34">
        <v>12</v>
      </c>
      <c r="C86" s="35" t="s">
        <v>644</v>
      </c>
      <c r="D86" s="36">
        <f t="shared" si="1"/>
        <v>14</v>
      </c>
      <c r="E86" s="35" t="s">
        <v>606</v>
      </c>
      <c r="F86" s="35"/>
      <c r="G86" s="35"/>
      <c r="H86" s="35"/>
      <c r="I86" s="35" t="s">
        <v>402</v>
      </c>
      <c r="J86" s="35"/>
      <c r="K86" s="35"/>
      <c r="L86" s="35"/>
      <c r="M86" s="35"/>
      <c r="N86" s="35"/>
      <c r="O86" s="35"/>
    </row>
    <row r="87" spans="1:15" x14ac:dyDescent="0.25">
      <c r="A87" s="33" t="s">
        <v>584</v>
      </c>
      <c r="B87" s="34">
        <v>15</v>
      </c>
      <c r="C87" s="35" t="s">
        <v>644</v>
      </c>
      <c r="D87" s="36">
        <f t="shared" si="1"/>
        <v>22</v>
      </c>
      <c r="E87" s="35" t="s">
        <v>601</v>
      </c>
      <c r="F87" s="35"/>
      <c r="G87" s="35"/>
      <c r="H87" s="35"/>
      <c r="I87" s="35"/>
      <c r="J87" s="35" t="s">
        <v>401</v>
      </c>
      <c r="K87" s="35"/>
      <c r="L87" s="35"/>
      <c r="M87" s="35"/>
      <c r="N87" s="35"/>
      <c r="O87" s="35"/>
    </row>
    <row r="88" spans="1:15" x14ac:dyDescent="0.25">
      <c r="A88" s="33" t="s">
        <v>584</v>
      </c>
      <c r="B88" s="34">
        <v>23</v>
      </c>
      <c r="C88" s="35" t="s">
        <v>644</v>
      </c>
      <c r="D88" s="36">
        <f t="shared" si="1"/>
        <v>30</v>
      </c>
      <c r="E88" s="35"/>
      <c r="F88" s="35" t="s">
        <v>604</v>
      </c>
      <c r="G88" s="35"/>
      <c r="H88" s="35"/>
      <c r="I88" s="35"/>
      <c r="J88" s="35" t="s">
        <v>401</v>
      </c>
      <c r="K88" s="35"/>
      <c r="L88" s="35"/>
      <c r="M88" s="35"/>
      <c r="N88" s="35"/>
      <c r="O88" s="35"/>
    </row>
    <row r="89" spans="1:15" x14ac:dyDescent="0.25">
      <c r="A89" s="33" t="s">
        <v>584</v>
      </c>
      <c r="B89" s="34">
        <v>31</v>
      </c>
      <c r="C89" s="35" t="s">
        <v>644</v>
      </c>
      <c r="D89" s="36">
        <f t="shared" si="1"/>
        <v>38</v>
      </c>
      <c r="E89" s="35"/>
      <c r="F89" s="35" t="s">
        <v>605</v>
      </c>
      <c r="G89" s="35"/>
      <c r="H89" s="35"/>
      <c r="I89" s="35"/>
      <c r="J89" s="35" t="s">
        <v>401</v>
      </c>
      <c r="K89" s="35"/>
      <c r="L89" s="35"/>
      <c r="M89" s="35"/>
      <c r="N89" s="35"/>
      <c r="O89" s="35"/>
    </row>
    <row r="90" spans="1:15" x14ac:dyDescent="0.25">
      <c r="A90" s="33" t="s">
        <v>584</v>
      </c>
      <c r="B90" s="34">
        <v>39</v>
      </c>
      <c r="C90" s="35" t="s">
        <v>644</v>
      </c>
      <c r="D90" s="36">
        <f t="shared" si="1"/>
        <v>46</v>
      </c>
      <c r="E90" s="35" t="s">
        <v>606</v>
      </c>
      <c r="F90" s="35"/>
      <c r="G90" s="35"/>
      <c r="H90" s="35"/>
      <c r="I90" s="35"/>
      <c r="J90" s="35" t="s">
        <v>401</v>
      </c>
      <c r="K90" s="35"/>
      <c r="L90" s="35"/>
      <c r="M90" s="35"/>
      <c r="N90" s="35"/>
      <c r="O90" s="35"/>
    </row>
    <row r="91" spans="1:15" x14ac:dyDescent="0.25">
      <c r="A91" s="33" t="s">
        <v>584</v>
      </c>
      <c r="B91" s="34">
        <v>47</v>
      </c>
      <c r="C91" s="35" t="s">
        <v>644</v>
      </c>
      <c r="D91" s="36">
        <f t="shared" si="1"/>
        <v>52</v>
      </c>
      <c r="E91" s="35" t="s">
        <v>601</v>
      </c>
      <c r="F91" s="35"/>
      <c r="G91" s="35"/>
      <c r="H91" s="35"/>
      <c r="I91" s="35"/>
      <c r="J91" s="35"/>
      <c r="K91" s="35" t="s">
        <v>401</v>
      </c>
      <c r="L91" s="35"/>
      <c r="M91" s="35"/>
      <c r="N91" s="35"/>
      <c r="O91" s="35"/>
    </row>
    <row r="92" spans="1:15" x14ac:dyDescent="0.25">
      <c r="A92" s="33" t="s">
        <v>584</v>
      </c>
      <c r="B92" s="34">
        <v>53</v>
      </c>
      <c r="C92" s="35" t="s">
        <v>644</v>
      </c>
      <c r="D92" s="36">
        <f t="shared" si="1"/>
        <v>58</v>
      </c>
      <c r="E92" s="35"/>
      <c r="F92" s="35" t="s">
        <v>604</v>
      </c>
      <c r="G92" s="35"/>
      <c r="H92" s="35"/>
      <c r="I92" s="35"/>
      <c r="J92" s="35"/>
      <c r="K92" s="35" t="s">
        <v>401</v>
      </c>
      <c r="L92" s="35"/>
      <c r="M92" s="35"/>
      <c r="N92" s="35"/>
      <c r="O92" s="35"/>
    </row>
    <row r="93" spans="1:15" x14ac:dyDescent="0.25">
      <c r="A93" s="33" t="s">
        <v>584</v>
      </c>
      <c r="B93" s="34">
        <v>59</v>
      </c>
      <c r="C93" s="35" t="s">
        <v>644</v>
      </c>
      <c r="D93" s="36">
        <f t="shared" si="1"/>
        <v>63</v>
      </c>
      <c r="E93" s="35"/>
      <c r="F93" s="35" t="s">
        <v>605</v>
      </c>
      <c r="G93" s="35"/>
      <c r="H93" s="35"/>
      <c r="I93" s="35"/>
      <c r="J93" s="35"/>
      <c r="K93" s="35" t="s">
        <v>401</v>
      </c>
      <c r="L93" s="35"/>
      <c r="M93" s="35"/>
      <c r="N93" s="35"/>
      <c r="O93" s="35"/>
    </row>
    <row r="94" spans="1:15" x14ac:dyDescent="0.25">
      <c r="A94" s="33" t="s">
        <v>584</v>
      </c>
      <c r="B94" s="34">
        <v>64</v>
      </c>
      <c r="C94" s="35" t="s">
        <v>644</v>
      </c>
      <c r="D94" s="36">
        <f t="shared" si="1"/>
        <v>68</v>
      </c>
      <c r="E94" s="35" t="s">
        <v>606</v>
      </c>
      <c r="F94" s="35"/>
      <c r="G94" s="35"/>
      <c r="H94" s="35"/>
      <c r="I94" s="35"/>
      <c r="J94" s="35"/>
      <c r="K94" s="35" t="s">
        <v>401</v>
      </c>
      <c r="L94" s="35"/>
      <c r="M94" s="35"/>
      <c r="N94" s="35"/>
      <c r="O94" s="35"/>
    </row>
    <row r="95" spans="1:15" x14ac:dyDescent="0.25">
      <c r="A95" s="33" t="s">
        <v>584</v>
      </c>
      <c r="B95" s="34">
        <v>69</v>
      </c>
      <c r="C95" s="35" t="s">
        <v>644</v>
      </c>
      <c r="D95" s="36">
        <f t="shared" si="1"/>
        <v>69</v>
      </c>
      <c r="E95" s="35" t="s">
        <v>601</v>
      </c>
      <c r="F95" s="35"/>
      <c r="G95" s="35"/>
      <c r="H95" s="35"/>
      <c r="I95" s="35"/>
      <c r="J95" s="35"/>
      <c r="K95" s="35"/>
      <c r="L95" s="35"/>
      <c r="M95" s="35" t="s">
        <v>485</v>
      </c>
      <c r="N95" s="35"/>
      <c r="O95" s="35"/>
    </row>
    <row r="96" spans="1:15" x14ac:dyDescent="0.25">
      <c r="A96" s="33" t="s">
        <v>584</v>
      </c>
      <c r="B96" s="34">
        <v>70</v>
      </c>
      <c r="C96" s="35" t="s">
        <v>644</v>
      </c>
      <c r="D96" s="36">
        <f t="shared" si="1"/>
        <v>70</v>
      </c>
      <c r="E96" s="35"/>
      <c r="F96" s="35" t="s">
        <v>604</v>
      </c>
      <c r="G96" s="35"/>
      <c r="H96" s="35"/>
      <c r="I96" s="35"/>
      <c r="J96" s="35"/>
      <c r="K96" s="35"/>
      <c r="L96" s="35"/>
      <c r="M96" s="35" t="s">
        <v>485</v>
      </c>
      <c r="N96" s="35"/>
      <c r="O96" s="35"/>
    </row>
    <row r="97" spans="1:15" x14ac:dyDescent="0.25">
      <c r="A97" s="33" t="s">
        <v>584</v>
      </c>
      <c r="B97" s="34">
        <v>71</v>
      </c>
      <c r="C97" s="35" t="s">
        <v>644</v>
      </c>
      <c r="D97" s="36">
        <f t="shared" si="1"/>
        <v>71</v>
      </c>
      <c r="E97" s="35"/>
      <c r="F97" s="35" t="s">
        <v>605</v>
      </c>
      <c r="G97" s="35"/>
      <c r="H97" s="35"/>
      <c r="I97" s="35"/>
      <c r="J97" s="35"/>
      <c r="K97" s="35"/>
      <c r="L97" s="35"/>
      <c r="M97" s="35" t="s">
        <v>485</v>
      </c>
      <c r="N97" s="35"/>
      <c r="O97" s="35"/>
    </row>
    <row r="98" spans="1:15" x14ac:dyDescent="0.25">
      <c r="A98" s="33" t="s">
        <v>584</v>
      </c>
      <c r="B98" s="34">
        <v>72</v>
      </c>
      <c r="C98" s="35" t="s">
        <v>644</v>
      </c>
      <c r="D98" s="36">
        <f t="shared" si="1"/>
        <v>72</v>
      </c>
      <c r="E98" s="35" t="s">
        <v>606</v>
      </c>
      <c r="F98" s="35"/>
      <c r="G98" s="35"/>
      <c r="H98" s="35"/>
      <c r="I98" s="35"/>
      <c r="J98" s="35"/>
      <c r="K98" s="35"/>
      <c r="L98" s="35"/>
      <c r="M98" s="35" t="s">
        <v>485</v>
      </c>
      <c r="N98" s="35"/>
      <c r="O98" s="35"/>
    </row>
    <row r="99" spans="1:15" x14ac:dyDescent="0.25">
      <c r="A99" s="33" t="s">
        <v>584</v>
      </c>
      <c r="B99" s="34">
        <v>73</v>
      </c>
      <c r="C99" s="35" t="s">
        <v>644</v>
      </c>
      <c r="D99" s="36">
        <f t="shared" si="1"/>
        <v>74</v>
      </c>
      <c r="E99" s="35" t="s">
        <v>601</v>
      </c>
      <c r="F99" s="35"/>
      <c r="G99" s="35"/>
      <c r="H99" s="35"/>
      <c r="I99" s="35"/>
      <c r="J99" s="35"/>
      <c r="K99" s="35"/>
      <c r="L99" s="35"/>
      <c r="M99" s="35"/>
      <c r="N99" s="35" t="s">
        <v>485</v>
      </c>
      <c r="O99" s="35"/>
    </row>
    <row r="100" spans="1:15" x14ac:dyDescent="0.25">
      <c r="A100" s="33" t="s">
        <v>584</v>
      </c>
      <c r="B100" s="34">
        <v>75</v>
      </c>
      <c r="C100" s="35" t="s">
        <v>644</v>
      </c>
      <c r="D100" s="36">
        <f t="shared" si="1"/>
        <v>76</v>
      </c>
      <c r="E100" s="35"/>
      <c r="F100" s="35" t="s">
        <v>604</v>
      </c>
      <c r="G100" s="35"/>
      <c r="H100" s="35"/>
      <c r="I100" s="35"/>
      <c r="J100" s="35"/>
      <c r="K100" s="35"/>
      <c r="L100" s="35"/>
      <c r="M100" s="35"/>
      <c r="N100" s="35" t="s">
        <v>485</v>
      </c>
      <c r="O100" s="35"/>
    </row>
    <row r="101" spans="1:15" x14ac:dyDescent="0.25">
      <c r="A101" s="33" t="s">
        <v>584</v>
      </c>
      <c r="B101" s="34">
        <v>77</v>
      </c>
      <c r="C101" s="35" t="s">
        <v>644</v>
      </c>
      <c r="D101" s="36">
        <f t="shared" si="1"/>
        <v>78</v>
      </c>
      <c r="E101" s="35"/>
      <c r="F101" s="35" t="s">
        <v>605</v>
      </c>
      <c r="G101" s="35"/>
      <c r="H101" s="35"/>
      <c r="I101" s="35"/>
      <c r="J101" s="35"/>
      <c r="K101" s="35"/>
      <c r="L101" s="35"/>
      <c r="M101" s="35"/>
      <c r="N101" s="35" t="s">
        <v>485</v>
      </c>
      <c r="O101" s="35"/>
    </row>
    <row r="102" spans="1:15" x14ac:dyDescent="0.25">
      <c r="A102" s="33" t="s">
        <v>584</v>
      </c>
      <c r="B102" s="34">
        <v>79</v>
      </c>
      <c r="C102" s="35" t="s">
        <v>644</v>
      </c>
      <c r="D102" s="36">
        <f t="shared" si="1"/>
        <v>80</v>
      </c>
      <c r="E102" s="35" t="s">
        <v>606</v>
      </c>
      <c r="F102" s="35"/>
      <c r="G102" s="35"/>
      <c r="H102" s="35"/>
      <c r="I102" s="35"/>
      <c r="J102" s="35"/>
      <c r="K102" s="35"/>
      <c r="L102" s="35"/>
      <c r="M102" s="35"/>
      <c r="N102" s="35" t="s">
        <v>485</v>
      </c>
      <c r="O102" s="35"/>
    </row>
    <row r="103" spans="1:15" x14ac:dyDescent="0.25">
      <c r="A103" s="33" t="s">
        <v>584</v>
      </c>
      <c r="B103" s="34">
        <v>81</v>
      </c>
      <c r="C103" s="35" t="s">
        <v>644</v>
      </c>
      <c r="D103" s="36">
        <f t="shared" si="1"/>
        <v>85</v>
      </c>
      <c r="E103" s="35" t="s">
        <v>601</v>
      </c>
      <c r="F103" s="35"/>
      <c r="G103" s="35"/>
      <c r="H103" s="35"/>
      <c r="I103" s="35"/>
      <c r="J103" s="35"/>
      <c r="K103" s="35"/>
      <c r="L103" s="35"/>
      <c r="M103" s="35"/>
      <c r="N103" s="35"/>
      <c r="O103" s="35" t="s">
        <v>485</v>
      </c>
    </row>
    <row r="104" spans="1:15" x14ac:dyDescent="0.25">
      <c r="A104" s="33" t="s">
        <v>584</v>
      </c>
      <c r="B104" s="34">
        <v>86</v>
      </c>
      <c r="C104" s="35" t="s">
        <v>644</v>
      </c>
      <c r="D104" s="36">
        <f t="shared" si="1"/>
        <v>90</v>
      </c>
      <c r="E104" s="35"/>
      <c r="F104" s="35" t="s">
        <v>604</v>
      </c>
      <c r="G104" s="35"/>
      <c r="H104" s="35"/>
      <c r="I104" s="35"/>
      <c r="J104" s="35"/>
      <c r="K104" s="35"/>
      <c r="L104" s="35"/>
      <c r="M104" s="35"/>
      <c r="N104" s="35"/>
      <c r="O104" s="35" t="s">
        <v>485</v>
      </c>
    </row>
    <row r="105" spans="1:15" x14ac:dyDescent="0.25">
      <c r="A105" s="33" t="s">
        <v>584</v>
      </c>
      <c r="B105" s="34">
        <v>91</v>
      </c>
      <c r="C105" s="35" t="s">
        <v>644</v>
      </c>
      <c r="D105" s="36">
        <f t="shared" si="1"/>
        <v>95</v>
      </c>
      <c r="E105" s="35"/>
      <c r="F105" s="35" t="s">
        <v>605</v>
      </c>
      <c r="G105" s="35"/>
      <c r="H105" s="35"/>
      <c r="I105" s="35"/>
      <c r="J105" s="35"/>
      <c r="K105" s="35"/>
      <c r="L105" s="35"/>
      <c r="M105" s="35"/>
      <c r="N105" s="35"/>
      <c r="O105" s="35" t="s">
        <v>485</v>
      </c>
    </row>
    <row r="106" spans="1:15" x14ac:dyDescent="0.25">
      <c r="A106" s="33" t="s">
        <v>584</v>
      </c>
      <c r="B106" s="34">
        <v>96</v>
      </c>
      <c r="C106" s="35" t="s">
        <v>644</v>
      </c>
      <c r="D106" s="36">
        <f t="shared" si="1"/>
        <v>100</v>
      </c>
      <c r="E106" s="35" t="s">
        <v>606</v>
      </c>
      <c r="F106" s="35"/>
      <c r="G106" s="35"/>
      <c r="H106" s="35"/>
      <c r="I106" s="35"/>
      <c r="J106" s="35"/>
      <c r="K106" s="35"/>
      <c r="L106" s="35"/>
      <c r="M106" s="35"/>
      <c r="N106" s="35"/>
      <c r="O106" s="35" t="s">
        <v>485</v>
      </c>
    </row>
  </sheetData>
  <mergeCells count="2">
    <mergeCell ref="B2:D2"/>
    <mergeCell ref="G1:O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outlinePr summaryBelow="0" summaryRight="0"/>
  </sheetPr>
  <dimension ref="A1:C69"/>
  <sheetViews>
    <sheetView workbookViewId="0"/>
  </sheetViews>
  <sheetFormatPr defaultRowHeight="15" outlineLevelRow="1" x14ac:dyDescent="0.25"/>
  <cols>
    <col min="1" max="1" width="6.42578125" style="7" bestFit="1" customWidth="1"/>
    <col min="2" max="2" width="16.42578125" bestFit="1" customWidth="1"/>
    <col min="3" max="3" width="62.42578125" bestFit="1" customWidth="1"/>
  </cols>
  <sheetData>
    <row r="1" spans="1:3" ht="18" thickBot="1" x14ac:dyDescent="0.35">
      <c r="A1" s="20">
        <v>10</v>
      </c>
      <c r="B1" s="19" t="s">
        <v>653</v>
      </c>
      <c r="C1" s="19"/>
    </row>
    <row r="2" spans="1:3" ht="15.75" outlineLevel="1" thickTop="1" x14ac:dyDescent="0.25">
      <c r="A2" s="6" t="s">
        <v>654</v>
      </c>
      <c r="B2" s="1" t="s">
        <v>655</v>
      </c>
      <c r="C2" s="1" t="s">
        <v>656</v>
      </c>
    </row>
    <row r="3" spans="1:3" outlineLevel="1" x14ac:dyDescent="0.25">
      <c r="A3" s="7">
        <v>1</v>
      </c>
      <c r="B3" t="s">
        <v>669</v>
      </c>
      <c r="C3" t="s">
        <v>657</v>
      </c>
    </row>
    <row r="4" spans="1:3" outlineLevel="1" x14ac:dyDescent="0.25">
      <c r="A4" s="7">
        <v>2</v>
      </c>
      <c r="B4" t="s">
        <v>670</v>
      </c>
      <c r="C4" t="s">
        <v>658</v>
      </c>
    </row>
    <row r="5" spans="1:3" outlineLevel="1" x14ac:dyDescent="0.25">
      <c r="A5" s="7">
        <v>3</v>
      </c>
      <c r="B5" t="s">
        <v>671</v>
      </c>
      <c r="C5" t="s">
        <v>659</v>
      </c>
    </row>
    <row r="6" spans="1:3" outlineLevel="1" x14ac:dyDescent="0.25">
      <c r="A6" s="7">
        <v>4</v>
      </c>
      <c r="B6" t="s">
        <v>672</v>
      </c>
      <c r="C6" t="s">
        <v>660</v>
      </c>
    </row>
    <row r="7" spans="1:3" outlineLevel="1" x14ac:dyDescent="0.25">
      <c r="A7" s="7">
        <v>5</v>
      </c>
      <c r="B7" t="s">
        <v>673</v>
      </c>
      <c r="C7" t="s">
        <v>661</v>
      </c>
    </row>
    <row r="8" spans="1:3" outlineLevel="1" x14ac:dyDescent="0.25">
      <c r="A8" s="7">
        <v>6</v>
      </c>
      <c r="B8" t="s">
        <v>674</v>
      </c>
      <c r="C8" t="s">
        <v>662</v>
      </c>
    </row>
    <row r="9" spans="1:3" outlineLevel="1" x14ac:dyDescent="0.25">
      <c r="A9" s="7">
        <v>7</v>
      </c>
      <c r="B9" t="s">
        <v>675</v>
      </c>
      <c r="C9" t="s">
        <v>663</v>
      </c>
    </row>
    <row r="10" spans="1:3" outlineLevel="1" x14ac:dyDescent="0.25">
      <c r="A10" s="7">
        <v>8</v>
      </c>
      <c r="B10" t="s">
        <v>676</v>
      </c>
      <c r="C10" t="s">
        <v>664</v>
      </c>
    </row>
    <row r="11" spans="1:3" outlineLevel="1" x14ac:dyDescent="0.25">
      <c r="A11" s="7">
        <v>9</v>
      </c>
      <c r="B11" t="s">
        <v>677</v>
      </c>
      <c r="C11" t="s">
        <v>665</v>
      </c>
    </row>
    <row r="12" spans="1:3" outlineLevel="1" x14ac:dyDescent="0.25">
      <c r="A12" s="7">
        <v>10</v>
      </c>
      <c r="B12" t="s">
        <v>678</v>
      </c>
      <c r="C12" t="s">
        <v>666</v>
      </c>
    </row>
    <row r="13" spans="1:3" outlineLevel="1" x14ac:dyDescent="0.25">
      <c r="A13" s="7">
        <v>11</v>
      </c>
      <c r="B13" t="s">
        <v>679</v>
      </c>
      <c r="C13" t="s">
        <v>667</v>
      </c>
    </row>
    <row r="14" spans="1:3" outlineLevel="1" x14ac:dyDescent="0.25">
      <c r="A14" s="7">
        <v>12</v>
      </c>
      <c r="B14" t="s">
        <v>680</v>
      </c>
      <c r="C14" t="s">
        <v>668</v>
      </c>
    </row>
    <row r="16" spans="1:3" ht="18" thickBot="1" x14ac:dyDescent="0.35">
      <c r="A16" s="20">
        <v>50</v>
      </c>
      <c r="B16" s="19" t="s">
        <v>653</v>
      </c>
      <c r="C16" s="19"/>
    </row>
    <row r="17" spans="1:3" ht="15.75" outlineLevel="1" thickTop="1" x14ac:dyDescent="0.25">
      <c r="A17" s="6" t="s">
        <v>654</v>
      </c>
      <c r="B17" s="1" t="s">
        <v>655</v>
      </c>
      <c r="C17" s="1" t="s">
        <v>656</v>
      </c>
    </row>
    <row r="18" spans="1:3" outlineLevel="1" x14ac:dyDescent="0.25">
      <c r="A18" s="7">
        <v>1</v>
      </c>
      <c r="B18" t="s">
        <v>693</v>
      </c>
      <c r="C18" t="s">
        <v>683</v>
      </c>
    </row>
    <row r="19" spans="1:3" outlineLevel="1" x14ac:dyDescent="0.25">
      <c r="A19" s="7">
        <v>2</v>
      </c>
      <c r="B19" t="s">
        <v>694</v>
      </c>
      <c r="C19" t="s">
        <v>684</v>
      </c>
    </row>
    <row r="20" spans="1:3" outlineLevel="1" x14ac:dyDescent="0.25">
      <c r="A20" s="7">
        <v>3</v>
      </c>
      <c r="B20" t="s">
        <v>695</v>
      </c>
      <c r="C20" t="s">
        <v>685</v>
      </c>
    </row>
    <row r="21" spans="1:3" outlineLevel="1" x14ac:dyDescent="0.25">
      <c r="A21" s="7">
        <v>4</v>
      </c>
      <c r="B21" t="s">
        <v>696</v>
      </c>
      <c r="C21" t="s">
        <v>686</v>
      </c>
    </row>
    <row r="22" spans="1:3" outlineLevel="1" x14ac:dyDescent="0.25">
      <c r="A22" s="7">
        <v>5</v>
      </c>
      <c r="B22" t="s">
        <v>697</v>
      </c>
      <c r="C22" t="s">
        <v>687</v>
      </c>
    </row>
    <row r="23" spans="1:3" outlineLevel="1" x14ac:dyDescent="0.25">
      <c r="A23" s="7">
        <v>6</v>
      </c>
      <c r="B23" t="s">
        <v>698</v>
      </c>
      <c r="C23" t="s">
        <v>688</v>
      </c>
    </row>
    <row r="24" spans="1:3" outlineLevel="1" x14ac:dyDescent="0.25">
      <c r="A24" s="7">
        <v>7</v>
      </c>
      <c r="B24" t="s">
        <v>699</v>
      </c>
      <c r="C24" t="s">
        <v>689</v>
      </c>
    </row>
    <row r="25" spans="1:3" outlineLevel="1" x14ac:dyDescent="0.25">
      <c r="A25" s="7">
        <v>8</v>
      </c>
      <c r="B25" t="s">
        <v>700</v>
      </c>
      <c r="C25" t="s">
        <v>690</v>
      </c>
    </row>
    <row r="26" spans="1:3" outlineLevel="1" x14ac:dyDescent="0.25">
      <c r="A26" s="7">
        <v>9</v>
      </c>
      <c r="B26" t="s">
        <v>701</v>
      </c>
      <c r="C26" t="s">
        <v>691</v>
      </c>
    </row>
    <row r="27" spans="1:3" outlineLevel="1" x14ac:dyDescent="0.25">
      <c r="A27" s="7">
        <v>10</v>
      </c>
      <c r="B27" t="s">
        <v>702</v>
      </c>
      <c r="C27" t="s">
        <v>692</v>
      </c>
    </row>
    <row r="28" spans="1:3" outlineLevel="1" x14ac:dyDescent="0.25">
      <c r="A28" s="7">
        <v>11</v>
      </c>
      <c r="B28" t="s">
        <v>703</v>
      </c>
      <c r="C28" t="s">
        <v>681</v>
      </c>
    </row>
    <row r="29" spans="1:3" outlineLevel="1" x14ac:dyDescent="0.25">
      <c r="A29" s="7">
        <v>12</v>
      </c>
      <c r="B29" t="s">
        <v>704</v>
      </c>
      <c r="C29" t="s">
        <v>682</v>
      </c>
    </row>
    <row r="31" spans="1:3" ht="18" thickBot="1" x14ac:dyDescent="0.35">
      <c r="A31" s="20">
        <v>100</v>
      </c>
      <c r="B31" s="19" t="s">
        <v>653</v>
      </c>
      <c r="C31" s="19"/>
    </row>
    <row r="32" spans="1:3" ht="15.75" outlineLevel="1" thickTop="1" x14ac:dyDescent="0.25">
      <c r="A32" s="6" t="s">
        <v>705</v>
      </c>
      <c r="B32" s="1" t="s">
        <v>655</v>
      </c>
      <c r="C32" s="1" t="s">
        <v>656</v>
      </c>
    </row>
    <row r="33" spans="1:3" outlineLevel="1" x14ac:dyDescent="0.25">
      <c r="A33" s="7">
        <v>1</v>
      </c>
      <c r="B33" t="s">
        <v>706</v>
      </c>
      <c r="C33" t="s">
        <v>710</v>
      </c>
    </row>
    <row r="34" spans="1:3" outlineLevel="1" x14ac:dyDescent="0.25">
      <c r="A34" s="7">
        <v>2</v>
      </c>
      <c r="B34" t="s">
        <v>708</v>
      </c>
      <c r="C34" t="s">
        <v>711</v>
      </c>
    </row>
    <row r="35" spans="1:3" outlineLevel="1" x14ac:dyDescent="0.25">
      <c r="A35" s="7">
        <v>3</v>
      </c>
      <c r="B35" t="s">
        <v>707</v>
      </c>
      <c r="C35" t="s">
        <v>712</v>
      </c>
    </row>
    <row r="36" spans="1:3" outlineLevel="1" x14ac:dyDescent="0.25">
      <c r="A36" s="7">
        <v>4</v>
      </c>
      <c r="B36" t="s">
        <v>719</v>
      </c>
      <c r="C36" t="s">
        <v>713</v>
      </c>
    </row>
    <row r="37" spans="1:3" outlineLevel="1" x14ac:dyDescent="0.25">
      <c r="A37" s="7">
        <v>5</v>
      </c>
      <c r="B37" t="s">
        <v>720</v>
      </c>
      <c r="C37" t="s">
        <v>714</v>
      </c>
    </row>
    <row r="38" spans="1:3" outlineLevel="1" x14ac:dyDescent="0.25">
      <c r="A38" s="7">
        <v>6</v>
      </c>
      <c r="B38" t="s">
        <v>721</v>
      </c>
      <c r="C38" t="s">
        <v>715</v>
      </c>
    </row>
    <row r="39" spans="1:3" outlineLevel="1" x14ac:dyDescent="0.25">
      <c r="A39" s="7">
        <v>7</v>
      </c>
      <c r="B39" t="s">
        <v>722</v>
      </c>
      <c r="C39" t="s">
        <v>716</v>
      </c>
    </row>
    <row r="40" spans="1:3" outlineLevel="1" x14ac:dyDescent="0.25">
      <c r="A40" s="7">
        <v>8</v>
      </c>
      <c r="B40" t="s">
        <v>723</v>
      </c>
      <c r="C40" t="s">
        <v>717</v>
      </c>
    </row>
    <row r="41" spans="1:3" outlineLevel="1" x14ac:dyDescent="0.25">
      <c r="A41" s="7">
        <v>9</v>
      </c>
      <c r="B41" t="s">
        <v>724</v>
      </c>
      <c r="C41" t="s">
        <v>718</v>
      </c>
    </row>
    <row r="42" spans="1:3" outlineLevel="1" x14ac:dyDescent="0.25">
      <c r="A42" s="7">
        <v>10</v>
      </c>
      <c r="B42" t="s">
        <v>725</v>
      </c>
      <c r="C42" t="s">
        <v>709</v>
      </c>
    </row>
    <row r="44" spans="1:3" ht="18" thickBot="1" x14ac:dyDescent="0.35">
      <c r="A44" s="20">
        <v>500</v>
      </c>
      <c r="B44" s="19" t="s">
        <v>653</v>
      </c>
      <c r="C44" s="19"/>
    </row>
    <row r="45" spans="1:3" ht="15.75" outlineLevel="1" thickTop="1" x14ac:dyDescent="0.25">
      <c r="A45" s="6" t="s">
        <v>726</v>
      </c>
      <c r="B45" s="1" t="s">
        <v>655</v>
      </c>
      <c r="C45" s="1" t="s">
        <v>656</v>
      </c>
    </row>
    <row r="46" spans="1:3" outlineLevel="1" x14ac:dyDescent="0.25">
      <c r="A46" s="7">
        <v>1</v>
      </c>
      <c r="B46" t="s">
        <v>727</v>
      </c>
      <c r="C46" t="s">
        <v>733</v>
      </c>
    </row>
    <row r="47" spans="1:3" outlineLevel="1" x14ac:dyDescent="0.25">
      <c r="A47" s="7">
        <v>2</v>
      </c>
      <c r="B47" t="s">
        <v>728</v>
      </c>
      <c r="C47" t="s">
        <v>682</v>
      </c>
    </row>
    <row r="48" spans="1:3" outlineLevel="1" x14ac:dyDescent="0.25">
      <c r="A48" s="7">
        <v>3</v>
      </c>
      <c r="B48" t="s">
        <v>729</v>
      </c>
      <c r="C48" t="s">
        <v>734</v>
      </c>
    </row>
    <row r="49" spans="1:3" outlineLevel="1" x14ac:dyDescent="0.25">
      <c r="A49" s="7">
        <v>4</v>
      </c>
      <c r="B49" t="s">
        <v>730</v>
      </c>
      <c r="C49" t="s">
        <v>735</v>
      </c>
    </row>
    <row r="50" spans="1:3" outlineLevel="1" x14ac:dyDescent="0.25">
      <c r="A50" s="7">
        <v>5</v>
      </c>
      <c r="B50" t="s">
        <v>731</v>
      </c>
      <c r="C50" t="s">
        <v>736</v>
      </c>
    </row>
    <row r="51" spans="1:3" outlineLevel="1" x14ac:dyDescent="0.25">
      <c r="A51" s="7">
        <v>6</v>
      </c>
      <c r="B51" t="s">
        <v>732</v>
      </c>
      <c r="C51" t="s">
        <v>737</v>
      </c>
    </row>
    <row r="53" spans="1:3" ht="18" thickBot="1" x14ac:dyDescent="0.35">
      <c r="A53" s="20">
        <v>1000</v>
      </c>
      <c r="B53" s="19" t="s">
        <v>653</v>
      </c>
      <c r="C53" s="19"/>
    </row>
    <row r="54" spans="1:3" ht="15.75" outlineLevel="1" thickTop="1" x14ac:dyDescent="0.25">
      <c r="A54" s="6" t="s">
        <v>738</v>
      </c>
      <c r="B54" s="1" t="s">
        <v>655</v>
      </c>
      <c r="C54" s="1" t="s">
        <v>656</v>
      </c>
    </row>
    <row r="55" spans="1:3" outlineLevel="1" x14ac:dyDescent="0.25">
      <c r="A55" s="7">
        <v>1</v>
      </c>
      <c r="B55" t="s">
        <v>747</v>
      </c>
      <c r="C55" t="s">
        <v>739</v>
      </c>
    </row>
    <row r="56" spans="1:3" outlineLevel="1" x14ac:dyDescent="0.25">
      <c r="A56" s="7">
        <v>2</v>
      </c>
      <c r="B56" t="s">
        <v>748</v>
      </c>
      <c r="C56" t="s">
        <v>740</v>
      </c>
    </row>
    <row r="57" spans="1:3" outlineLevel="1" x14ac:dyDescent="0.25">
      <c r="A57" s="7">
        <v>3</v>
      </c>
      <c r="B57" t="s">
        <v>749</v>
      </c>
      <c r="C57" t="s">
        <v>741</v>
      </c>
    </row>
    <row r="58" spans="1:3" outlineLevel="1" x14ac:dyDescent="0.25">
      <c r="A58" s="7">
        <v>4</v>
      </c>
      <c r="B58" t="s">
        <v>750</v>
      </c>
      <c r="C58" t="s">
        <v>742</v>
      </c>
    </row>
    <row r="59" spans="1:3" outlineLevel="1" x14ac:dyDescent="0.25">
      <c r="A59" s="7">
        <v>5</v>
      </c>
      <c r="B59" t="s">
        <v>751</v>
      </c>
      <c r="C59" t="s">
        <v>743</v>
      </c>
    </row>
    <row r="60" spans="1:3" outlineLevel="1" x14ac:dyDescent="0.25">
      <c r="A60" s="7">
        <v>6</v>
      </c>
      <c r="B60" t="s">
        <v>752</v>
      </c>
      <c r="C60" t="s">
        <v>744</v>
      </c>
    </row>
    <row r="61" spans="1:3" outlineLevel="1" x14ac:dyDescent="0.25">
      <c r="A61" s="7">
        <v>7</v>
      </c>
      <c r="B61" t="s">
        <v>753</v>
      </c>
      <c r="C61" t="s">
        <v>745</v>
      </c>
    </row>
    <row r="62" spans="1:3" outlineLevel="1" x14ac:dyDescent="0.25">
      <c r="A62" s="7">
        <v>8</v>
      </c>
      <c r="B62" t="s">
        <v>754</v>
      </c>
      <c r="C62" t="s">
        <v>746</v>
      </c>
    </row>
    <row r="64" spans="1:3" ht="18" thickBot="1" x14ac:dyDescent="0.35">
      <c r="A64" s="20">
        <v>5000</v>
      </c>
      <c r="B64" s="19" t="s">
        <v>653</v>
      </c>
      <c r="C64" s="19"/>
    </row>
    <row r="65" spans="1:3" ht="15.75" outlineLevel="1" thickTop="1" x14ac:dyDescent="0.25">
      <c r="A65" s="6" t="s">
        <v>755</v>
      </c>
      <c r="B65" s="1" t="s">
        <v>655</v>
      </c>
      <c r="C65" s="1" t="s">
        <v>656</v>
      </c>
    </row>
    <row r="66" spans="1:3" outlineLevel="1" x14ac:dyDescent="0.25">
      <c r="A66" s="7">
        <v>1</v>
      </c>
      <c r="B66" t="s">
        <v>756</v>
      </c>
      <c r="C66" t="s">
        <v>757</v>
      </c>
    </row>
    <row r="67" spans="1:3" outlineLevel="1" x14ac:dyDescent="0.25">
      <c r="A67" s="7">
        <v>2</v>
      </c>
      <c r="B67" t="s">
        <v>758</v>
      </c>
      <c r="C67" t="s">
        <v>759</v>
      </c>
    </row>
    <row r="68" spans="1:3" outlineLevel="1" x14ac:dyDescent="0.25">
      <c r="A68" s="7">
        <v>3</v>
      </c>
      <c r="B68" t="s">
        <v>763</v>
      </c>
      <c r="C68" t="s">
        <v>760</v>
      </c>
    </row>
    <row r="69" spans="1:3" outlineLevel="1" x14ac:dyDescent="0.25">
      <c r="A69" s="7">
        <v>4</v>
      </c>
      <c r="B69" t="s">
        <v>761</v>
      </c>
      <c r="C6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25</vt:i4>
      </vt:variant>
    </vt:vector>
  </HeadingPairs>
  <TitlesOfParts>
    <vt:vector size="36" baseType="lpstr">
      <vt:lpstr>Armor</vt:lpstr>
      <vt:lpstr>Weapons</vt:lpstr>
      <vt:lpstr>Equipment</vt:lpstr>
      <vt:lpstr>Magic Items</vt:lpstr>
      <vt:lpstr>Magic Item Rarity</vt:lpstr>
      <vt:lpstr>Treasure Generator</vt:lpstr>
      <vt:lpstr>Individual Treasure</vt:lpstr>
      <vt:lpstr>Treasure Hoard</vt:lpstr>
      <vt:lpstr>Gems</vt:lpstr>
      <vt:lpstr>Art</vt:lpstr>
      <vt:lpstr>Random Magic Item</vt:lpstr>
      <vt:lpstr>Equipment!_FiltrarBancodeDados</vt:lpstr>
      <vt:lpstr>'Magic Items'!_FiltrarBancodeDados</vt:lpstr>
      <vt:lpstr>Art_25</vt:lpstr>
      <vt:lpstr>Art_250</vt:lpstr>
      <vt:lpstr>Art_2500</vt:lpstr>
      <vt:lpstr>Art_750</vt:lpstr>
      <vt:lpstr>Art_7500</vt:lpstr>
      <vt:lpstr>Gems_10</vt:lpstr>
      <vt:lpstr>Gems_100</vt:lpstr>
      <vt:lpstr>Gems_1000</vt:lpstr>
      <vt:lpstr>Gems_50</vt:lpstr>
      <vt:lpstr>Gems_500</vt:lpstr>
      <vt:lpstr>Gems_5000</vt:lpstr>
      <vt:lpstr>Hoard_0</vt:lpstr>
      <vt:lpstr>Hoard_11</vt:lpstr>
      <vt:lpstr>Hoard_17</vt:lpstr>
      <vt:lpstr>Hoard_5</vt:lpstr>
      <vt:lpstr>Item_Cost</vt:lpstr>
      <vt:lpstr>Magic</vt:lpstr>
      <vt:lpstr>Magic_additional</vt:lpstr>
      <vt:lpstr>Packs</vt:lpstr>
      <vt:lpstr>Treasure_0</vt:lpstr>
      <vt:lpstr>Treasure_11</vt:lpstr>
      <vt:lpstr>Treasure_17</vt:lpstr>
      <vt:lpstr>Treasure_5</vt:lpstr>
    </vt:vector>
  </TitlesOfParts>
  <Company>SunGard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Stelio Passaris</dc:creator>
  <cp:lastModifiedBy>João Vítor Fernandes Dias</cp:lastModifiedBy>
  <dcterms:created xsi:type="dcterms:W3CDTF">2015-01-02T15:00:00Z</dcterms:created>
  <dcterms:modified xsi:type="dcterms:W3CDTF">2021-10-15T02:16:53Z</dcterms:modified>
</cp:coreProperties>
</file>