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1014j_000\Desktop\COE125\10-12-18\"/>
    </mc:Choice>
  </mc:AlternateContent>
  <bookViews>
    <workbookView xWindow="0" yWindow="0" windowWidth="12264" windowHeight="5448" tabRatio="885" activeTab="4"/>
  </bookViews>
  <sheets>
    <sheet name="Board" sheetId="16" r:id="rId1"/>
    <sheet name="Availability Estimate" sheetId="2" r:id="rId2"/>
    <sheet name="Actual Spent Time" sheetId="18" r:id="rId3"/>
    <sheet name="Product BackLog" sheetId="15" r:id="rId4"/>
    <sheet name="3rd Sprint" sheetId="22" r:id="rId5"/>
    <sheet name="Check" sheetId="14" r:id="rId6"/>
  </sheets>
  <calcPr calcId="162913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W21" i="22" l="1"/>
  <c r="V21" i="22"/>
  <c r="U21" i="22"/>
  <c r="T21" i="22"/>
  <c r="S21" i="22"/>
  <c r="R21" i="22"/>
  <c r="Q21" i="22"/>
  <c r="W20" i="22"/>
  <c r="V20" i="22"/>
  <c r="U20" i="22"/>
  <c r="T20" i="22"/>
  <c r="S20" i="22"/>
  <c r="R20" i="22"/>
  <c r="Q20" i="22"/>
  <c r="W19" i="22"/>
  <c r="V19" i="22"/>
  <c r="U19" i="22"/>
  <c r="T19" i="22"/>
  <c r="S19" i="22"/>
  <c r="R19" i="22"/>
  <c r="Q19" i="22"/>
  <c r="W18" i="22"/>
  <c r="V18" i="22"/>
  <c r="U18" i="22"/>
  <c r="T18" i="22"/>
  <c r="S18" i="22"/>
  <c r="R18" i="22"/>
  <c r="Q18" i="22"/>
  <c r="W17" i="22"/>
  <c r="V17" i="22"/>
  <c r="U17" i="22"/>
  <c r="T17" i="22"/>
  <c r="S17" i="22"/>
  <c r="R17" i="22"/>
  <c r="Q17" i="22"/>
  <c r="P21" i="22"/>
  <c r="P20" i="22"/>
  <c r="P19" i="22"/>
  <c r="P18" i="22"/>
  <c r="P17" i="22"/>
  <c r="F5" i="22" l="1"/>
  <c r="H4" i="22"/>
  <c r="I4" i="22" s="1"/>
  <c r="J4" i="22" s="1"/>
  <c r="K4" i="22" s="1"/>
  <c r="L4" i="22" s="1"/>
  <c r="M4" i="22" s="1"/>
  <c r="W13" i="22" l="1"/>
  <c r="U13" i="22"/>
  <c r="T13" i="22"/>
  <c r="S13" i="22"/>
  <c r="R13" i="22"/>
  <c r="Q13" i="22"/>
  <c r="V13" i="22"/>
  <c r="J11" i="2"/>
  <c r="I11" i="2"/>
  <c r="H11" i="2"/>
  <c r="G11" i="2"/>
  <c r="F11" i="2"/>
  <c r="E11" i="2"/>
  <c r="D11" i="2"/>
  <c r="C11" i="2"/>
  <c r="J11" i="18"/>
  <c r="I11" i="18"/>
  <c r="H11" i="18"/>
  <c r="G11" i="18"/>
  <c r="F11" i="18"/>
  <c r="E11" i="18"/>
  <c r="D11" i="18"/>
  <c r="C11" i="18"/>
  <c r="J10" i="18"/>
  <c r="J9" i="18"/>
  <c r="J8" i="18"/>
  <c r="E7" i="18"/>
  <c r="F7" i="18" s="1"/>
  <c r="G7" i="18" s="1"/>
  <c r="H7" i="18" s="1"/>
  <c r="I7" i="18" s="1"/>
  <c r="D7" i="18"/>
  <c r="F3" i="18"/>
  <c r="E3" i="18"/>
  <c r="D3" i="18"/>
  <c r="C3" i="18"/>
  <c r="F6" i="22" l="1"/>
  <c r="F2" i="22"/>
  <c r="I6" i="22" s="1"/>
  <c r="R12" i="22"/>
  <c r="Q12" i="22"/>
  <c r="G2" i="22"/>
  <c r="J8" i="2"/>
  <c r="J9" i="2"/>
  <c r="J10" i="2"/>
  <c r="D7" i="2"/>
  <c r="E7" i="2"/>
  <c r="F7" i="2"/>
  <c r="G7" i="2"/>
  <c r="H7" i="2" s="1"/>
  <c r="I7" i="2" s="1"/>
  <c r="D3" i="2"/>
  <c r="C3" i="2"/>
  <c r="A6" i="14"/>
  <c r="A7" i="14"/>
  <c r="A8" i="14" s="1"/>
  <c r="A9" i="14" s="1"/>
  <c r="A10" i="14" s="1"/>
  <c r="A11" i="14" s="1"/>
  <c r="A12" i="14" s="1"/>
  <c r="A13" i="14" s="1"/>
  <c r="G3" i="18" l="1"/>
  <c r="P16" i="22"/>
  <c r="F31" i="22"/>
  <c r="J6" i="22"/>
  <c r="J31" i="22" s="1"/>
  <c r="F3" i="2"/>
  <c r="I31" i="22"/>
  <c r="S16" i="22"/>
  <c r="P15" i="22"/>
  <c r="G5" i="22"/>
  <c r="L6" i="22"/>
  <c r="H6" i="22"/>
  <c r="E3" i="2"/>
  <c r="H2" i="22"/>
  <c r="K6" i="22"/>
  <c r="G6" i="22"/>
  <c r="M6" i="22"/>
  <c r="I3" i="18" l="1"/>
  <c r="H3" i="18"/>
  <c r="T16" i="22"/>
  <c r="L31" i="22"/>
  <c r="V16" i="22"/>
  <c r="G31" i="22"/>
  <c r="Q16" i="22"/>
  <c r="K31" i="22"/>
  <c r="U16" i="22"/>
  <c r="H5" i="22"/>
  <c r="Q15" i="22"/>
  <c r="M31" i="22"/>
  <c r="W16" i="22"/>
  <c r="I2" i="22"/>
  <c r="S12" i="22"/>
  <c r="H31" i="22"/>
  <c r="R16" i="22"/>
  <c r="G3" i="2"/>
  <c r="J2" i="22" l="1"/>
  <c r="T12" i="22"/>
  <c r="I5" i="22"/>
  <c r="R15" i="22"/>
  <c r="H3" i="2"/>
  <c r="I3" i="2"/>
  <c r="J5" i="22" l="1"/>
  <c r="S15" i="22"/>
  <c r="U12" i="22"/>
  <c r="K2" i="22"/>
  <c r="K5" i="22" l="1"/>
  <c r="L5" i="22" s="1"/>
  <c r="M5" i="22" s="1"/>
  <c r="V12" i="22"/>
  <c r="L2" i="22"/>
  <c r="T15" i="22"/>
  <c r="U15" i="22" l="1"/>
  <c r="M2" i="22"/>
  <c r="W12" i="22"/>
  <c r="W15" i="22" l="1"/>
  <c r="V15" i="22"/>
  <c r="C13" i="18"/>
  <c r="F12" i="18" s="1"/>
  <c r="I12" i="18" l="1"/>
  <c r="G12" i="18"/>
  <c r="E12" i="18"/>
  <c r="H12" i="18"/>
  <c r="C12" i="18"/>
  <c r="D12" i="18"/>
  <c r="D12" i="2"/>
  <c r="E12" i="2"/>
  <c r="C13" i="2"/>
  <c r="I12" i="2" s="1"/>
  <c r="C12" i="2" l="1"/>
  <c r="F12" i="2"/>
  <c r="H12" i="2"/>
  <c r="G12" i="2"/>
</calcChain>
</file>

<file path=xl/comments1.xml><?xml version="1.0" encoding="utf-8"?>
<comments xmlns="http://schemas.openxmlformats.org/spreadsheetml/2006/main">
  <authors>
    <author>Joana Paulo Pardal</author>
  </authors>
  <commentList>
    <comment ref="B2" authorId="0" shapeId="0">
      <text>
        <r>
          <rPr>
            <sz val="9"/>
            <color indexed="81"/>
            <rFont val="Arial"/>
          </rPr>
          <t>A prioritized list of high-level requirements.</t>
        </r>
      </text>
    </comment>
    <comment ref="B4" authorId="0" shapeId="0">
      <text>
        <r>
          <rPr>
            <b/>
            <sz val="9"/>
            <color indexed="81"/>
            <rFont val="Arial"/>
          </rPr>
          <t xml:space="preserve">INVEST in stories: </t>
        </r>
        <r>
          <rPr>
            <sz val="9"/>
            <color indexed="81"/>
            <rFont val="Arial"/>
          </rPr>
          <t xml:space="preserve">
- Independent
- Negotiable
- Valuable
- Estimable
- Small
- Testable</t>
        </r>
      </text>
    </comment>
  </commentList>
</comments>
</file>

<file path=xl/comments2.xml><?xml version="1.0" encoding="utf-8"?>
<comments xmlns="http://schemas.openxmlformats.org/spreadsheetml/2006/main">
  <authors>
    <author>Joana Paulo Pardal</author>
  </authors>
  <commentList>
    <comment ref="C3" authorId="0" shapeId="0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sharedStrings.xml><?xml version="1.0" encoding="utf-8"?>
<sst xmlns="http://schemas.openxmlformats.org/spreadsheetml/2006/main" count="131" uniqueCount="76">
  <si>
    <t>Fibonnaci</t>
  </si>
  <si>
    <t>∞</t>
  </si>
  <si>
    <t>Status</t>
  </si>
  <si>
    <t>Planned</t>
  </si>
  <si>
    <t>Ongoing</t>
  </si>
  <si>
    <t>Dropped</t>
  </si>
  <si>
    <t>Blocked</t>
  </si>
  <si>
    <t>Done!</t>
  </si>
  <si>
    <t>Person</t>
  </si>
  <si>
    <t>DONE</t>
  </si>
  <si>
    <t>weekday</t>
  </si>
  <si>
    <t>month</t>
  </si>
  <si>
    <t>DROPPED</t>
  </si>
  <si>
    <t>Stories</t>
  </si>
  <si>
    <t>Resource</t>
  </si>
  <si>
    <t>Total per Day</t>
  </si>
  <si>
    <t>Until the end of the Sprint</t>
  </si>
  <si>
    <t>Total per Sprint</t>
  </si>
  <si>
    <t>Total per Resource</t>
  </si>
  <si>
    <t>Story</t>
  </si>
  <si>
    <t>Task</t>
  </si>
  <si>
    <t>Who</t>
  </si>
  <si>
    <t>Time to finish task (person/hour)</t>
  </si>
  <si>
    <t>Ideal Execution</t>
  </si>
  <si>
    <t>Category</t>
  </si>
  <si>
    <t>Testing</t>
  </si>
  <si>
    <t>Estimate</t>
  </si>
  <si>
    <t>Ideal</t>
  </si>
  <si>
    <t>Real</t>
  </si>
  <si>
    <t>Points</t>
  </si>
  <si>
    <t>Bug-Fix</t>
  </si>
  <si>
    <t>Availability Estimate</t>
  </si>
  <si>
    <t>Actual Availability</t>
  </si>
  <si>
    <t>NOT DONE</t>
  </si>
  <si>
    <t>IN PROGRESS...</t>
  </si>
  <si>
    <t>STORIES</t>
  </si>
  <si>
    <t>State</t>
  </si>
  <si>
    <t>Name</t>
  </si>
  <si>
    <t>Description</t>
  </si>
  <si>
    <t>Product BackLog</t>
  </si>
  <si>
    <t>Calites, John Vincent</t>
  </si>
  <si>
    <t>Fradejas, Dayne</t>
  </si>
  <si>
    <t>Reyes, Jean Tristan</t>
  </si>
  <si>
    <t>Dayne</t>
  </si>
  <si>
    <t>John Vincent</t>
  </si>
  <si>
    <t>Jean Tristan</t>
  </si>
  <si>
    <t>Design</t>
  </si>
  <si>
    <t>Code</t>
  </si>
  <si>
    <t>Documentation</t>
  </si>
  <si>
    <t>September</t>
  </si>
  <si>
    <t>Sprint #2</t>
  </si>
  <si>
    <t>Created Login class</t>
  </si>
  <si>
    <t>Created Signup class</t>
  </si>
  <si>
    <t>Created class for file handling sign up</t>
  </si>
  <si>
    <t>Created class for file handling login</t>
  </si>
  <si>
    <t>Sprint #3</t>
  </si>
  <si>
    <t>October</t>
  </si>
  <si>
    <t>File Handling</t>
  </si>
  <si>
    <t>User Account Interface</t>
  </si>
  <si>
    <t>Admin Account Interface</t>
  </si>
  <si>
    <t>Database</t>
  </si>
  <si>
    <t>Data Access</t>
  </si>
  <si>
    <t>User Interface</t>
  </si>
  <si>
    <t>Admin Interface</t>
  </si>
  <si>
    <t>Populate the Database</t>
  </si>
  <si>
    <t>Dayne and John Vincent</t>
  </si>
  <si>
    <t>Dayne and Jean Tristan</t>
  </si>
  <si>
    <t>All members</t>
  </si>
  <si>
    <t>Create methods to access the database</t>
  </si>
  <si>
    <t>Create methods to get user credentials</t>
  </si>
  <si>
    <t>Create methods to get reservation schedule</t>
  </si>
  <si>
    <t>Code Fixes</t>
  </si>
  <si>
    <t>Create methods to display reservations</t>
  </si>
  <si>
    <t>Create methods to restrict the time start and time end</t>
  </si>
  <si>
    <t>Create methods to save reservation on the database</t>
  </si>
  <si>
    <t>John Vincent and Jean Tristan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</si>
</sst>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[$-409]mmm\-yy;@"/>
    <numFmt numFmtId="166" formatCode="mmm\-dd"/>
    <numFmt numFmtId="167" formatCode="dd"/>
    <numFmt numFmtId="168" formatCode="mmmm"/>
    <numFmt numFmtId="169" formatCode="mmm\ dd"/>
  </numFmts>
  <fonts count="36" x14ac:knownFonts="1">
    <font>
      <sz val="10"/>
      <name val="Arial"/>
    </font>
    <font>
      <b/>
      <sz val="8"/>
      <name val="Arial"/>
      <family val="2"/>
    </font>
    <font>
      <sz val="8"/>
      <name val="Arial"/>
    </font>
    <font>
      <sz val="10"/>
      <name val="Arial"/>
    </font>
    <font>
      <sz val="11"/>
      <name val="Arial"/>
    </font>
    <font>
      <sz val="12"/>
      <name val="Arial"/>
    </font>
    <font>
      <b/>
      <sz val="11"/>
      <name val="Arial"/>
      <family val="2"/>
    </font>
    <font>
      <sz val="9"/>
      <color indexed="81"/>
      <name val="Arial"/>
    </font>
    <font>
      <b/>
      <sz val="9"/>
      <color indexed="81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22"/>
      <name val="Arial"/>
    </font>
    <font>
      <i/>
      <sz val="11"/>
      <name val="Arial"/>
    </font>
    <font>
      <b/>
      <sz val="14"/>
      <name val="Arial"/>
      <family val="2"/>
    </font>
    <font>
      <sz val="16"/>
      <name val="Arial"/>
    </font>
    <font>
      <sz val="22"/>
      <name val="Arial"/>
    </font>
    <font>
      <b/>
      <i/>
      <sz val="11"/>
      <name val="Arial"/>
    </font>
    <font>
      <sz val="9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0"/>
      <color rgb="FFFF0000"/>
      <name val="Arial"/>
    </font>
    <font>
      <sz val="9"/>
      <color theme="1" tint="0.34998626667073579"/>
      <name val="Arial"/>
    </font>
    <font>
      <b/>
      <sz val="9"/>
      <color theme="1" tint="0.34998626667073579"/>
      <name val="Arial"/>
    </font>
    <font>
      <sz val="6"/>
      <color theme="1" tint="0.499984740745262"/>
      <name val="Arial"/>
    </font>
    <font>
      <b/>
      <sz val="8"/>
      <color theme="1" tint="0.34998626667073579"/>
      <name val="Arial"/>
    </font>
    <font>
      <b/>
      <sz val="22"/>
      <color theme="1"/>
      <name val="Arial"/>
    </font>
    <font>
      <b/>
      <sz val="2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name val="Arial"/>
    </font>
    <font>
      <sz val="11"/>
      <name val="Arial"/>
      <family val="2"/>
    </font>
    <font>
      <sz val="9"/>
      <color theme="1" tint="0.34998626667073579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C8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37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indexed="64"/>
      </bottom>
      <diagonal/>
    </border>
  </borders>
  <cellStyleXfs count="21">
    <xf numFmtId="0" fontId="0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259">
    <xf numFmtId="0" fontId="0" fillId="0" borderId="0" xfId="0"/>
    <xf numFmtId="0" fontId="4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right" vertical="center"/>
    </xf>
    <xf numFmtId="0" fontId="10" fillId="0" borderId="14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166" fontId="0" fillId="3" borderId="16" xfId="0" applyNumberFormat="1" applyFont="1" applyFill="1" applyBorder="1" applyAlignment="1">
      <alignment horizontal="center" vertical="center" textRotation="90"/>
    </xf>
    <xf numFmtId="166" fontId="0" fillId="3" borderId="17" xfId="0" applyNumberFormat="1" applyFont="1" applyFill="1" applyBorder="1" applyAlignment="1">
      <alignment horizontal="center" vertical="center" textRotation="90"/>
    </xf>
    <xf numFmtId="166" fontId="0" fillId="3" borderId="18" xfId="0" applyNumberFormat="1" applyFont="1" applyFill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65" fontId="10" fillId="3" borderId="25" xfId="0" applyNumberFormat="1" applyFont="1" applyFill="1" applyBorder="1" applyAlignment="1" applyProtection="1">
      <alignment horizontal="center" vertical="center" textRotation="90" wrapText="1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21" fillId="4" borderId="0" xfId="0" applyFont="1" applyFill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164" fontId="9" fillId="3" borderId="29" xfId="0" applyNumberFormat="1" applyFont="1" applyFill="1" applyBorder="1" applyAlignment="1" applyProtection="1">
      <alignment horizontal="center" vertical="center" wrapText="1"/>
    </xf>
    <xf numFmtId="0" fontId="9" fillId="3" borderId="30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31" xfId="0" applyFont="1" applyFill="1" applyBorder="1" applyAlignment="1" applyProtection="1">
      <alignment horizontal="center" vertical="center" wrapText="1"/>
      <protection locked="0"/>
    </xf>
    <xf numFmtId="0" fontId="9" fillId="2" borderId="32" xfId="0" applyFont="1" applyFill="1" applyBorder="1" applyAlignment="1" applyProtection="1">
      <alignment horizontal="center" vertical="center" wrapText="1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35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5" fillId="0" borderId="37" xfId="0" applyFont="1" applyBorder="1" applyAlignment="1" applyProtection="1">
      <alignment horizontal="center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5" fillId="0" borderId="41" xfId="0" applyFont="1" applyBorder="1" applyAlignment="1" applyProtection="1">
      <alignment horizontal="left" vertical="center"/>
      <protection locked="0"/>
    </xf>
    <xf numFmtId="0" fontId="5" fillId="0" borderId="42" xfId="0" applyFont="1" applyBorder="1" applyAlignment="1" applyProtection="1">
      <alignment horizontal="left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wrapText="1"/>
      <protection locked="0"/>
    </xf>
    <xf numFmtId="0" fontId="23" fillId="5" borderId="43" xfId="0" applyFont="1" applyFill="1" applyBorder="1" applyAlignment="1" applyProtection="1">
      <alignment horizontal="right" vertical="center"/>
    </xf>
    <xf numFmtId="1" fontId="23" fillId="5" borderId="43" xfId="0" applyNumberFormat="1" applyFont="1" applyFill="1" applyBorder="1" applyAlignment="1" applyProtection="1">
      <alignment horizontal="center" vertical="center"/>
    </xf>
    <xf numFmtId="1" fontId="22" fillId="5" borderId="44" xfId="0" applyNumberFormat="1" applyFont="1" applyFill="1" applyBorder="1" applyAlignment="1" applyProtection="1">
      <alignment horizontal="center" vertical="center"/>
    </xf>
    <xf numFmtId="1" fontId="22" fillId="5" borderId="45" xfId="0" applyNumberFormat="1" applyFont="1" applyFill="1" applyBorder="1" applyAlignment="1" applyProtection="1">
      <alignment horizontal="center" vertical="center"/>
    </xf>
    <xf numFmtId="1" fontId="22" fillId="5" borderId="46" xfId="0" applyNumberFormat="1" applyFont="1" applyFill="1" applyBorder="1" applyAlignment="1" applyProtection="1">
      <alignment horizontal="center" vertical="center"/>
    </xf>
    <xf numFmtId="0" fontId="23" fillId="5" borderId="47" xfId="0" applyFont="1" applyFill="1" applyBorder="1" applyAlignment="1" applyProtection="1">
      <alignment horizontal="right" vertical="center"/>
    </xf>
    <xf numFmtId="1" fontId="23" fillId="5" borderId="47" xfId="0" applyNumberFormat="1" applyFont="1" applyFill="1" applyBorder="1" applyAlignment="1" applyProtection="1">
      <alignment horizontal="center" vertical="center"/>
    </xf>
    <xf numFmtId="0" fontId="22" fillId="5" borderId="48" xfId="0" applyFont="1" applyFill="1" applyBorder="1" applyAlignment="1" applyProtection="1">
      <alignment horizontal="center" vertical="center"/>
    </xf>
    <xf numFmtId="0" fontId="22" fillId="5" borderId="49" xfId="0" applyFont="1" applyFill="1" applyBorder="1" applyAlignment="1" applyProtection="1">
      <alignment horizontal="center" vertical="center"/>
    </xf>
    <xf numFmtId="0" fontId="22" fillId="5" borderId="50" xfId="0" applyFont="1" applyFill="1" applyBorder="1" applyAlignment="1" applyProtection="1">
      <alignment horizontal="center" vertical="center"/>
    </xf>
    <xf numFmtId="1" fontId="22" fillId="6" borderId="51" xfId="0" applyNumberFormat="1" applyFont="1" applyFill="1" applyBorder="1" applyAlignment="1" applyProtection="1">
      <alignment horizontal="center" vertical="center"/>
      <protection locked="0"/>
    </xf>
    <xf numFmtId="1" fontId="22" fillId="7" borderId="51" xfId="0" applyNumberFormat="1" applyFont="1" applyFill="1" applyBorder="1" applyAlignment="1" applyProtection="1">
      <alignment horizontal="center" vertical="center"/>
      <protection locked="0"/>
    </xf>
    <xf numFmtId="1" fontId="22" fillId="8" borderId="43" xfId="0" applyNumberFormat="1" applyFont="1" applyFill="1" applyBorder="1" applyAlignment="1" applyProtection="1">
      <alignment horizontal="center" vertical="center"/>
      <protection locked="0"/>
    </xf>
    <xf numFmtId="1" fontId="22" fillId="9" borderId="51" xfId="0" applyNumberFormat="1" applyFont="1" applyFill="1" applyBorder="1" applyAlignment="1" applyProtection="1">
      <alignment horizontal="center" vertical="center"/>
      <protection locked="0"/>
    </xf>
    <xf numFmtId="164" fontId="15" fillId="0" borderId="0" xfId="0" applyNumberFormat="1" applyFont="1" applyAlignment="1">
      <alignment horizontal="center" vertical="center"/>
    </xf>
    <xf numFmtId="1" fontId="22" fillId="10" borderId="51" xfId="0" applyNumberFormat="1" applyFont="1" applyFill="1" applyBorder="1" applyAlignment="1" applyProtection="1">
      <alignment horizontal="center" vertical="center"/>
      <protection locked="0"/>
    </xf>
    <xf numFmtId="0" fontId="22" fillId="11" borderId="47" xfId="0" applyFont="1" applyFill="1" applyBorder="1" applyAlignment="1" applyProtection="1">
      <alignment horizontal="right" vertical="center"/>
      <protection locked="0"/>
    </xf>
    <xf numFmtId="1" fontId="22" fillId="11" borderId="47" xfId="0" applyNumberFormat="1" applyFont="1" applyFill="1" applyBorder="1" applyAlignment="1" applyProtection="1">
      <alignment horizontal="center" vertical="center"/>
      <protection locked="0"/>
    </xf>
    <xf numFmtId="164" fontId="20" fillId="0" borderId="0" xfId="0" applyNumberFormat="1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164" fontId="19" fillId="0" borderId="0" xfId="0" applyNumberFormat="1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4" fillId="0" borderId="0" xfId="0" applyFont="1" applyAlignment="1" applyProtection="1">
      <alignment horizontal="center" vertical="center" wrapText="1"/>
      <protection locked="0"/>
    </xf>
    <xf numFmtId="1" fontId="24" fillId="3" borderId="56" xfId="0" applyNumberFormat="1" applyFont="1" applyFill="1" applyBorder="1" applyAlignment="1" applyProtection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5" fillId="0" borderId="61" xfId="0" applyFont="1" applyBorder="1" applyAlignment="1" applyProtection="1">
      <alignment horizontal="center" vertical="center"/>
      <protection locked="0"/>
    </xf>
    <xf numFmtId="0" fontId="9" fillId="2" borderId="62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63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3" fillId="0" borderId="65" xfId="0" applyFont="1" applyBorder="1" applyAlignment="1" applyProtection="1">
      <alignment horizontal="center" vertical="center"/>
      <protection locked="0"/>
    </xf>
    <xf numFmtId="0" fontId="13" fillId="0" borderId="66" xfId="0" applyFont="1" applyBorder="1" applyAlignment="1" applyProtection="1">
      <alignment horizontal="center" vertical="center"/>
      <protection locked="0"/>
    </xf>
    <xf numFmtId="0" fontId="13" fillId="0" borderId="67" xfId="0" applyFont="1" applyBorder="1" applyAlignment="1" applyProtection="1">
      <alignment horizontal="center" vertical="center"/>
      <protection locked="0"/>
    </xf>
    <xf numFmtId="0" fontId="13" fillId="0" borderId="68" xfId="0" applyFont="1" applyBorder="1" applyAlignment="1" applyProtection="1">
      <alignment horizontal="center" vertical="center"/>
      <protection locked="0"/>
    </xf>
    <xf numFmtId="0" fontId="13" fillId="4" borderId="0" xfId="0" applyFont="1" applyFill="1" applyAlignment="1" applyProtection="1">
      <alignment horizontal="center" vertical="center"/>
      <protection locked="0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167" fontId="0" fillId="0" borderId="72" xfId="0" applyNumberFormat="1" applyFont="1" applyBorder="1" applyAlignment="1">
      <alignment horizontal="center" vertical="center"/>
    </xf>
    <xf numFmtId="167" fontId="0" fillId="0" borderId="73" xfId="0" applyNumberFormat="1" applyFont="1" applyBorder="1" applyAlignment="1">
      <alignment horizontal="center" vertical="center"/>
    </xf>
    <xf numFmtId="167" fontId="0" fillId="0" borderId="74" xfId="0" applyNumberFormat="1" applyFont="1" applyBorder="1" applyAlignment="1">
      <alignment horizontal="center" vertical="center"/>
    </xf>
    <xf numFmtId="0" fontId="17" fillId="0" borderId="78" xfId="0" applyFont="1" applyBorder="1" applyAlignment="1">
      <alignment horizontal="center" vertical="center"/>
    </xf>
    <xf numFmtId="0" fontId="17" fillId="0" borderId="79" xfId="0" applyFont="1" applyBorder="1" applyAlignment="1">
      <alignment horizontal="center" vertical="center"/>
    </xf>
    <xf numFmtId="0" fontId="17" fillId="0" borderId="80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0" fontId="17" fillId="0" borderId="81" xfId="0" applyFont="1" applyBorder="1" applyAlignment="1">
      <alignment horizontal="center" vertical="center"/>
    </xf>
    <xf numFmtId="0" fontId="17" fillId="0" borderId="82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64" fontId="11" fillId="0" borderId="106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1" fillId="0" borderId="107" xfId="0" applyFont="1" applyBorder="1" applyAlignment="1" applyProtection="1">
      <alignment horizontal="center" vertical="center" wrapText="1"/>
    </xf>
    <xf numFmtId="0" fontId="11" fillId="0" borderId="77" xfId="0" applyFont="1" applyBorder="1" applyAlignment="1" applyProtection="1">
      <alignment horizontal="center" vertical="center" wrapText="1"/>
    </xf>
    <xf numFmtId="0" fontId="0" fillId="0" borderId="44" xfId="0" applyFont="1" applyBorder="1" applyAlignment="1" applyProtection="1">
      <alignment horizontal="center" vertical="center"/>
      <protection locked="0"/>
    </xf>
    <xf numFmtId="0" fontId="0" fillId="0" borderId="108" xfId="0" applyFont="1" applyBorder="1" applyAlignment="1" applyProtection="1">
      <alignment horizontal="center" vertical="center"/>
      <protection locked="0"/>
    </xf>
    <xf numFmtId="0" fontId="14" fillId="0" borderId="109" xfId="0" applyFont="1" applyBorder="1" applyAlignment="1" applyProtection="1">
      <alignment horizontal="center" vertical="center"/>
      <protection locked="0"/>
    </xf>
    <xf numFmtId="0" fontId="0" fillId="0" borderId="109" xfId="0" applyFont="1" applyBorder="1" applyAlignment="1" applyProtection="1">
      <alignment vertical="center"/>
      <protection locked="0"/>
    </xf>
    <xf numFmtId="0" fontId="0" fillId="0" borderId="108" xfId="0" applyFont="1" applyBorder="1" applyAlignment="1" applyProtection="1">
      <alignment vertical="center"/>
      <protection locked="0"/>
    </xf>
    <xf numFmtId="164" fontId="15" fillId="0" borderId="110" xfId="0" applyNumberFormat="1" applyFont="1" applyBorder="1" applyAlignment="1">
      <alignment horizontal="center" vertical="center"/>
    </xf>
    <xf numFmtId="0" fontId="0" fillId="0" borderId="111" xfId="0" applyFont="1" applyBorder="1" applyAlignment="1">
      <alignment horizontal="left" vertical="center"/>
    </xf>
    <xf numFmtId="164" fontId="15" fillId="0" borderId="111" xfId="0" applyNumberFormat="1" applyFont="1" applyBorder="1" applyAlignment="1">
      <alignment horizontal="center" vertical="center"/>
    </xf>
    <xf numFmtId="164" fontId="15" fillId="0" borderId="46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0" fillId="0" borderId="0" xfId="0" applyBorder="1"/>
    <xf numFmtId="0" fontId="0" fillId="7" borderId="109" xfId="0" applyFill="1" applyBorder="1"/>
    <xf numFmtId="0" fontId="3" fillId="9" borderId="109" xfId="0" applyFont="1" applyFill="1" applyBorder="1"/>
    <xf numFmtId="0" fontId="0" fillId="10" borderId="109" xfId="0" applyFill="1" applyBorder="1"/>
    <xf numFmtId="0" fontId="0" fillId="9" borderId="109" xfId="0" applyFill="1" applyBorder="1"/>
    <xf numFmtId="0" fontId="26" fillId="12" borderId="44" xfId="0" applyFont="1" applyFill="1" applyBorder="1" applyAlignment="1">
      <alignment horizontal="center" vertical="center"/>
    </xf>
    <xf numFmtId="0" fontId="26" fillId="7" borderId="45" xfId="0" applyFont="1" applyFill="1" applyBorder="1" applyAlignment="1">
      <alignment horizontal="center" vertical="center"/>
    </xf>
    <xf numFmtId="0" fontId="27" fillId="9" borderId="45" xfId="0" applyFont="1" applyFill="1" applyBorder="1" applyAlignment="1">
      <alignment horizontal="center" vertical="center"/>
    </xf>
    <xf numFmtId="0" fontId="26" fillId="10" borderId="45" xfId="0" applyFont="1" applyFill="1" applyBorder="1" applyAlignment="1">
      <alignment horizontal="center" vertical="center"/>
    </xf>
    <xf numFmtId="0" fontId="26" fillId="4" borderId="46" xfId="0" applyFont="1" applyFill="1" applyBorder="1" applyAlignment="1">
      <alignment horizontal="center" vertical="center"/>
    </xf>
    <xf numFmtId="0" fontId="0" fillId="12" borderId="108" xfId="0" applyFill="1" applyBorder="1"/>
    <xf numFmtId="0" fontId="0" fillId="4" borderId="110" xfId="0" applyFill="1" applyBorder="1"/>
    <xf numFmtId="0" fontId="30" fillId="0" borderId="0" xfId="0" applyFont="1" applyAlignment="1">
      <alignment horizontal="left" vertical="center"/>
    </xf>
    <xf numFmtId="0" fontId="14" fillId="0" borderId="109" xfId="0" applyFont="1" applyBorder="1" applyAlignment="1" applyProtection="1">
      <alignment vertical="center"/>
      <protection locked="0"/>
    </xf>
    <xf numFmtId="0" fontId="30" fillId="0" borderId="111" xfId="0" applyFont="1" applyBorder="1" applyAlignment="1">
      <alignment horizontal="left" vertical="center"/>
    </xf>
    <xf numFmtId="0" fontId="22" fillId="8" borderId="44" xfId="0" applyFont="1" applyFill="1" applyBorder="1" applyAlignment="1">
      <alignment horizontal="center" vertical="center"/>
    </xf>
    <xf numFmtId="0" fontId="22" fillId="8" borderId="45" xfId="0" applyFont="1" applyFill="1" applyBorder="1" applyAlignment="1">
      <alignment horizontal="center" vertical="center"/>
    </xf>
    <xf numFmtId="0" fontId="22" fillId="8" borderId="46" xfId="0" applyFont="1" applyFill="1" applyBorder="1" applyAlignment="1">
      <alignment horizontal="center" vertical="center"/>
    </xf>
    <xf numFmtId="0" fontId="22" fillId="6" borderId="108" xfId="0" applyFont="1" applyFill="1" applyBorder="1" applyAlignment="1">
      <alignment horizontal="center" vertical="center"/>
    </xf>
    <xf numFmtId="0" fontId="22" fillId="6" borderId="109" xfId="0" applyFont="1" applyFill="1" applyBorder="1" applyAlignment="1">
      <alignment horizontal="center" vertical="center"/>
    </xf>
    <xf numFmtId="0" fontId="22" fillId="6" borderId="110" xfId="0" applyFont="1" applyFill="1" applyBorder="1" applyAlignment="1">
      <alignment horizontal="center" vertical="center"/>
    </xf>
    <xf numFmtId="0" fontId="22" fillId="7" borderId="108" xfId="0" applyFont="1" applyFill="1" applyBorder="1" applyAlignment="1">
      <alignment horizontal="center" vertical="center"/>
    </xf>
    <xf numFmtId="0" fontId="22" fillId="7" borderId="109" xfId="0" applyFont="1" applyFill="1" applyBorder="1" applyAlignment="1">
      <alignment horizontal="center" vertical="center"/>
    </xf>
    <xf numFmtId="0" fontId="22" fillId="7" borderId="110" xfId="0" applyFont="1" applyFill="1" applyBorder="1" applyAlignment="1">
      <alignment horizontal="center" vertical="center"/>
    </xf>
    <xf numFmtId="0" fontId="22" fillId="9" borderId="108" xfId="0" applyFont="1" applyFill="1" applyBorder="1" applyAlignment="1">
      <alignment horizontal="center" vertical="center"/>
    </xf>
    <xf numFmtId="0" fontId="22" fillId="9" borderId="109" xfId="0" applyFont="1" applyFill="1" applyBorder="1" applyAlignment="1">
      <alignment horizontal="center" vertical="center"/>
    </xf>
    <xf numFmtId="0" fontId="22" fillId="9" borderId="110" xfId="0" applyFont="1" applyFill="1" applyBorder="1" applyAlignment="1">
      <alignment horizontal="center" vertical="center"/>
    </xf>
    <xf numFmtId="0" fontId="22" fillId="10" borderId="108" xfId="0" applyFont="1" applyFill="1" applyBorder="1" applyAlignment="1">
      <alignment horizontal="center" vertical="center"/>
    </xf>
    <xf numFmtId="0" fontId="22" fillId="10" borderId="109" xfId="0" applyFont="1" applyFill="1" applyBorder="1" applyAlignment="1">
      <alignment horizontal="center" vertical="center"/>
    </xf>
    <xf numFmtId="0" fontId="22" fillId="10" borderId="110" xfId="0" applyFont="1" applyFill="1" applyBorder="1" applyAlignment="1">
      <alignment horizontal="center" vertical="center"/>
    </xf>
    <xf numFmtId="0" fontId="22" fillId="11" borderId="48" xfId="0" applyFont="1" applyFill="1" applyBorder="1" applyAlignment="1">
      <alignment horizontal="center" vertical="center"/>
    </xf>
    <xf numFmtId="0" fontId="22" fillId="11" borderId="49" xfId="0" applyFont="1" applyFill="1" applyBorder="1" applyAlignment="1">
      <alignment horizontal="center" vertical="center"/>
    </xf>
    <xf numFmtId="0" fontId="22" fillId="11" borderId="50" xfId="0" applyFont="1" applyFill="1" applyBorder="1" applyAlignment="1">
      <alignment horizontal="center" vertical="center"/>
    </xf>
    <xf numFmtId="0" fontId="33" fillId="0" borderId="38" xfId="0" applyFont="1" applyBorder="1" applyAlignment="1" applyProtection="1">
      <alignment horizontal="left" vertical="center"/>
      <protection locked="0"/>
    </xf>
    <xf numFmtId="0" fontId="33" fillId="0" borderId="60" xfId="0" applyFont="1" applyBorder="1" applyAlignment="1" applyProtection="1">
      <alignment horizontal="left" vertical="center"/>
      <protection locked="0"/>
    </xf>
    <xf numFmtId="0" fontId="33" fillId="0" borderId="39" xfId="0" applyFont="1" applyBorder="1" applyAlignment="1" applyProtection="1">
      <alignment horizontal="left" vertical="center"/>
      <protection locked="0"/>
    </xf>
    <xf numFmtId="0" fontId="33" fillId="0" borderId="40" xfId="0" applyFont="1" applyBorder="1" applyAlignment="1" applyProtection="1">
      <alignment horizontal="left" vertical="center"/>
      <protection locked="0"/>
    </xf>
    <xf numFmtId="0" fontId="33" fillId="0" borderId="33" xfId="0" applyFont="1" applyBorder="1" applyAlignment="1" applyProtection="1">
      <alignment horizontal="center" vertical="center"/>
      <protection locked="0"/>
    </xf>
    <xf numFmtId="0" fontId="33" fillId="0" borderId="34" xfId="0" applyFont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hidden="1"/>
    </xf>
    <xf numFmtId="0" fontId="32" fillId="8" borderId="43" xfId="0" applyFont="1" applyFill="1" applyBorder="1" applyAlignment="1" applyProtection="1">
      <alignment horizontal="right" vertical="center"/>
      <protection locked="0"/>
    </xf>
    <xf numFmtId="0" fontId="32" fillId="6" borderId="51" xfId="0" applyFont="1" applyFill="1" applyBorder="1" applyAlignment="1" applyProtection="1">
      <alignment horizontal="right" vertical="center"/>
      <protection locked="0"/>
    </xf>
    <xf numFmtId="0" fontId="32" fillId="7" borderId="51" xfId="0" applyFont="1" applyFill="1" applyBorder="1" applyAlignment="1" applyProtection="1">
      <alignment horizontal="right" vertical="center"/>
      <protection locked="0"/>
    </xf>
    <xf numFmtId="0" fontId="32" fillId="9" borderId="51" xfId="0" applyFont="1" applyFill="1" applyBorder="1" applyAlignment="1" applyProtection="1">
      <alignment horizontal="right" vertical="center"/>
      <protection locked="0"/>
    </xf>
    <xf numFmtId="0" fontId="32" fillId="10" borderId="55" xfId="0" applyFont="1" applyFill="1" applyBorder="1" applyAlignment="1" applyProtection="1">
      <alignment horizontal="right" vertical="center"/>
      <protection locked="0"/>
    </xf>
    <xf numFmtId="0" fontId="31" fillId="0" borderId="1" xfId="0" applyFont="1" applyBorder="1" applyAlignment="1">
      <alignment horizontal="left" vertical="center"/>
    </xf>
    <xf numFmtId="0" fontId="34" fillId="0" borderId="108" xfId="0" applyFont="1" applyBorder="1" applyAlignment="1" applyProtection="1">
      <alignment horizontal="center" vertical="center"/>
      <protection locked="0"/>
    </xf>
    <xf numFmtId="0" fontId="34" fillId="0" borderId="45" xfId="0" applyFont="1" applyBorder="1" applyAlignment="1" applyProtection="1">
      <alignment vertical="center"/>
      <protection locked="0"/>
    </xf>
    <xf numFmtId="0" fontId="34" fillId="0" borderId="109" xfId="0" applyFont="1" applyBorder="1" applyAlignment="1" applyProtection="1">
      <alignment vertical="center"/>
      <protection locked="0"/>
    </xf>
    <xf numFmtId="0" fontId="34" fillId="0" borderId="109" xfId="0" applyFont="1" applyBorder="1" applyAlignment="1" applyProtection="1">
      <alignment horizontal="left" vertical="center"/>
      <protection locked="0"/>
    </xf>
    <xf numFmtId="0" fontId="13" fillId="0" borderId="112" xfId="0" applyFont="1" applyBorder="1" applyAlignment="1" applyProtection="1">
      <alignment horizontal="center" vertical="center"/>
      <protection locked="0"/>
    </xf>
    <xf numFmtId="0" fontId="5" fillId="0" borderId="113" xfId="0" applyFont="1" applyBorder="1" applyAlignment="1" applyProtection="1">
      <alignment horizontal="center" vertical="center"/>
      <protection locked="0"/>
    </xf>
    <xf numFmtId="0" fontId="9" fillId="2" borderId="114" xfId="0" applyFont="1" applyFill="1" applyBorder="1" applyAlignment="1" applyProtection="1">
      <alignment horizontal="center" vertical="center" wrapText="1"/>
      <protection locked="0"/>
    </xf>
    <xf numFmtId="0" fontId="4" fillId="0" borderId="115" xfId="0" applyFont="1" applyBorder="1" applyAlignment="1">
      <alignment horizontal="center" vertical="center"/>
    </xf>
    <xf numFmtId="0" fontId="4" fillId="0" borderId="116" xfId="0" applyFont="1" applyBorder="1" applyAlignment="1">
      <alignment horizontal="center" vertical="center"/>
    </xf>
    <xf numFmtId="0" fontId="4" fillId="0" borderId="117" xfId="0" applyFont="1" applyBorder="1" applyAlignment="1">
      <alignment horizontal="center" vertical="center"/>
    </xf>
    <xf numFmtId="0" fontId="5" fillId="0" borderId="30" xfId="0" applyFont="1" applyBorder="1" applyAlignment="1" applyProtection="1">
      <alignment horizontal="center" vertical="center"/>
      <protection locked="0"/>
    </xf>
    <xf numFmtId="0" fontId="33" fillId="0" borderId="66" xfId="0" applyFont="1" applyBorder="1" applyAlignment="1" applyProtection="1">
      <alignment horizontal="left" vertical="center"/>
      <protection locked="0"/>
    </xf>
    <xf numFmtId="0" fontId="5" fillId="0" borderId="67" xfId="0" applyFont="1" applyBorder="1" applyAlignment="1" applyProtection="1">
      <alignment horizontal="left" vertical="center"/>
      <protection locked="0"/>
    </xf>
    <xf numFmtId="0" fontId="5" fillId="0" borderId="64" xfId="0" applyFont="1" applyBorder="1" applyAlignment="1" applyProtection="1">
      <alignment horizontal="left" vertical="center"/>
      <protection locked="0"/>
    </xf>
    <xf numFmtId="0" fontId="5" fillId="0" borderId="84" xfId="0" applyFont="1" applyBorder="1" applyAlignment="1" applyProtection="1">
      <alignment horizontal="center" vertical="center"/>
      <protection locked="0"/>
    </xf>
    <xf numFmtId="0" fontId="5" fillId="0" borderId="119" xfId="0" applyFont="1" applyBorder="1" applyAlignment="1" applyProtection="1">
      <alignment horizontal="center" vertical="center"/>
      <protection locked="0"/>
    </xf>
    <xf numFmtId="0" fontId="5" fillId="0" borderId="120" xfId="0" applyFont="1" applyBorder="1" applyAlignment="1" applyProtection="1">
      <alignment horizontal="center" vertical="center"/>
      <protection locked="0"/>
    </xf>
    <xf numFmtId="0" fontId="13" fillId="0" borderId="120" xfId="0" applyFont="1" applyBorder="1" applyAlignment="1" applyProtection="1">
      <alignment horizontal="center" vertical="center"/>
      <protection locked="0"/>
    </xf>
    <xf numFmtId="0" fontId="13" fillId="0" borderId="121" xfId="0" applyFont="1" applyBorder="1" applyAlignment="1" applyProtection="1">
      <alignment horizontal="center" vertical="center"/>
      <protection locked="0"/>
    </xf>
    <xf numFmtId="0" fontId="5" fillId="0" borderId="60" xfId="0" applyFont="1" applyBorder="1" applyAlignment="1" applyProtection="1">
      <alignment horizontal="center" vertical="center"/>
      <protection locked="0"/>
    </xf>
    <xf numFmtId="0" fontId="33" fillId="0" borderId="118" xfId="0" applyFont="1" applyBorder="1" applyAlignment="1" applyProtection="1">
      <alignment horizontal="left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4" fillId="0" borderId="78" xfId="0" applyFont="1" applyBorder="1" applyAlignment="1">
      <alignment horizontal="center" vertical="center"/>
    </xf>
    <xf numFmtId="0" fontId="17" fillId="0" borderId="83" xfId="0" applyFont="1" applyBorder="1" applyAlignment="1">
      <alignment horizontal="center" vertical="center"/>
    </xf>
    <xf numFmtId="0" fontId="17" fillId="0" borderId="84" xfId="0" applyFont="1" applyBorder="1" applyAlignment="1">
      <alignment horizontal="center" vertical="center"/>
    </xf>
    <xf numFmtId="0" fontId="17" fillId="0" borderId="85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86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6" fillId="0" borderId="87" xfId="0" applyFont="1" applyBorder="1" applyAlignment="1">
      <alignment horizontal="center" vertical="center" wrapText="1"/>
    </xf>
    <xf numFmtId="0" fontId="6" fillId="0" borderId="88" xfId="0" applyFont="1" applyBorder="1" applyAlignment="1">
      <alignment horizontal="center" vertical="center" wrapText="1"/>
    </xf>
    <xf numFmtId="168" fontId="6" fillId="0" borderId="89" xfId="0" applyNumberFormat="1" applyFont="1" applyBorder="1" applyAlignment="1">
      <alignment horizontal="center" vertical="center"/>
    </xf>
    <xf numFmtId="168" fontId="6" fillId="0" borderId="90" xfId="0" applyNumberFormat="1" applyFont="1" applyBorder="1" applyAlignment="1">
      <alignment horizontal="center" vertical="center"/>
    </xf>
    <xf numFmtId="168" fontId="6" fillId="0" borderId="91" xfId="0" applyNumberFormat="1" applyFont="1" applyBorder="1" applyAlignment="1">
      <alignment horizontal="center" vertical="center"/>
    </xf>
    <xf numFmtId="0" fontId="6" fillId="0" borderId="92" xfId="0" applyFont="1" applyBorder="1" applyAlignment="1">
      <alignment horizontal="center" vertical="center"/>
    </xf>
    <xf numFmtId="0" fontId="6" fillId="0" borderId="93" xfId="0" applyFont="1" applyBorder="1" applyAlignment="1">
      <alignment horizontal="center" vertical="center"/>
    </xf>
    <xf numFmtId="0" fontId="6" fillId="0" borderId="94" xfId="0" applyFont="1" applyBorder="1" applyAlignment="1">
      <alignment horizontal="center" vertical="center"/>
    </xf>
    <xf numFmtId="0" fontId="6" fillId="0" borderId="95" xfId="0" applyFont="1" applyBorder="1" applyAlignment="1">
      <alignment horizontal="center" vertical="center" wrapText="1"/>
    </xf>
    <xf numFmtId="0" fontId="6" fillId="0" borderId="96" xfId="0" applyFont="1" applyBorder="1" applyAlignment="1">
      <alignment horizontal="center" vertical="center" wrapText="1"/>
    </xf>
    <xf numFmtId="0" fontId="14" fillId="0" borderId="89" xfId="0" applyFont="1" applyBorder="1" applyAlignment="1" applyProtection="1">
      <alignment horizontal="center" vertical="center" wrapText="1"/>
    </xf>
    <xf numFmtId="0" fontId="14" fillId="0" borderId="90" xfId="0" applyFont="1" applyBorder="1" applyAlignment="1" applyProtection="1">
      <alignment horizontal="center" vertical="center" wrapText="1"/>
    </xf>
    <xf numFmtId="0" fontId="14" fillId="0" borderId="91" xfId="0" applyFont="1" applyBorder="1" applyAlignment="1" applyProtection="1">
      <alignment horizontal="center" vertical="center" wrapText="1"/>
    </xf>
    <xf numFmtId="0" fontId="12" fillId="0" borderId="89" xfId="0" applyFont="1" applyBorder="1" applyAlignment="1">
      <alignment horizontal="center" vertical="center"/>
    </xf>
    <xf numFmtId="0" fontId="12" fillId="0" borderId="90" xfId="0" applyFont="1" applyBorder="1" applyAlignment="1">
      <alignment horizontal="center" vertical="center"/>
    </xf>
    <xf numFmtId="0" fontId="12" fillId="0" borderId="91" xfId="0" applyFont="1" applyBorder="1" applyAlignment="1">
      <alignment horizontal="center" vertical="center"/>
    </xf>
    <xf numFmtId="0" fontId="5" fillId="0" borderId="100" xfId="0" applyFont="1" applyBorder="1" applyAlignment="1" applyProtection="1">
      <alignment horizontal="center" vertical="center"/>
      <protection locked="0"/>
    </xf>
    <xf numFmtId="0" fontId="5" fillId="0" borderId="102" xfId="0" applyFont="1" applyBorder="1" applyAlignment="1" applyProtection="1">
      <alignment horizontal="center" vertical="center"/>
      <protection locked="0"/>
    </xf>
    <xf numFmtId="0" fontId="5" fillId="0" borderId="98" xfId="0" applyFont="1" applyBorder="1" applyAlignment="1" applyProtection="1">
      <alignment horizontal="center" vertical="center"/>
      <protection locked="0"/>
    </xf>
    <xf numFmtId="0" fontId="14" fillId="0" borderId="100" xfId="0" applyFont="1" applyBorder="1" applyAlignment="1" applyProtection="1">
      <alignment horizontal="center" vertical="center" wrapText="1"/>
      <protection locked="0"/>
    </xf>
    <xf numFmtId="0" fontId="14" fillId="0" borderId="102" xfId="0" applyFont="1" applyBorder="1" applyAlignment="1" applyProtection="1">
      <alignment horizontal="center" vertical="center" wrapText="1"/>
      <protection locked="0"/>
    </xf>
    <xf numFmtId="0" fontId="14" fillId="0" borderId="101" xfId="0" applyFont="1" applyBorder="1" applyAlignment="1" applyProtection="1">
      <alignment horizontal="center" vertical="center" wrapText="1"/>
      <protection locked="0"/>
    </xf>
    <xf numFmtId="0" fontId="14" fillId="0" borderId="97" xfId="0" applyFont="1" applyBorder="1" applyAlignment="1" applyProtection="1">
      <alignment horizontal="center" vertical="center" wrapText="1"/>
    </xf>
    <xf numFmtId="0" fontId="14" fillId="0" borderId="98" xfId="0" applyFont="1" applyBorder="1" applyAlignment="1" applyProtection="1">
      <alignment horizontal="center" vertical="center" wrapText="1"/>
    </xf>
    <xf numFmtId="0" fontId="9" fillId="0" borderId="105" xfId="0" applyFont="1" applyBorder="1" applyAlignment="1" applyProtection="1">
      <alignment horizontal="center" vertical="center" wrapText="1"/>
    </xf>
    <xf numFmtId="0" fontId="9" fillId="0" borderId="75" xfId="0" applyFont="1" applyBorder="1" applyAlignment="1" applyProtection="1">
      <alignment horizontal="center" vertical="center" wrapText="1"/>
    </xf>
    <xf numFmtId="165" fontId="9" fillId="3" borderId="92" xfId="0" applyNumberFormat="1" applyFont="1" applyFill="1" applyBorder="1" applyAlignment="1" applyProtection="1">
      <alignment horizontal="center" vertical="center"/>
    </xf>
    <xf numFmtId="165" fontId="9" fillId="3" borderId="93" xfId="0" applyNumberFormat="1" applyFont="1" applyFill="1" applyBorder="1" applyAlignment="1" applyProtection="1">
      <alignment horizontal="center" vertical="center"/>
    </xf>
    <xf numFmtId="165" fontId="9" fillId="3" borderId="94" xfId="0" applyNumberFormat="1" applyFont="1" applyFill="1" applyBorder="1" applyAlignment="1" applyProtection="1">
      <alignment horizontal="center" vertical="center"/>
    </xf>
    <xf numFmtId="0" fontId="9" fillId="0" borderId="92" xfId="0" applyFont="1" applyBorder="1" applyAlignment="1" applyProtection="1">
      <alignment horizontal="right" vertical="center"/>
    </xf>
    <xf numFmtId="0" fontId="9" fillId="0" borderId="93" xfId="0" applyFont="1" applyBorder="1" applyAlignment="1" applyProtection="1">
      <alignment horizontal="right" vertical="center"/>
    </xf>
    <xf numFmtId="0" fontId="9" fillId="0" borderId="94" xfId="0" applyFont="1" applyBorder="1" applyAlignment="1" applyProtection="1">
      <alignment horizontal="right" vertical="center"/>
    </xf>
    <xf numFmtId="169" fontId="23" fillId="5" borderId="99" xfId="0" applyNumberFormat="1" applyFont="1" applyFill="1" applyBorder="1" applyAlignment="1" applyProtection="1">
      <alignment horizontal="center" vertical="center" textRotation="90"/>
    </xf>
    <xf numFmtId="169" fontId="23" fillId="5" borderId="76" xfId="0" applyNumberFormat="1" applyFont="1" applyFill="1" applyBorder="1" applyAlignment="1" applyProtection="1">
      <alignment horizontal="center" vertical="center" textRotation="90"/>
    </xf>
    <xf numFmtId="0" fontId="9" fillId="0" borderId="99" xfId="0" applyFont="1" applyBorder="1" applyAlignment="1" applyProtection="1">
      <alignment horizontal="center" vertical="center" wrapText="1"/>
    </xf>
    <xf numFmtId="0" fontId="9" fillId="0" borderId="76" xfId="0" applyFont="1" applyBorder="1" applyAlignment="1" applyProtection="1">
      <alignment horizontal="center" vertical="center" wrapText="1"/>
    </xf>
    <xf numFmtId="0" fontId="9" fillId="0" borderId="103" xfId="0" applyFont="1" applyBorder="1" applyAlignment="1" applyProtection="1">
      <alignment horizontal="center" vertical="center" wrapText="1"/>
    </xf>
    <xf numFmtId="0" fontId="9" fillId="0" borderId="104" xfId="0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right" vertical="center"/>
    </xf>
    <xf numFmtId="0" fontId="9" fillId="0" borderId="86" xfId="0" applyFont="1" applyBorder="1" applyAlignment="1" applyProtection="1">
      <alignment horizontal="right" vertical="center"/>
    </xf>
    <xf numFmtId="0" fontId="9" fillId="0" borderId="85" xfId="0" applyFont="1" applyBorder="1" applyAlignment="1" applyProtection="1">
      <alignment horizontal="right" vertical="center"/>
    </xf>
    <xf numFmtId="0" fontId="14" fillId="0" borderId="97" xfId="0" applyFont="1" applyBorder="1" applyAlignment="1" applyProtection="1">
      <alignment horizontal="center" vertical="center" wrapText="1"/>
      <protection locked="0"/>
    </xf>
    <xf numFmtId="169" fontId="23" fillId="5" borderId="103" xfId="0" applyNumberFormat="1" applyFont="1" applyFill="1" applyBorder="1" applyAlignment="1" applyProtection="1">
      <alignment horizontal="center" vertical="center" textRotation="90"/>
    </xf>
    <xf numFmtId="169" fontId="23" fillId="5" borderId="104" xfId="0" applyNumberFormat="1" applyFont="1" applyFill="1" applyBorder="1" applyAlignment="1" applyProtection="1">
      <alignment horizontal="center" vertical="center" textRotation="90"/>
    </xf>
    <xf numFmtId="0" fontId="25" fillId="5" borderId="56" xfId="0" applyFont="1" applyFill="1" applyBorder="1" applyAlignment="1" applyProtection="1">
      <alignment horizontal="center" vertical="center" textRotation="90" wrapText="1"/>
    </xf>
    <xf numFmtId="0" fontId="25" fillId="5" borderId="25" xfId="0" applyFont="1" applyFill="1" applyBorder="1" applyAlignment="1" applyProtection="1">
      <alignment horizontal="center" vertical="center" textRotation="90" wrapText="1"/>
    </xf>
    <xf numFmtId="169" fontId="23" fillId="5" borderId="97" xfId="0" applyNumberFormat="1" applyFont="1" applyFill="1" applyBorder="1" applyAlignment="1" applyProtection="1">
      <alignment horizontal="center" vertical="center" textRotation="90"/>
    </xf>
    <xf numFmtId="169" fontId="23" fillId="5" borderId="98" xfId="0" applyNumberFormat="1" applyFont="1" applyFill="1" applyBorder="1" applyAlignment="1" applyProtection="1">
      <alignment horizontal="center" vertical="center" textRotation="90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355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6.3003487819056195E-2"/>
          <c:y val="3.7320832777258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01"/>
          <c:y val="0.18941087183379199"/>
          <c:w val="0.75701580087723896"/>
          <c:h val="0.61461710309467099"/>
        </c:manualLayout>
      </c:layout>
      <c:areaChart>
        <c:grouping val="stacked"/>
        <c:varyColors val="0"/>
        <c:ser>
          <c:idx val="2"/>
          <c:order val="2"/>
          <c:tx>
            <c:strRef>
              <c:f>'3rd Sprint'!$O$17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Oct 08</c:v>
                </c:pt>
                <c:pt idx="2">
                  <c:v>Oct 09</c:v>
                </c:pt>
                <c:pt idx="3">
                  <c:v>Oct 10</c:v>
                </c:pt>
                <c:pt idx="4">
                  <c:v>Oct 11</c:v>
                </c:pt>
                <c:pt idx="5">
                  <c:v>Oct 12</c:v>
                </c:pt>
                <c:pt idx="6">
                  <c:v>Oct 13</c:v>
                </c:pt>
                <c:pt idx="7">
                  <c:v>Oct 14</c:v>
                </c:pt>
              </c:strCache>
            </c:strRef>
          </c:cat>
          <c:val>
            <c:numRef>
              <c:f>'3rd Sprint'!$P$17:$W$17</c:f>
              <c:numCache>
                <c:formatCode>General</c:formatCode>
                <c:ptCount val="8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9-4EF9-9963-6AF332A58FDB}"/>
            </c:ext>
          </c:extLst>
        </c:ser>
        <c:ser>
          <c:idx val="3"/>
          <c:order val="3"/>
          <c:tx>
            <c:strRef>
              <c:f>'3rd Sprint'!$O$18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Oct 08</c:v>
                </c:pt>
                <c:pt idx="2">
                  <c:v>Oct 09</c:v>
                </c:pt>
                <c:pt idx="3">
                  <c:v>Oct 10</c:v>
                </c:pt>
                <c:pt idx="4">
                  <c:v>Oct 11</c:v>
                </c:pt>
                <c:pt idx="5">
                  <c:v>Oct 12</c:v>
                </c:pt>
                <c:pt idx="6">
                  <c:v>Oct 13</c:v>
                </c:pt>
                <c:pt idx="7">
                  <c:v>Oct 14</c:v>
                </c:pt>
              </c:strCache>
            </c:strRef>
          </c:cat>
          <c:val>
            <c:numRef>
              <c:f>'3rd Sprint'!$P$18:$W$18</c:f>
              <c:numCache>
                <c:formatCode>General</c:formatCode>
                <c:ptCount val="8"/>
                <c:pt idx="0" formatCode="0">
                  <c:v>45</c:v>
                </c:pt>
                <c:pt idx="1">
                  <c:v>21</c:v>
                </c:pt>
                <c:pt idx="2">
                  <c:v>16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9-4EF9-9963-6AF332A58FDB}"/>
            </c:ext>
          </c:extLst>
        </c:ser>
        <c:ser>
          <c:idx val="4"/>
          <c:order val="4"/>
          <c:tx>
            <c:strRef>
              <c:f>'3rd Sprint'!$O$19</c:f>
              <c:strCache>
                <c:ptCount val="1"/>
                <c:pt idx="0">
                  <c:v>Documentation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Oct 08</c:v>
                </c:pt>
                <c:pt idx="2">
                  <c:v>Oct 09</c:v>
                </c:pt>
                <c:pt idx="3">
                  <c:v>Oct 10</c:v>
                </c:pt>
                <c:pt idx="4">
                  <c:v>Oct 11</c:v>
                </c:pt>
                <c:pt idx="5">
                  <c:v>Oct 12</c:v>
                </c:pt>
                <c:pt idx="6">
                  <c:v>Oct 13</c:v>
                </c:pt>
                <c:pt idx="7">
                  <c:v>Oct 14</c:v>
                </c:pt>
              </c:strCache>
            </c:strRef>
          </c:cat>
          <c:val>
            <c:numRef>
              <c:f>'3rd Sprint'!$P$19:$W$19</c:f>
              <c:numCache>
                <c:formatCode>General</c:formatCode>
                <c:ptCount val="8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9-4EF9-9963-6AF332A58FDB}"/>
            </c:ext>
          </c:extLst>
        </c:ser>
        <c:ser>
          <c:idx val="5"/>
          <c:order val="5"/>
          <c:tx>
            <c:strRef>
              <c:f>'3rd Sprint'!$O$20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Oct 08</c:v>
                </c:pt>
                <c:pt idx="2">
                  <c:v>Oct 09</c:v>
                </c:pt>
                <c:pt idx="3">
                  <c:v>Oct 10</c:v>
                </c:pt>
                <c:pt idx="4">
                  <c:v>Oct 11</c:v>
                </c:pt>
                <c:pt idx="5">
                  <c:v>Oct 12</c:v>
                </c:pt>
                <c:pt idx="6">
                  <c:v>Oct 13</c:v>
                </c:pt>
                <c:pt idx="7">
                  <c:v>Oct 14</c:v>
                </c:pt>
              </c:strCache>
            </c:strRef>
          </c:cat>
          <c:val>
            <c:numRef>
              <c:f>'3rd Sprint'!$P$20:$W$20</c:f>
              <c:numCache>
                <c:formatCode>General</c:formatCode>
                <c:ptCount val="8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99-4EF9-9963-6AF332A58FDB}"/>
            </c:ext>
          </c:extLst>
        </c:ser>
        <c:ser>
          <c:idx val="6"/>
          <c:order val="6"/>
          <c:tx>
            <c:strRef>
              <c:f>'3rd Sprint'!$O$21</c:f>
              <c:strCache>
                <c:ptCount val="1"/>
                <c:pt idx="0">
                  <c:v>Bug-Fix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Oct 08</c:v>
                </c:pt>
                <c:pt idx="2">
                  <c:v>Oct 09</c:v>
                </c:pt>
                <c:pt idx="3">
                  <c:v>Oct 10</c:v>
                </c:pt>
                <c:pt idx="4">
                  <c:v>Oct 11</c:v>
                </c:pt>
                <c:pt idx="5">
                  <c:v>Oct 12</c:v>
                </c:pt>
                <c:pt idx="6">
                  <c:v>Oct 13</c:v>
                </c:pt>
                <c:pt idx="7">
                  <c:v>Oct 14</c:v>
                </c:pt>
              </c:strCache>
            </c:strRef>
          </c:cat>
          <c:val>
            <c:numRef>
              <c:f>'3rd Sprint'!$P$21:$W$21</c:f>
              <c:numCache>
                <c:formatCode>General</c:formatCode>
                <c:ptCount val="8"/>
                <c:pt idx="0" formatCode="0">
                  <c:v>9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99-4EF9-9963-6AF332A58FDB}"/>
            </c:ext>
          </c:extLst>
        </c:ser>
        <c:ser>
          <c:idx val="7"/>
          <c:order val="7"/>
          <c:tx>
            <c:strRef>
              <c:f>'3rd Sprint'!$O$22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Oct 08</c:v>
                </c:pt>
                <c:pt idx="2">
                  <c:v>Oct 09</c:v>
                </c:pt>
                <c:pt idx="3">
                  <c:v>Oct 10</c:v>
                </c:pt>
                <c:pt idx="4">
                  <c:v>Oct 11</c:v>
                </c:pt>
                <c:pt idx="5">
                  <c:v>Oct 12</c:v>
                </c:pt>
                <c:pt idx="6">
                  <c:v>Oct 13</c:v>
                </c:pt>
                <c:pt idx="7">
                  <c:v>Oct 14</c:v>
                </c:pt>
              </c:strCache>
            </c:strRef>
          </c:cat>
          <c:val>
            <c:numRef>
              <c:f>'3rd Sprint'!$P$22:$W$22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B199-4EF9-9963-6AF332A58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49736"/>
        <c:axId val="-2134642104"/>
      </c:areaChart>
      <c:lineChart>
        <c:grouping val="standard"/>
        <c:varyColors val="0"/>
        <c:ser>
          <c:idx val="0"/>
          <c:order val="0"/>
          <c:tx>
            <c:strRef>
              <c:f>'3rd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Oct 08</c:v>
                </c:pt>
                <c:pt idx="2">
                  <c:v>Oct 09</c:v>
                </c:pt>
                <c:pt idx="3">
                  <c:v>Oct 10</c:v>
                </c:pt>
                <c:pt idx="4">
                  <c:v>Oct 11</c:v>
                </c:pt>
                <c:pt idx="5">
                  <c:v>Oct 12</c:v>
                </c:pt>
                <c:pt idx="6">
                  <c:v>Oct 13</c:v>
                </c:pt>
                <c:pt idx="7">
                  <c:v>Oct 14</c:v>
                </c:pt>
              </c:strCache>
            </c:strRef>
          </c:cat>
          <c:val>
            <c:numRef>
              <c:f>'3rd Sprint'!$P$15:$W$15</c:f>
              <c:numCache>
                <c:formatCode>0</c:formatCode>
                <c:ptCount val="8"/>
                <c:pt idx="0">
                  <c:v>54</c:v>
                </c:pt>
                <c:pt idx="1">
                  <c:v>43.2</c:v>
                </c:pt>
                <c:pt idx="2">
                  <c:v>32.400000000000006</c:v>
                </c:pt>
                <c:pt idx="3">
                  <c:v>21.600000000000005</c:v>
                </c:pt>
                <c:pt idx="4">
                  <c:v>10.800000000000004</c:v>
                </c:pt>
                <c:pt idx="5">
                  <c:v>3.5527136788005009E-15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99-4EF9-9963-6AF332A58FDB}"/>
            </c:ext>
          </c:extLst>
        </c:ser>
        <c:ser>
          <c:idx val="1"/>
          <c:order val="1"/>
          <c:tx>
            <c:strRef>
              <c:f>'3rd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'3rd Sprint'!$P$13:$W$14</c:f>
              <c:strCache>
                <c:ptCount val="8"/>
                <c:pt idx="0">
                  <c:v>Estimate</c:v>
                </c:pt>
                <c:pt idx="1">
                  <c:v>Oct 08</c:v>
                </c:pt>
                <c:pt idx="2">
                  <c:v>Oct 09</c:v>
                </c:pt>
                <c:pt idx="3">
                  <c:v>Oct 10</c:v>
                </c:pt>
                <c:pt idx="4">
                  <c:v>Oct 11</c:v>
                </c:pt>
                <c:pt idx="5">
                  <c:v>Oct 12</c:v>
                </c:pt>
                <c:pt idx="6">
                  <c:v>Oct 13</c:v>
                </c:pt>
                <c:pt idx="7">
                  <c:v>Oct 14</c:v>
                </c:pt>
              </c:strCache>
            </c:strRef>
          </c:cat>
          <c:val>
            <c:numRef>
              <c:f>'3rd Sprint'!$P$16:$W$16</c:f>
              <c:numCache>
                <c:formatCode>General</c:formatCode>
                <c:ptCount val="8"/>
                <c:pt idx="0" formatCode="0">
                  <c:v>54</c:v>
                </c:pt>
                <c:pt idx="1">
                  <c:v>24</c:v>
                </c:pt>
                <c:pt idx="2">
                  <c:v>19</c:v>
                </c:pt>
                <c:pt idx="3">
                  <c:v>9</c:v>
                </c:pt>
                <c:pt idx="4">
                  <c:v>11</c:v>
                </c:pt>
                <c:pt idx="5">
                  <c:v>1</c:v>
                </c:pt>
                <c:pt idx="6">
                  <c:v>4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99-4EF9-9963-6AF332A58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649736"/>
        <c:axId val="-2134642104"/>
      </c:lineChart>
      <c:catAx>
        <c:axId val="-213464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5998"/>
              <c:y val="0.84263178967035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4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642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7.74612904930508E-3"/>
              <c:y val="0.173671093020151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49736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29884267822197"/>
          <c:y val="3.3574336046977203E-2"/>
          <c:w val="0.25772868995402398"/>
          <c:h val="0.351246496730282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441324</xdr:colOff>
      <xdr:row>1</xdr:row>
      <xdr:rowOff>101599</xdr:rowOff>
    </xdr:from>
    <xdr:to>
      <xdr:col>0</xdr:col>
      <xdr:colOff>2241324</xdr:colOff>
      <xdr:row>1</xdr:row>
      <xdr:rowOff>1181599</xdr:rowOff>
    </xdr:to>
    <xdr:sp macro="" textlink="">
      <xdr:nvSpPr>
        <xdr:cNvPr id="19" name="Folded Corner 18"/>
        <xdr:cNvSpPr/>
      </xdr:nvSpPr>
      <xdr:spPr>
        <a:xfrm>
          <a:off x="441324" y="444499"/>
          <a:ext cx="180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chemeClr val="tx1"/>
              </a:solidFill>
            </a:rPr>
            <a:t>STORY #</a:t>
          </a:r>
          <a:r>
            <a:rPr lang="pt-PT" sz="1100" b="1" u="sng" baseline="0">
              <a:solidFill>
                <a:schemeClr val="tx1"/>
              </a:solidFill>
            </a:rPr>
            <a:t> 01:</a:t>
          </a:r>
        </a:p>
        <a:p>
          <a:pPr algn="l"/>
          <a:r>
            <a:rPr lang="pt-PT" sz="1600">
              <a:solidFill>
                <a:schemeClr val="tx1"/>
              </a:solidFill>
            </a:rPr>
            <a:t>File</a:t>
          </a:r>
          <a:r>
            <a:rPr lang="pt-PT" sz="1600" baseline="0">
              <a:solidFill>
                <a:schemeClr val="tx1"/>
              </a:solidFill>
            </a:rPr>
            <a:t> Handling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444500</xdr:colOff>
      <xdr:row>2</xdr:row>
      <xdr:rowOff>88900</xdr:rowOff>
    </xdr:from>
    <xdr:to>
      <xdr:col>0</xdr:col>
      <xdr:colOff>2244500</xdr:colOff>
      <xdr:row>2</xdr:row>
      <xdr:rowOff>1168900</xdr:rowOff>
    </xdr:to>
    <xdr:sp macro="" textlink="">
      <xdr:nvSpPr>
        <xdr:cNvPr id="22" name="Folded Corner 21"/>
        <xdr:cNvSpPr/>
      </xdr:nvSpPr>
      <xdr:spPr>
        <a:xfrm>
          <a:off x="444500" y="1701800"/>
          <a:ext cx="180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 baseline="0">
              <a:solidFill>
                <a:schemeClr val="tx1"/>
              </a:solidFill>
            </a:rPr>
            <a:t>STORY # 02: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User Account Interface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45540</xdr:colOff>
      <xdr:row>2</xdr:row>
      <xdr:rowOff>38848</xdr:rowOff>
    </xdr:from>
    <xdr:to>
      <xdr:col>3</xdr:col>
      <xdr:colOff>3065929</xdr:colOff>
      <xdr:row>2</xdr:row>
      <xdr:rowOff>470848</xdr:rowOff>
    </xdr:to>
    <xdr:sp macro="" textlink="">
      <xdr:nvSpPr>
        <xdr:cNvPr id="36" name="Folded Corner 35"/>
        <xdr:cNvSpPr/>
      </xdr:nvSpPr>
      <xdr:spPr>
        <a:xfrm>
          <a:off x="9458481" y="2548966"/>
          <a:ext cx="3020389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01:</a:t>
          </a:r>
          <a:r>
            <a:rPr lang="pt-PT" sz="1100" baseline="0">
              <a:solidFill>
                <a:schemeClr val="tx1"/>
              </a:solidFill>
            </a:rPr>
            <a:t/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methods to display reservations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82982</xdr:colOff>
      <xdr:row>1</xdr:row>
      <xdr:rowOff>75047</xdr:rowOff>
    </xdr:from>
    <xdr:to>
      <xdr:col>3</xdr:col>
      <xdr:colOff>3065929</xdr:colOff>
      <xdr:row>1</xdr:row>
      <xdr:rowOff>457200</xdr:rowOff>
    </xdr:to>
    <xdr:sp macro="" textlink="">
      <xdr:nvSpPr>
        <xdr:cNvPr id="39" name="Folded Corner 38"/>
        <xdr:cNvSpPr/>
      </xdr:nvSpPr>
      <xdr:spPr>
        <a:xfrm>
          <a:off x="9495923" y="433635"/>
          <a:ext cx="2982947" cy="382153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01:</a:t>
          </a:r>
          <a:r>
            <a:rPr lang="pt-PT" sz="1100" baseline="0">
              <a:solidFill>
                <a:schemeClr val="tx1"/>
              </a:solidFill>
            </a:rPr>
            <a:t/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methods to access the Database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471055</xdr:colOff>
      <xdr:row>3</xdr:row>
      <xdr:rowOff>110836</xdr:rowOff>
    </xdr:from>
    <xdr:to>
      <xdr:col>0</xdr:col>
      <xdr:colOff>2271055</xdr:colOff>
      <xdr:row>3</xdr:row>
      <xdr:rowOff>1190836</xdr:rowOff>
    </xdr:to>
    <xdr:sp macro="" textlink="">
      <xdr:nvSpPr>
        <xdr:cNvPr id="9" name="Folded Corner 8"/>
        <xdr:cNvSpPr/>
      </xdr:nvSpPr>
      <xdr:spPr>
        <a:xfrm>
          <a:off x="471055" y="3948545"/>
          <a:ext cx="180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 baseline="0">
              <a:solidFill>
                <a:schemeClr val="tx1"/>
              </a:solidFill>
            </a:rPr>
            <a:t>STORY # 03: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Admin Account Interface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471054</xdr:colOff>
      <xdr:row>4</xdr:row>
      <xdr:rowOff>83128</xdr:rowOff>
    </xdr:from>
    <xdr:to>
      <xdr:col>0</xdr:col>
      <xdr:colOff>2271054</xdr:colOff>
      <xdr:row>4</xdr:row>
      <xdr:rowOff>1163128</xdr:rowOff>
    </xdr:to>
    <xdr:sp macro="" textlink="">
      <xdr:nvSpPr>
        <xdr:cNvPr id="10" name="Folded Corner 9"/>
        <xdr:cNvSpPr/>
      </xdr:nvSpPr>
      <xdr:spPr>
        <a:xfrm>
          <a:off x="471054" y="5181601"/>
          <a:ext cx="1800000" cy="1080000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 baseline="0">
              <a:solidFill>
                <a:schemeClr val="tx1"/>
              </a:solidFill>
            </a:rPr>
            <a:t>STORY # 04: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Database: Login, Registration, and Users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69272</xdr:colOff>
      <xdr:row>1</xdr:row>
      <xdr:rowOff>554181</xdr:rowOff>
    </xdr:from>
    <xdr:to>
      <xdr:col>3</xdr:col>
      <xdr:colOff>2618509</xdr:colOff>
      <xdr:row>1</xdr:row>
      <xdr:rowOff>997526</xdr:rowOff>
    </xdr:to>
    <xdr:sp macro="" textlink="">
      <xdr:nvSpPr>
        <xdr:cNvPr id="13" name="Folded Corner 12"/>
        <xdr:cNvSpPr/>
      </xdr:nvSpPr>
      <xdr:spPr>
        <a:xfrm>
          <a:off x="9504217" y="914399"/>
          <a:ext cx="2549237" cy="44334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02:</a:t>
          </a:r>
          <a:r>
            <a:rPr lang="pt-PT" sz="1100" baseline="0">
              <a:solidFill>
                <a:schemeClr val="tx1"/>
              </a:solidFill>
            </a:rPr>
            <a:t/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Connect data for Scheduling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69272</xdr:colOff>
      <xdr:row>1</xdr:row>
      <xdr:rowOff>1052946</xdr:rowOff>
    </xdr:from>
    <xdr:to>
      <xdr:col>3</xdr:col>
      <xdr:colOff>2608730</xdr:colOff>
      <xdr:row>1</xdr:row>
      <xdr:rowOff>1484946</xdr:rowOff>
    </xdr:to>
    <xdr:sp macro="" textlink="">
      <xdr:nvSpPr>
        <xdr:cNvPr id="14" name="Folded Corner 13"/>
        <xdr:cNvSpPr/>
      </xdr:nvSpPr>
      <xdr:spPr>
        <a:xfrm>
          <a:off x="9482213" y="1411534"/>
          <a:ext cx="2539458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03:</a:t>
          </a:r>
          <a:r>
            <a:rPr lang="pt-PT" sz="1100" baseline="0">
              <a:solidFill>
                <a:schemeClr val="tx1"/>
              </a:solidFill>
            </a:rPr>
            <a:t/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Connect data for user credentials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55418</xdr:colOff>
      <xdr:row>4</xdr:row>
      <xdr:rowOff>83128</xdr:rowOff>
    </xdr:from>
    <xdr:to>
      <xdr:col>3</xdr:col>
      <xdr:colOff>2654685</xdr:colOff>
      <xdr:row>4</xdr:row>
      <xdr:rowOff>515128</xdr:rowOff>
    </xdr:to>
    <xdr:sp macro="" textlink="">
      <xdr:nvSpPr>
        <xdr:cNvPr id="20" name="Folded Corner 19"/>
        <xdr:cNvSpPr/>
      </xdr:nvSpPr>
      <xdr:spPr>
        <a:xfrm>
          <a:off x="9490363" y="5070764"/>
          <a:ext cx="2599267" cy="432000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04 - TASK # 01:</a:t>
          </a:r>
          <a:r>
            <a:rPr lang="pt-PT" sz="1100" baseline="0">
              <a:solidFill>
                <a:schemeClr val="tx1"/>
              </a:solidFill>
            </a:rPr>
            <a:t/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Populate the Database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62753</xdr:colOff>
      <xdr:row>1</xdr:row>
      <xdr:rowOff>1541929</xdr:rowOff>
    </xdr:from>
    <xdr:to>
      <xdr:col>3</xdr:col>
      <xdr:colOff>1846730</xdr:colOff>
      <xdr:row>1</xdr:row>
      <xdr:rowOff>1973929</xdr:rowOff>
    </xdr:to>
    <xdr:sp macro="" textlink="">
      <xdr:nvSpPr>
        <xdr:cNvPr id="24" name="Folded Corner 23"/>
        <xdr:cNvSpPr/>
      </xdr:nvSpPr>
      <xdr:spPr>
        <a:xfrm>
          <a:off x="9475694" y="1900517"/>
          <a:ext cx="1783977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03:</a:t>
          </a:r>
          <a:r>
            <a:rPr lang="pt-PT" sz="1100" baseline="0">
              <a:solidFill>
                <a:schemeClr val="tx1"/>
              </a:solidFill>
            </a:rPr>
            <a:t/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Fix methods for data access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53789</xdr:colOff>
      <xdr:row>2</xdr:row>
      <xdr:rowOff>519953</xdr:rowOff>
    </xdr:from>
    <xdr:to>
      <xdr:col>3</xdr:col>
      <xdr:colOff>3083859</xdr:colOff>
      <xdr:row>2</xdr:row>
      <xdr:rowOff>1066800</xdr:rowOff>
    </xdr:to>
    <xdr:sp macro="" textlink="">
      <xdr:nvSpPr>
        <xdr:cNvPr id="25" name="Folded Corner 24"/>
        <xdr:cNvSpPr/>
      </xdr:nvSpPr>
      <xdr:spPr>
        <a:xfrm>
          <a:off x="9466730" y="3030071"/>
          <a:ext cx="3030070" cy="54684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02:</a:t>
          </a:r>
          <a:r>
            <a:rPr lang="pt-PT" sz="1100" baseline="0">
              <a:solidFill>
                <a:schemeClr val="tx1"/>
              </a:solidFill>
            </a:rPr>
            <a:t/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method to restrict available time start and time end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53788</xdr:colOff>
      <xdr:row>2</xdr:row>
      <xdr:rowOff>1120588</xdr:rowOff>
    </xdr:from>
    <xdr:to>
      <xdr:col>3</xdr:col>
      <xdr:colOff>3074177</xdr:colOff>
      <xdr:row>2</xdr:row>
      <xdr:rowOff>1552588</xdr:rowOff>
    </xdr:to>
    <xdr:sp macro="" textlink="">
      <xdr:nvSpPr>
        <xdr:cNvPr id="26" name="Folded Corner 25"/>
        <xdr:cNvSpPr/>
      </xdr:nvSpPr>
      <xdr:spPr>
        <a:xfrm>
          <a:off x="9466729" y="3630706"/>
          <a:ext cx="3020389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03:</a:t>
          </a:r>
          <a:r>
            <a:rPr lang="pt-PT" sz="1100" baseline="0">
              <a:solidFill>
                <a:schemeClr val="tx1"/>
              </a:solidFill>
            </a:rPr>
            <a:t/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methods save reservation to the database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44823</xdr:colOff>
      <xdr:row>2</xdr:row>
      <xdr:rowOff>1595718</xdr:rowOff>
    </xdr:from>
    <xdr:to>
      <xdr:col>3</xdr:col>
      <xdr:colOff>3065212</xdr:colOff>
      <xdr:row>2</xdr:row>
      <xdr:rowOff>2027718</xdr:rowOff>
    </xdr:to>
    <xdr:sp macro="" textlink="">
      <xdr:nvSpPr>
        <xdr:cNvPr id="27" name="Folded Corner 26"/>
        <xdr:cNvSpPr/>
      </xdr:nvSpPr>
      <xdr:spPr>
        <a:xfrm>
          <a:off x="9457764" y="4105836"/>
          <a:ext cx="3020389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04:</a:t>
          </a:r>
          <a:r>
            <a:rPr lang="pt-PT" sz="1100" baseline="0">
              <a:solidFill>
                <a:schemeClr val="tx1"/>
              </a:solidFill>
            </a:rPr>
            <a:t/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Fix methods for user interface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717</xdr:colOff>
      <xdr:row>3</xdr:row>
      <xdr:rowOff>0</xdr:rowOff>
    </xdr:from>
    <xdr:to>
      <xdr:col>3</xdr:col>
      <xdr:colOff>3021106</xdr:colOff>
      <xdr:row>3</xdr:row>
      <xdr:rowOff>432000</xdr:rowOff>
    </xdr:to>
    <xdr:sp macro="" textlink="">
      <xdr:nvSpPr>
        <xdr:cNvPr id="28" name="Folded Corner 27"/>
        <xdr:cNvSpPr/>
      </xdr:nvSpPr>
      <xdr:spPr>
        <a:xfrm>
          <a:off x="9413658" y="4661647"/>
          <a:ext cx="3020389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03 - TASK # 01:</a:t>
          </a:r>
          <a:r>
            <a:rPr lang="pt-PT" sz="1100" baseline="0">
              <a:solidFill>
                <a:schemeClr val="tx1"/>
              </a:solidFill>
            </a:rPr>
            <a:t/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methods to display reservations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8966</xdr:colOff>
      <xdr:row>3</xdr:row>
      <xdr:rowOff>481105</xdr:rowOff>
    </xdr:from>
    <xdr:to>
      <xdr:col>3</xdr:col>
      <xdr:colOff>3039036</xdr:colOff>
      <xdr:row>3</xdr:row>
      <xdr:rowOff>1027952</xdr:rowOff>
    </xdr:to>
    <xdr:sp macro="" textlink="">
      <xdr:nvSpPr>
        <xdr:cNvPr id="29" name="Folded Corner 28"/>
        <xdr:cNvSpPr/>
      </xdr:nvSpPr>
      <xdr:spPr>
        <a:xfrm>
          <a:off x="9421907" y="5142752"/>
          <a:ext cx="3030070" cy="54684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03 - TASK # 02:</a:t>
          </a:r>
          <a:r>
            <a:rPr lang="pt-PT" sz="1100" baseline="0">
              <a:solidFill>
                <a:schemeClr val="tx1"/>
              </a:solidFill>
            </a:rPr>
            <a:t/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method to restrict available time start and time end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8965</xdr:colOff>
      <xdr:row>3</xdr:row>
      <xdr:rowOff>1081740</xdr:rowOff>
    </xdr:from>
    <xdr:to>
      <xdr:col>3</xdr:col>
      <xdr:colOff>3029354</xdr:colOff>
      <xdr:row>3</xdr:row>
      <xdr:rowOff>1513740</xdr:rowOff>
    </xdr:to>
    <xdr:sp macro="" textlink="">
      <xdr:nvSpPr>
        <xdr:cNvPr id="30" name="Folded Corner 29"/>
        <xdr:cNvSpPr/>
      </xdr:nvSpPr>
      <xdr:spPr>
        <a:xfrm>
          <a:off x="9421906" y="5743387"/>
          <a:ext cx="3020389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03 - TASK # 03:</a:t>
          </a:r>
          <a:r>
            <a:rPr lang="pt-PT" sz="1100" baseline="0">
              <a:solidFill>
                <a:schemeClr val="tx1"/>
              </a:solidFill>
            </a:rPr>
            <a:t/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methods save reservation to the database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</xdr:row>
      <xdr:rowOff>1556870</xdr:rowOff>
    </xdr:from>
    <xdr:to>
      <xdr:col>3</xdr:col>
      <xdr:colOff>3020389</xdr:colOff>
      <xdr:row>3</xdr:row>
      <xdr:rowOff>1954306</xdr:rowOff>
    </xdr:to>
    <xdr:sp macro="" textlink="">
      <xdr:nvSpPr>
        <xdr:cNvPr id="31" name="Folded Corner 30"/>
        <xdr:cNvSpPr/>
      </xdr:nvSpPr>
      <xdr:spPr>
        <a:xfrm>
          <a:off x="9412941" y="6218517"/>
          <a:ext cx="3020389" cy="397436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03- TASK # 04:</a:t>
          </a:r>
          <a:r>
            <a:rPr lang="pt-PT" sz="1100" baseline="0">
              <a:solidFill>
                <a:schemeClr val="tx1"/>
              </a:solidFill>
            </a:rPr>
            <a:t/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Fix methods for admin interface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35859</xdr:colOff>
      <xdr:row>3</xdr:row>
      <xdr:rowOff>1999130</xdr:rowOff>
    </xdr:from>
    <xdr:to>
      <xdr:col>3</xdr:col>
      <xdr:colOff>3056248</xdr:colOff>
      <xdr:row>3</xdr:row>
      <xdr:rowOff>2396566</xdr:rowOff>
    </xdr:to>
    <xdr:sp macro="" textlink="">
      <xdr:nvSpPr>
        <xdr:cNvPr id="32" name="Folded Corner 31"/>
        <xdr:cNvSpPr/>
      </xdr:nvSpPr>
      <xdr:spPr>
        <a:xfrm>
          <a:off x="9448800" y="6660777"/>
          <a:ext cx="3020389" cy="397436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03- TASK # 05:</a:t>
          </a:r>
          <a:r>
            <a:rPr lang="pt-PT" sz="1100" baseline="0">
              <a:solidFill>
                <a:schemeClr val="tx1"/>
              </a:solidFill>
            </a:rPr>
            <a:t/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methods to remove and edit account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8965</xdr:colOff>
      <xdr:row>3</xdr:row>
      <xdr:rowOff>2447365</xdr:rowOff>
    </xdr:from>
    <xdr:to>
      <xdr:col>3</xdr:col>
      <xdr:colOff>1398495</xdr:colOff>
      <xdr:row>3</xdr:row>
      <xdr:rowOff>2844801</xdr:rowOff>
    </xdr:to>
    <xdr:sp macro="" textlink="">
      <xdr:nvSpPr>
        <xdr:cNvPr id="34" name="Folded Corner 33"/>
        <xdr:cNvSpPr/>
      </xdr:nvSpPr>
      <xdr:spPr>
        <a:xfrm>
          <a:off x="9421906" y="7109012"/>
          <a:ext cx="1389530" cy="397436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03- TASK # 06:</a:t>
          </a:r>
          <a:r>
            <a:rPr lang="pt-PT" sz="1100" baseline="0">
              <a:solidFill>
                <a:schemeClr val="tx1"/>
              </a:solidFill>
            </a:rPr>
            <a:t/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Fix form of interface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33694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85" zoomScaleNormal="85" workbookViewId="0">
      <pane ySplit="1" topLeftCell="A3" activePane="bottomLeft" state="frozen"/>
      <selection pane="bottomLeft" activeCell="B4" sqref="B4"/>
    </sheetView>
  </sheetViews>
  <sheetFormatPr defaultColWidth="35.77734375" defaultRowHeight="100.05" customHeight="1" x14ac:dyDescent="0.25"/>
  <cols>
    <col min="1" max="1" width="45.77734375" style="146" customWidth="1"/>
    <col min="2" max="2" width="45.77734375" style="137" customWidth="1"/>
    <col min="3" max="3" width="45.77734375" style="140" customWidth="1"/>
    <col min="4" max="4" width="45.77734375" style="139" customWidth="1"/>
    <col min="5" max="5" width="45.77734375" style="147" customWidth="1"/>
    <col min="6" max="16384" width="35.77734375" style="136"/>
  </cols>
  <sheetData>
    <row r="1" spans="1:5" s="135" customFormat="1" ht="28.2" x14ac:dyDescent="0.25">
      <c r="A1" s="141" t="s">
        <v>35</v>
      </c>
      <c r="B1" s="142" t="s">
        <v>33</v>
      </c>
      <c r="C1" s="143" t="s">
        <v>34</v>
      </c>
      <c r="D1" s="144" t="s">
        <v>9</v>
      </c>
      <c r="E1" s="145" t="s">
        <v>12</v>
      </c>
    </row>
    <row r="2" spans="1:5" ht="169.2" customHeight="1" x14ac:dyDescent="0.25">
      <c r="C2" s="138"/>
    </row>
    <row r="3" spans="1:5" ht="169.2" customHeight="1" x14ac:dyDescent="0.25"/>
    <row r="4" spans="1:5" ht="232.2" customHeight="1" x14ac:dyDescent="0.25"/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I5" sqref="C5:I5"/>
    </sheetView>
  </sheetViews>
  <sheetFormatPr defaultColWidth="9.109375" defaultRowHeight="22.05" customHeight="1" x14ac:dyDescent="0.25"/>
  <cols>
    <col min="1" max="1" width="4.77734375" style="1" customWidth="1"/>
    <col min="2" max="2" width="22.77734375" style="7" customWidth="1"/>
    <col min="3" max="9" width="4.44140625" style="1" customWidth="1"/>
    <col min="10" max="10" width="9.77734375" style="1" customWidth="1"/>
    <col min="11" max="16384" width="9.109375" style="1"/>
  </cols>
  <sheetData>
    <row r="2" spans="2:11" ht="60" customHeight="1" thickBot="1" x14ac:dyDescent="0.3">
      <c r="B2" s="210" t="s">
        <v>31</v>
      </c>
      <c r="C2" s="210"/>
      <c r="D2" s="210"/>
      <c r="E2" s="210"/>
      <c r="F2" s="210"/>
      <c r="G2" s="210"/>
      <c r="H2" s="210"/>
      <c r="I2" s="210"/>
      <c r="J2" s="210"/>
    </row>
    <row r="3" spans="2:11" s="11" customFormat="1" ht="13.05" customHeight="1" thickBot="1" x14ac:dyDescent="0.3">
      <c r="B3" s="22" t="s">
        <v>10</v>
      </c>
      <c r="C3" s="104" t="str">
        <f>CHOOSE(WEEKDAY(C5),"S","M","T","W","R","F","S")</f>
        <v>M</v>
      </c>
      <c r="D3" s="105" t="str">
        <f t="shared" ref="D3:I3" si="0">CHOOSE(WEEKDAY(D5),"S","M","T","W","R","F","S")</f>
        <v>T</v>
      </c>
      <c r="E3" s="105" t="str">
        <f t="shared" si="0"/>
        <v>W</v>
      </c>
      <c r="F3" s="105" t="str">
        <f t="shared" si="0"/>
        <v>R</v>
      </c>
      <c r="G3" s="105" t="str">
        <f t="shared" si="0"/>
        <v>F</v>
      </c>
      <c r="H3" s="105" t="str">
        <f t="shared" si="0"/>
        <v>S</v>
      </c>
      <c r="I3" s="106" t="str">
        <f t="shared" si="0"/>
        <v>S</v>
      </c>
    </row>
    <row r="4" spans="2:11" s="12" customFormat="1" ht="24" customHeight="1" thickBot="1" x14ac:dyDescent="0.3">
      <c r="B4" s="22" t="s">
        <v>11</v>
      </c>
      <c r="C4" s="213" t="s">
        <v>56</v>
      </c>
      <c r="D4" s="214"/>
      <c r="E4" s="214"/>
      <c r="F4" s="214"/>
      <c r="G4" s="214"/>
      <c r="H4" s="214"/>
      <c r="I4" s="215"/>
      <c r="J4" s="21"/>
      <c r="K4" s="21"/>
    </row>
    <row r="5" spans="2:11" s="10" customFormat="1" ht="22.05" customHeight="1" thickBot="1" x14ac:dyDescent="0.3">
      <c r="B5" s="95" t="s">
        <v>14</v>
      </c>
      <c r="C5" s="107">
        <v>43381</v>
      </c>
      <c r="D5" s="108">
        <v>43382</v>
      </c>
      <c r="E5" s="108">
        <v>43383</v>
      </c>
      <c r="F5" s="108">
        <v>43384</v>
      </c>
      <c r="G5" s="108">
        <v>43385</v>
      </c>
      <c r="H5" s="108">
        <v>43386</v>
      </c>
      <c r="I5" s="109">
        <v>43387</v>
      </c>
    </row>
    <row r="6" spans="2:11" ht="22.05" customHeight="1" x14ac:dyDescent="0.25">
      <c r="B6" s="211" t="s">
        <v>14</v>
      </c>
      <c r="C6" s="216" t="s">
        <v>55</v>
      </c>
      <c r="D6" s="217"/>
      <c r="E6" s="217"/>
      <c r="F6" s="217"/>
      <c r="G6" s="217"/>
      <c r="H6" s="217"/>
      <c r="I6" s="218"/>
      <c r="J6" s="219" t="s">
        <v>18</v>
      </c>
    </row>
    <row r="7" spans="2:11" ht="22.05" customHeight="1" thickBot="1" x14ac:dyDescent="0.3">
      <c r="B7" s="212"/>
      <c r="C7" s="118">
        <v>1</v>
      </c>
      <c r="D7" s="119">
        <f t="shared" ref="D7:I7" si="1">C7+1</f>
        <v>2</v>
      </c>
      <c r="E7" s="119">
        <f t="shared" si="1"/>
        <v>3</v>
      </c>
      <c r="F7" s="119">
        <f t="shared" si="1"/>
        <v>4</v>
      </c>
      <c r="G7" s="119">
        <f t="shared" si="1"/>
        <v>5</v>
      </c>
      <c r="H7" s="119">
        <f t="shared" si="1"/>
        <v>6</v>
      </c>
      <c r="I7" s="120">
        <f t="shared" si="1"/>
        <v>7</v>
      </c>
      <c r="J7" s="220"/>
    </row>
    <row r="8" spans="2:11" ht="22.05" customHeight="1" x14ac:dyDescent="0.25">
      <c r="B8" s="181" t="s">
        <v>40</v>
      </c>
      <c r="C8" s="15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7">
        <v>0</v>
      </c>
      <c r="J8" s="116">
        <f t="shared" ref="J8:J10" si="2">SUM(C8:I8)</f>
        <v>0</v>
      </c>
    </row>
    <row r="9" spans="2:11" ht="22.05" customHeight="1" x14ac:dyDescent="0.25">
      <c r="B9" s="14" t="s">
        <v>41</v>
      </c>
      <c r="C9" s="18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20">
        <v>0</v>
      </c>
      <c r="J9" s="117">
        <f t="shared" si="2"/>
        <v>0</v>
      </c>
    </row>
    <row r="10" spans="2:11" ht="22.05" customHeight="1" x14ac:dyDescent="0.25">
      <c r="B10" s="14" t="s">
        <v>42</v>
      </c>
      <c r="C10" s="18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20">
        <v>0</v>
      </c>
      <c r="J10" s="117">
        <f t="shared" si="2"/>
        <v>0</v>
      </c>
    </row>
    <row r="11" spans="2:11" ht="22.05" customHeight="1" x14ac:dyDescent="0.25">
      <c r="B11" s="26" t="s">
        <v>15</v>
      </c>
      <c r="C11" s="110">
        <f t="shared" ref="C11:J11" si="3">SUM(C8:C10)</f>
        <v>0</v>
      </c>
      <c r="D11" s="111">
        <f t="shared" si="3"/>
        <v>0</v>
      </c>
      <c r="E11" s="111">
        <f t="shared" si="3"/>
        <v>0</v>
      </c>
      <c r="F11" s="111">
        <f t="shared" si="3"/>
        <v>0</v>
      </c>
      <c r="G11" s="111">
        <f t="shared" si="3"/>
        <v>0</v>
      </c>
      <c r="H11" s="111">
        <f t="shared" si="3"/>
        <v>0</v>
      </c>
      <c r="I11" s="112">
        <f t="shared" si="3"/>
        <v>0</v>
      </c>
      <c r="J11" s="205">
        <f t="shared" si="3"/>
        <v>0</v>
      </c>
    </row>
    <row r="12" spans="2:11" ht="22.05" customHeight="1" x14ac:dyDescent="0.25">
      <c r="B12" s="27" t="s">
        <v>16</v>
      </c>
      <c r="C12" s="113">
        <f>C$13-SUM(C$11:C$11)</f>
        <v>0</v>
      </c>
      <c r="D12" s="114">
        <f>C$13-SUM(C$11:D$11)</f>
        <v>0</v>
      </c>
      <c r="E12" s="114">
        <f>C$13-SUM(C$11:E$11)</f>
        <v>0</v>
      </c>
      <c r="F12" s="114">
        <f>C$13-SUM(C$11:F$11)</f>
        <v>0</v>
      </c>
      <c r="G12" s="114">
        <f>C$13-SUM(C$11:G$11)</f>
        <v>0</v>
      </c>
      <c r="H12" s="114">
        <f>C$13-SUM(C$11:H$11)</f>
        <v>0</v>
      </c>
      <c r="I12" s="115">
        <f>C$13-SUM(C$11:I$11)</f>
        <v>0</v>
      </c>
      <c r="J12" s="206"/>
    </row>
    <row r="13" spans="2:11" ht="22.05" customHeight="1" thickBot="1" x14ac:dyDescent="0.3">
      <c r="B13" s="28" t="s">
        <v>17</v>
      </c>
      <c r="C13" s="208">
        <f>SUM(C11:I11)</f>
        <v>0</v>
      </c>
      <c r="D13" s="209"/>
      <c r="E13" s="209"/>
      <c r="F13" s="209"/>
      <c r="G13" s="209"/>
      <c r="H13" s="209"/>
      <c r="I13" s="207"/>
      <c r="J13" s="207"/>
    </row>
    <row r="23" spans="2:2" ht="22.05" customHeight="1" x14ac:dyDescent="0.25">
      <c r="B23" s="8"/>
    </row>
  </sheetData>
  <mergeCells count="7">
    <mergeCell ref="J11:J13"/>
    <mergeCell ref="C13:I13"/>
    <mergeCell ref="B2:J2"/>
    <mergeCell ref="B6:B7"/>
    <mergeCell ref="C4:I4"/>
    <mergeCell ref="C6:I6"/>
    <mergeCell ref="J6:J7"/>
  </mergeCells>
  <phoneticPr fontId="0" type="noConversion"/>
  <conditionalFormatting sqref="C12:I12 E7:I10">
    <cfRule type="expression" dxfId="354" priority="17">
      <formula>C$5&lt;TODAY()</formula>
    </cfRule>
  </conditionalFormatting>
  <conditionalFormatting sqref="C5:C7 C12:I12 D5:I5 D7:I7 E3:I3 E8:I10">
    <cfRule type="expression" dxfId="353" priority="16">
      <formula>C$3="S"</formula>
    </cfRule>
  </conditionalFormatting>
  <conditionalFormatting sqref="C7">
    <cfRule type="expression" dxfId="352" priority="40">
      <formula>C$5&lt;TODAY()</formula>
    </cfRule>
  </conditionalFormatting>
  <conditionalFormatting sqref="C3">
    <cfRule type="expression" dxfId="351" priority="39">
      <formula>C$3="S"</formula>
    </cfRule>
  </conditionalFormatting>
  <conditionalFormatting sqref="D7">
    <cfRule type="expression" dxfId="350" priority="38">
      <formula>D$5&lt;TODAY()</formula>
    </cfRule>
  </conditionalFormatting>
  <conditionalFormatting sqref="D3">
    <cfRule type="expression" dxfId="349" priority="37">
      <formula>D$3="S"</formula>
    </cfRule>
  </conditionalFormatting>
  <conditionalFormatting sqref="C4">
    <cfRule type="expression" dxfId="348" priority="11">
      <formula>C$3="S"</formula>
    </cfRule>
  </conditionalFormatting>
  <conditionalFormatting sqref="C8:C10">
    <cfRule type="expression" dxfId="347" priority="9">
      <formula>C$5&lt;TODAY()</formula>
    </cfRule>
  </conditionalFormatting>
  <conditionalFormatting sqref="C8:C10">
    <cfRule type="expression" dxfId="346" priority="8">
      <formula>C$3="S"</formula>
    </cfRule>
  </conditionalFormatting>
  <conditionalFormatting sqref="D8:D10">
    <cfRule type="expression" dxfId="345" priority="7">
      <formula>D$5&lt;TODAY()</formula>
    </cfRule>
  </conditionalFormatting>
  <conditionalFormatting sqref="D8:D10">
    <cfRule type="expression" dxfId="344" priority="6">
      <formula>D$3="S"</formula>
    </cfRule>
  </conditionalFormatting>
  <conditionalFormatting sqref="C8:I10">
    <cfRule type="cellIs" dxfId="343" priority="3" operator="equal">
      <formula>0</formula>
    </cfRule>
  </conditionalFormatting>
  <conditionalFormatting sqref="C11:I11">
    <cfRule type="expression" dxfId="342" priority="2">
      <formula>C$5&lt;TODAY()</formula>
    </cfRule>
  </conditionalFormatting>
  <conditionalFormatting sqref="C11:I11">
    <cfRule type="expression" dxfId="341" priority="1">
      <formula>C$3="S"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J10">
      <formula1>0</formula1>
      <formula2>24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5" sqref="C5:I5"/>
    </sheetView>
  </sheetViews>
  <sheetFormatPr defaultColWidth="9.109375" defaultRowHeight="22.05" customHeight="1" x14ac:dyDescent="0.25"/>
  <cols>
    <col min="1" max="1" width="4.77734375" style="1" customWidth="1"/>
    <col min="2" max="2" width="22.77734375" style="7" customWidth="1"/>
    <col min="3" max="9" width="4.44140625" style="1" customWidth="1"/>
    <col min="10" max="10" width="9.77734375" style="1" customWidth="1"/>
    <col min="11" max="16384" width="9.109375" style="1"/>
  </cols>
  <sheetData>
    <row r="2" spans="2:11" ht="60" customHeight="1" thickBot="1" x14ac:dyDescent="0.3">
      <c r="B2" s="210" t="s">
        <v>32</v>
      </c>
      <c r="C2" s="210"/>
      <c r="D2" s="210"/>
      <c r="E2" s="210"/>
      <c r="F2" s="210"/>
      <c r="G2" s="210"/>
      <c r="H2" s="210"/>
      <c r="I2" s="210"/>
      <c r="J2" s="210"/>
    </row>
    <row r="3" spans="2:11" s="11" customFormat="1" ht="13.05" customHeight="1" thickBot="1" x14ac:dyDescent="0.3">
      <c r="B3" s="22" t="s">
        <v>10</v>
      </c>
      <c r="C3" s="104" t="str">
        <f>CHOOSE(WEEKDAY(C5),"S","M","T","W","R","F","S")</f>
        <v>M</v>
      </c>
      <c r="D3" s="105" t="str">
        <f t="shared" ref="D3:I3" si="0">CHOOSE(WEEKDAY(D5),"S","M","T","W","R","F","S")</f>
        <v>T</v>
      </c>
      <c r="E3" s="105" t="str">
        <f t="shared" si="0"/>
        <v>W</v>
      </c>
      <c r="F3" s="105" t="str">
        <f t="shared" si="0"/>
        <v>R</v>
      </c>
      <c r="G3" s="105" t="str">
        <f t="shared" si="0"/>
        <v>F</v>
      </c>
      <c r="H3" s="105" t="str">
        <f t="shared" si="0"/>
        <v>S</v>
      </c>
      <c r="I3" s="106" t="str">
        <f t="shared" si="0"/>
        <v>S</v>
      </c>
    </row>
    <row r="4" spans="2:11" s="12" customFormat="1" ht="24" customHeight="1" thickBot="1" x14ac:dyDescent="0.3">
      <c r="B4" s="22" t="s">
        <v>11</v>
      </c>
      <c r="C4" s="213" t="s">
        <v>49</v>
      </c>
      <c r="D4" s="214"/>
      <c r="E4" s="214"/>
      <c r="F4" s="214"/>
      <c r="G4" s="214"/>
      <c r="H4" s="214"/>
      <c r="I4" s="215"/>
      <c r="J4" s="21"/>
      <c r="K4" s="21"/>
    </row>
    <row r="5" spans="2:11" s="10" customFormat="1" ht="22.05" customHeight="1" thickBot="1" x14ac:dyDescent="0.3">
      <c r="B5" s="95" t="s">
        <v>14</v>
      </c>
      <c r="C5" s="107">
        <v>43381</v>
      </c>
      <c r="D5" s="108">
        <v>43382</v>
      </c>
      <c r="E5" s="108">
        <v>43383</v>
      </c>
      <c r="F5" s="108">
        <v>43384</v>
      </c>
      <c r="G5" s="108">
        <v>43385</v>
      </c>
      <c r="H5" s="108">
        <v>43386</v>
      </c>
      <c r="I5" s="109">
        <v>43387</v>
      </c>
    </row>
    <row r="6" spans="2:11" ht="22.05" customHeight="1" x14ac:dyDescent="0.25">
      <c r="B6" s="211" t="s">
        <v>14</v>
      </c>
      <c r="C6" s="216" t="s">
        <v>50</v>
      </c>
      <c r="D6" s="217"/>
      <c r="E6" s="217"/>
      <c r="F6" s="217"/>
      <c r="G6" s="217"/>
      <c r="H6" s="217"/>
      <c r="I6" s="218"/>
      <c r="J6" s="219" t="s">
        <v>18</v>
      </c>
    </row>
    <row r="7" spans="2:11" ht="22.05" customHeight="1" thickBot="1" x14ac:dyDescent="0.3">
      <c r="B7" s="212"/>
      <c r="C7" s="118">
        <v>1</v>
      </c>
      <c r="D7" s="119">
        <f t="shared" ref="D7:I7" si="1">C7+1</f>
        <v>2</v>
      </c>
      <c r="E7" s="119">
        <f t="shared" si="1"/>
        <v>3</v>
      </c>
      <c r="F7" s="119">
        <f t="shared" si="1"/>
        <v>4</v>
      </c>
      <c r="G7" s="119">
        <f t="shared" si="1"/>
        <v>5</v>
      </c>
      <c r="H7" s="119">
        <f t="shared" si="1"/>
        <v>6</v>
      </c>
      <c r="I7" s="120">
        <f t="shared" si="1"/>
        <v>7</v>
      </c>
      <c r="J7" s="220"/>
    </row>
    <row r="8" spans="2:11" ht="22.05" customHeight="1" x14ac:dyDescent="0.25">
      <c r="B8" s="13" t="s">
        <v>40</v>
      </c>
      <c r="C8" s="15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7">
        <v>0</v>
      </c>
      <c r="J8" s="116">
        <f t="shared" ref="J8:J10" si="2">SUM(C8:I8)</f>
        <v>0</v>
      </c>
    </row>
    <row r="9" spans="2:11" ht="22.05" customHeight="1" x14ac:dyDescent="0.25">
      <c r="B9" s="14" t="s">
        <v>41</v>
      </c>
      <c r="C9" s="18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20">
        <v>0</v>
      </c>
      <c r="J9" s="117">
        <f t="shared" si="2"/>
        <v>0</v>
      </c>
    </row>
    <row r="10" spans="2:11" ht="22.05" customHeight="1" x14ac:dyDescent="0.25">
      <c r="B10" s="14" t="s">
        <v>42</v>
      </c>
      <c r="C10" s="18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20">
        <v>0</v>
      </c>
      <c r="J10" s="117">
        <f t="shared" si="2"/>
        <v>0</v>
      </c>
    </row>
    <row r="11" spans="2:11" ht="22.05" customHeight="1" x14ac:dyDescent="0.25">
      <c r="B11" s="26" t="s">
        <v>15</v>
      </c>
      <c r="C11" s="110">
        <f t="shared" ref="C11:J11" si="3">SUM(C8:C10)</f>
        <v>0</v>
      </c>
      <c r="D11" s="111">
        <f t="shared" si="3"/>
        <v>0</v>
      </c>
      <c r="E11" s="111">
        <f t="shared" si="3"/>
        <v>0</v>
      </c>
      <c r="F11" s="111">
        <f t="shared" si="3"/>
        <v>0</v>
      </c>
      <c r="G11" s="111">
        <f t="shared" si="3"/>
        <v>0</v>
      </c>
      <c r="H11" s="111">
        <f t="shared" si="3"/>
        <v>0</v>
      </c>
      <c r="I11" s="112">
        <f t="shared" si="3"/>
        <v>0</v>
      </c>
      <c r="J11" s="205">
        <f t="shared" si="3"/>
        <v>0</v>
      </c>
    </row>
    <row r="12" spans="2:11" ht="22.05" customHeight="1" x14ac:dyDescent="0.25">
      <c r="B12" s="27" t="s">
        <v>16</v>
      </c>
      <c r="C12" s="113">
        <f>C$13-SUM(C$11:C$11)</f>
        <v>0</v>
      </c>
      <c r="D12" s="114">
        <f>C$13-SUM(C$11:D$11)</f>
        <v>0</v>
      </c>
      <c r="E12" s="114">
        <f>C$13-SUM(C$11:E$11)</f>
        <v>0</v>
      </c>
      <c r="F12" s="114">
        <f>C$13-SUM(C$11:F$11)</f>
        <v>0</v>
      </c>
      <c r="G12" s="114">
        <f>C$13-SUM(C$11:G$11)</f>
        <v>0</v>
      </c>
      <c r="H12" s="114">
        <f>C$13-SUM(C$11:H$11)</f>
        <v>0</v>
      </c>
      <c r="I12" s="115">
        <f>C$13-SUM(C$11:I$11)</f>
        <v>0</v>
      </c>
      <c r="J12" s="206"/>
    </row>
    <row r="13" spans="2:11" ht="22.05" customHeight="1" thickBot="1" x14ac:dyDescent="0.3">
      <c r="B13" s="28" t="s">
        <v>17</v>
      </c>
      <c r="C13" s="208">
        <f>SUM(C11:I11)</f>
        <v>0</v>
      </c>
      <c r="D13" s="209"/>
      <c r="E13" s="209"/>
      <c r="F13" s="209"/>
      <c r="G13" s="209"/>
      <c r="H13" s="209"/>
      <c r="I13" s="207"/>
      <c r="J13" s="207"/>
    </row>
    <row r="23" spans="2:2" ht="22.05" customHeight="1" x14ac:dyDescent="0.25">
      <c r="B23" s="8"/>
    </row>
  </sheetData>
  <mergeCells count="7">
    <mergeCell ref="C13:I13"/>
    <mergeCell ref="C4:I4"/>
    <mergeCell ref="B2:J2"/>
    <mergeCell ref="B6:B7"/>
    <mergeCell ref="J6:J7"/>
    <mergeCell ref="J11:J13"/>
    <mergeCell ref="C6:I6"/>
  </mergeCells>
  <conditionalFormatting sqref="C11:I12">
    <cfRule type="expression" dxfId="340" priority="34">
      <formula>C$5&lt;TODAY()</formula>
    </cfRule>
  </conditionalFormatting>
  <conditionalFormatting sqref="C11:I12">
    <cfRule type="expression" dxfId="339" priority="33">
      <formula>C$3="S"</formula>
    </cfRule>
  </conditionalFormatting>
  <conditionalFormatting sqref="D3">
    <cfRule type="expression" dxfId="338" priority="10">
      <formula>D$3="S"</formula>
    </cfRule>
  </conditionalFormatting>
  <conditionalFormatting sqref="C4">
    <cfRule type="expression" dxfId="337" priority="7">
      <formula>C$3="S"</formula>
    </cfRule>
  </conditionalFormatting>
  <conditionalFormatting sqref="C8:C10">
    <cfRule type="expression" dxfId="336" priority="6">
      <formula>C$5&lt;TODAY()</formula>
    </cfRule>
  </conditionalFormatting>
  <conditionalFormatting sqref="C8:C10">
    <cfRule type="expression" dxfId="335" priority="5">
      <formula>C$3="S"</formula>
    </cfRule>
  </conditionalFormatting>
  <conditionalFormatting sqref="C8:I10">
    <cfRule type="cellIs" dxfId="334" priority="2" operator="equal">
      <formula>0</formula>
    </cfRule>
  </conditionalFormatting>
  <conditionalFormatting sqref="E7:I10">
    <cfRule type="expression" dxfId="333" priority="9">
      <formula>E$5&lt;TODAY()</formula>
    </cfRule>
  </conditionalFormatting>
  <conditionalFormatting sqref="C6:C7 D7:I7 E3:I3 E8:I10">
    <cfRule type="expression" dxfId="332" priority="8">
      <formula>C$3="S"</formula>
    </cfRule>
  </conditionalFormatting>
  <conditionalFormatting sqref="C7">
    <cfRule type="expression" dxfId="331" priority="13">
      <formula>C$5&lt;TODAY()</formula>
    </cfRule>
  </conditionalFormatting>
  <conditionalFormatting sqref="C3">
    <cfRule type="expression" dxfId="330" priority="12">
      <formula>C$3="S"</formula>
    </cfRule>
  </conditionalFormatting>
  <conditionalFormatting sqref="D7">
    <cfRule type="expression" dxfId="329" priority="11">
      <formula>D$5&lt;TODAY()</formula>
    </cfRule>
  </conditionalFormatting>
  <conditionalFormatting sqref="D8:D10">
    <cfRule type="expression" dxfId="328" priority="4">
      <formula>D$5&lt;TODAY()</formula>
    </cfRule>
  </conditionalFormatting>
  <conditionalFormatting sqref="D8:D10">
    <cfRule type="expression" dxfId="327" priority="3">
      <formula>D$3="S"</formula>
    </cfRule>
  </conditionalFormatting>
  <conditionalFormatting sqref="C5:I5">
    <cfRule type="expression" dxfId="326" priority="1">
      <formula>C$3="S"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J10">
      <formula1>0</formula1>
      <formula2>24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21"/>
  <sheetViews>
    <sheetView topLeftCell="A4" workbookViewId="0">
      <selection activeCell="E7" sqref="E7"/>
    </sheetView>
  </sheetViews>
  <sheetFormatPr defaultColWidth="8.77734375" defaultRowHeight="22.95" customHeight="1" x14ac:dyDescent="0.25"/>
  <cols>
    <col min="1" max="1" width="3.77734375" style="9" customWidth="1"/>
    <col min="2" max="2" width="8.6640625" style="9" customWidth="1"/>
    <col min="3" max="3" width="32.21875" style="148" customWidth="1"/>
    <col min="4" max="4" width="60.77734375" style="9" customWidth="1"/>
    <col min="5" max="5" width="8.77734375" style="80"/>
    <col min="6" max="6" width="8.77734375" style="9"/>
    <col min="8" max="16384" width="8.77734375" style="9"/>
  </cols>
  <sheetData>
    <row r="1" spans="2:7" ht="22.95" customHeight="1" thickBot="1" x14ac:dyDescent="0.3"/>
    <row r="2" spans="2:7" ht="40.049999999999997" customHeight="1" thickBot="1" x14ac:dyDescent="0.3">
      <c r="B2" s="224" t="s">
        <v>39</v>
      </c>
      <c r="C2" s="225"/>
      <c r="D2" s="225"/>
      <c r="E2" s="226"/>
    </row>
    <row r="3" spans="2:7" ht="10.050000000000001" customHeight="1" thickBot="1" x14ac:dyDescent="0.3"/>
    <row r="4" spans="2:7" ht="30" customHeight="1" thickBot="1" x14ac:dyDescent="0.3">
      <c r="B4" s="221" t="s">
        <v>13</v>
      </c>
      <c r="C4" s="222"/>
      <c r="D4" s="222"/>
      <c r="E4" s="223"/>
    </row>
    <row r="5" spans="2:7" s="122" customFormat="1" ht="22.95" customHeight="1" thickBot="1" x14ac:dyDescent="0.25">
      <c r="B5" s="124" t="s">
        <v>36</v>
      </c>
      <c r="C5" s="125" t="s">
        <v>37</v>
      </c>
      <c r="D5" s="125" t="s">
        <v>38</v>
      </c>
      <c r="E5" s="121" t="s">
        <v>29</v>
      </c>
      <c r="G5" s="123"/>
    </row>
    <row r="6" spans="2:7" ht="22.95" customHeight="1" x14ac:dyDescent="0.25">
      <c r="B6" s="126" t="s">
        <v>7</v>
      </c>
      <c r="C6" s="128" t="s">
        <v>57</v>
      </c>
      <c r="D6" s="183" t="s">
        <v>51</v>
      </c>
      <c r="E6" s="134">
        <v>21</v>
      </c>
    </row>
    <row r="7" spans="2:7" ht="22.95" customHeight="1" thickBot="1" x14ac:dyDescent="0.3">
      <c r="B7" s="127" t="s">
        <v>7</v>
      </c>
      <c r="C7" s="128" t="s">
        <v>58</v>
      </c>
      <c r="D7" s="184" t="s">
        <v>54</v>
      </c>
      <c r="E7" s="131">
        <v>21</v>
      </c>
    </row>
    <row r="8" spans="2:7" ht="22.95" customHeight="1" x14ac:dyDescent="0.25">
      <c r="B8" s="182" t="s">
        <v>7</v>
      </c>
      <c r="C8" s="128" t="s">
        <v>59</v>
      </c>
      <c r="D8" s="185" t="s">
        <v>52</v>
      </c>
      <c r="E8" s="134">
        <v>34</v>
      </c>
    </row>
    <row r="9" spans="2:7" ht="22.95" customHeight="1" thickBot="1" x14ac:dyDescent="0.3">
      <c r="B9" s="182" t="s">
        <v>7</v>
      </c>
      <c r="C9" s="128" t="s">
        <v>60</v>
      </c>
      <c r="D9" s="185" t="s">
        <v>53</v>
      </c>
      <c r="E9" s="131">
        <v>13</v>
      </c>
    </row>
    <row r="10" spans="2:7" ht="22.95" customHeight="1" thickBot="1" x14ac:dyDescent="0.3">
      <c r="B10" s="182"/>
      <c r="C10" s="128"/>
      <c r="D10" s="185"/>
      <c r="E10" s="134"/>
    </row>
    <row r="11" spans="2:7" ht="22.95" customHeight="1" x14ac:dyDescent="0.25">
      <c r="B11" s="126"/>
      <c r="C11" s="128"/>
      <c r="D11" s="183"/>
      <c r="E11" s="134"/>
    </row>
    <row r="12" spans="2:7" ht="22.95" customHeight="1" thickBot="1" x14ac:dyDescent="0.3">
      <c r="B12" s="127"/>
      <c r="C12" s="128"/>
      <c r="D12" s="184"/>
      <c r="E12" s="131"/>
    </row>
    <row r="13" spans="2:7" ht="22.95" customHeight="1" x14ac:dyDescent="0.25">
      <c r="B13" s="182"/>
      <c r="C13" s="128"/>
      <c r="D13" s="185"/>
      <c r="E13" s="134"/>
    </row>
    <row r="14" spans="2:7" ht="22.95" customHeight="1" thickBot="1" x14ac:dyDescent="0.3">
      <c r="B14" s="182"/>
      <c r="C14" s="128"/>
      <c r="D14" s="185"/>
      <c r="E14" s="131"/>
    </row>
    <row r="15" spans="2:7" ht="22.95" customHeight="1" thickBot="1" x14ac:dyDescent="0.3">
      <c r="B15" s="182"/>
      <c r="C15" s="128"/>
      <c r="D15" s="185"/>
      <c r="E15" s="134"/>
    </row>
    <row r="16" spans="2:7" ht="22.95" customHeight="1" x14ac:dyDescent="0.25">
      <c r="B16" s="182"/>
      <c r="C16" s="128"/>
      <c r="D16" s="185"/>
      <c r="E16" s="134"/>
    </row>
    <row r="17" spans="2:5" ht="22.95" customHeight="1" thickBot="1" x14ac:dyDescent="0.3">
      <c r="B17" s="182"/>
      <c r="C17" s="128"/>
      <c r="D17" s="185"/>
      <c r="E17" s="131"/>
    </row>
    <row r="18" spans="2:5" ht="22.95" customHeight="1" thickBot="1" x14ac:dyDescent="0.3">
      <c r="B18" s="182"/>
      <c r="C18" s="128"/>
      <c r="D18" s="185"/>
      <c r="E18" s="134"/>
    </row>
    <row r="19" spans="2:5" ht="22.95" customHeight="1" x14ac:dyDescent="0.25">
      <c r="B19" s="182"/>
      <c r="C19" s="128"/>
      <c r="D19" s="185"/>
      <c r="E19" s="134"/>
    </row>
    <row r="20" spans="2:5" ht="22.95" customHeight="1" x14ac:dyDescent="0.25">
      <c r="B20" s="130"/>
      <c r="C20" s="149"/>
      <c r="D20" s="129"/>
      <c r="E20" s="131"/>
    </row>
    <row r="21" spans="2:5" ht="22.95" customHeight="1" x14ac:dyDescent="0.25">
      <c r="B21" s="132"/>
      <c r="C21" s="150"/>
      <c r="D21" s="132"/>
      <c r="E21" s="133"/>
    </row>
  </sheetData>
  <mergeCells count="2">
    <mergeCell ref="B4:E4"/>
    <mergeCell ref="B2:E2"/>
  </mergeCells>
  <conditionalFormatting sqref="B6:E6 E7 C6:C7">
    <cfRule type="expression" dxfId="325" priority="321">
      <formula>$B6="Done!"</formula>
    </cfRule>
    <cfRule type="expression" dxfId="324" priority="322">
      <formula>$B6="Ongoing"</formula>
    </cfRule>
    <cfRule type="expression" dxfId="323" priority="323">
      <formula>$B6="Blocked"</formula>
    </cfRule>
    <cfRule type="expression" dxfId="322" priority="324">
      <formula>$B6="Dropped"</formula>
    </cfRule>
  </conditionalFormatting>
  <conditionalFormatting sqref="B8 D8">
    <cfRule type="expression" dxfId="321" priority="313">
      <formula>$B8="Done!"</formula>
    </cfRule>
    <cfRule type="expression" dxfId="320" priority="314">
      <formula>$B8="Ongoing"</formula>
    </cfRule>
    <cfRule type="expression" dxfId="319" priority="315">
      <formula>$B8="Blocked"</formula>
    </cfRule>
    <cfRule type="expression" dxfId="318" priority="316">
      <formula>$B8="Dropped"</formula>
    </cfRule>
  </conditionalFormatting>
  <conditionalFormatting sqref="B7 D7">
    <cfRule type="expression" dxfId="317" priority="305">
      <formula>$B7="Done!"</formula>
    </cfRule>
    <cfRule type="expression" dxfId="316" priority="306">
      <formula>$B7="Ongoing"</formula>
    </cfRule>
    <cfRule type="expression" dxfId="315" priority="307">
      <formula>$B7="Blocked"</formula>
    </cfRule>
    <cfRule type="expression" dxfId="314" priority="308">
      <formula>$B7="Dropped"</formula>
    </cfRule>
  </conditionalFormatting>
  <conditionalFormatting sqref="C8">
    <cfRule type="expression" dxfId="313" priority="297">
      <formula>$B8="Done!"</formula>
    </cfRule>
    <cfRule type="expression" dxfId="312" priority="298">
      <formula>$B8="Ongoing"</formula>
    </cfRule>
    <cfRule type="expression" dxfId="311" priority="299">
      <formula>$B8="Blocked"</formula>
    </cfRule>
    <cfRule type="expression" dxfId="310" priority="300">
      <formula>$B8="Dropped"</formula>
    </cfRule>
  </conditionalFormatting>
  <conditionalFormatting sqref="B9:B10 D9:D10 D17:D20 B17:B20">
    <cfRule type="expression" dxfId="309" priority="293">
      <formula>$B9="Done!"</formula>
    </cfRule>
    <cfRule type="expression" dxfId="308" priority="294">
      <formula>$B9="Ongoing"</formula>
    </cfRule>
    <cfRule type="expression" dxfId="307" priority="295">
      <formula>$B9="Blocked"</formula>
    </cfRule>
    <cfRule type="expression" dxfId="306" priority="296">
      <formula>$B9="Dropped"</formula>
    </cfRule>
  </conditionalFormatting>
  <conditionalFormatting sqref="C9:C10 C17:C20">
    <cfRule type="expression" dxfId="305" priority="289">
      <formula>$B9="Done!"</formula>
    </cfRule>
    <cfRule type="expression" dxfId="304" priority="290">
      <formula>$B9="Ongoing"</formula>
    </cfRule>
    <cfRule type="expression" dxfId="303" priority="291">
      <formula>$B9="Blocked"</formula>
    </cfRule>
    <cfRule type="expression" dxfId="302" priority="292">
      <formula>$B9="Dropped"</formula>
    </cfRule>
  </conditionalFormatting>
  <conditionalFormatting sqref="E10">
    <cfRule type="expression" dxfId="301" priority="285">
      <formula>$B10="Done!"</formula>
    </cfRule>
    <cfRule type="expression" dxfId="300" priority="286">
      <formula>$B10="Ongoing"</formula>
    </cfRule>
    <cfRule type="expression" dxfId="299" priority="287">
      <formula>$B10="Blocked"</formula>
    </cfRule>
    <cfRule type="expression" dxfId="298" priority="288">
      <formula>$B10="Dropped"</formula>
    </cfRule>
  </conditionalFormatting>
  <conditionalFormatting sqref="E9">
    <cfRule type="expression" dxfId="297" priority="281">
      <formula>$B9="Done!"</formula>
    </cfRule>
    <cfRule type="expression" dxfId="296" priority="282">
      <formula>$B9="Ongoing"</formula>
    </cfRule>
    <cfRule type="expression" dxfId="295" priority="283">
      <formula>$B9="Blocked"</formula>
    </cfRule>
    <cfRule type="expression" dxfId="294" priority="284">
      <formula>$B9="Dropped"</formula>
    </cfRule>
  </conditionalFormatting>
  <conditionalFormatting sqref="E8">
    <cfRule type="expression" dxfId="293" priority="277">
      <formula>$B8="Done!"</formula>
    </cfRule>
    <cfRule type="expression" dxfId="292" priority="278">
      <formula>$B8="Ongoing"</formula>
    </cfRule>
    <cfRule type="expression" dxfId="291" priority="279">
      <formula>$B8="Blocked"</formula>
    </cfRule>
    <cfRule type="expression" dxfId="290" priority="280">
      <formula>$B8="Dropped"</formula>
    </cfRule>
  </conditionalFormatting>
  <conditionalFormatting sqref="B11:E11 E12 C12">
    <cfRule type="expression" dxfId="289" priority="273">
      <formula>$B11="Done!"</formula>
    </cfRule>
    <cfRule type="expression" dxfId="288" priority="274">
      <formula>$B11="Ongoing"</formula>
    </cfRule>
    <cfRule type="expression" dxfId="287" priority="275">
      <formula>$B11="Blocked"</formula>
    </cfRule>
    <cfRule type="expression" dxfId="286" priority="276">
      <formula>$B11="Dropped"</formula>
    </cfRule>
  </conditionalFormatting>
  <conditionalFormatting sqref="B13 D13">
    <cfRule type="expression" dxfId="285" priority="269">
      <formula>$B13="Done!"</formula>
    </cfRule>
    <cfRule type="expression" dxfId="284" priority="270">
      <formula>$B13="Ongoing"</formula>
    </cfRule>
    <cfRule type="expression" dxfId="283" priority="271">
      <formula>$B13="Blocked"</formula>
    </cfRule>
    <cfRule type="expression" dxfId="282" priority="272">
      <formula>$B13="Dropped"</formula>
    </cfRule>
  </conditionalFormatting>
  <conditionalFormatting sqref="B12 D12">
    <cfRule type="expression" dxfId="281" priority="265">
      <formula>$B12="Done!"</formula>
    </cfRule>
    <cfRule type="expression" dxfId="280" priority="266">
      <formula>$B12="Ongoing"</formula>
    </cfRule>
    <cfRule type="expression" dxfId="279" priority="267">
      <formula>$B12="Blocked"</formula>
    </cfRule>
    <cfRule type="expression" dxfId="278" priority="268">
      <formula>$B12="Dropped"</formula>
    </cfRule>
  </conditionalFormatting>
  <conditionalFormatting sqref="C13">
    <cfRule type="expression" dxfId="277" priority="261">
      <formula>$B13="Done!"</formula>
    </cfRule>
    <cfRule type="expression" dxfId="276" priority="262">
      <formula>$B13="Ongoing"</formula>
    </cfRule>
    <cfRule type="expression" dxfId="275" priority="263">
      <formula>$B13="Blocked"</formula>
    </cfRule>
    <cfRule type="expression" dxfId="274" priority="264">
      <formula>$B13="Dropped"</formula>
    </cfRule>
  </conditionalFormatting>
  <conditionalFormatting sqref="B14:B15 D14:D15">
    <cfRule type="expression" dxfId="273" priority="257">
      <formula>$B14="Done!"</formula>
    </cfRule>
    <cfRule type="expression" dxfId="272" priority="258">
      <formula>$B14="Ongoing"</formula>
    </cfRule>
    <cfRule type="expression" dxfId="271" priority="259">
      <formula>$B14="Blocked"</formula>
    </cfRule>
    <cfRule type="expression" dxfId="270" priority="260">
      <formula>$B14="Dropped"</formula>
    </cfRule>
  </conditionalFormatting>
  <conditionalFormatting sqref="C14:C15">
    <cfRule type="expression" dxfId="269" priority="253">
      <formula>$B14="Done!"</formula>
    </cfRule>
    <cfRule type="expression" dxfId="268" priority="254">
      <formula>$B14="Ongoing"</formula>
    </cfRule>
    <cfRule type="expression" dxfId="267" priority="255">
      <formula>$B14="Blocked"</formula>
    </cfRule>
    <cfRule type="expression" dxfId="266" priority="256">
      <formula>$B14="Dropped"</formula>
    </cfRule>
  </conditionalFormatting>
  <conditionalFormatting sqref="E15">
    <cfRule type="expression" dxfId="265" priority="249">
      <formula>$B15="Done!"</formula>
    </cfRule>
    <cfRule type="expression" dxfId="264" priority="250">
      <formula>$B15="Ongoing"</formula>
    </cfRule>
    <cfRule type="expression" dxfId="263" priority="251">
      <formula>$B15="Blocked"</formula>
    </cfRule>
    <cfRule type="expression" dxfId="262" priority="252">
      <formula>$B15="Dropped"</formula>
    </cfRule>
  </conditionalFormatting>
  <conditionalFormatting sqref="E14">
    <cfRule type="expression" dxfId="261" priority="245">
      <formula>$B14="Done!"</formula>
    </cfRule>
    <cfRule type="expression" dxfId="260" priority="246">
      <formula>$B14="Ongoing"</formula>
    </cfRule>
    <cfRule type="expression" dxfId="259" priority="247">
      <formula>$B14="Blocked"</formula>
    </cfRule>
    <cfRule type="expression" dxfId="258" priority="248">
      <formula>$B14="Dropped"</formula>
    </cfRule>
  </conditionalFormatting>
  <conditionalFormatting sqref="E13">
    <cfRule type="expression" dxfId="257" priority="241">
      <formula>$B13="Done!"</formula>
    </cfRule>
    <cfRule type="expression" dxfId="256" priority="242">
      <formula>$B13="Ongoing"</formula>
    </cfRule>
    <cfRule type="expression" dxfId="255" priority="243">
      <formula>$B13="Blocked"</formula>
    </cfRule>
    <cfRule type="expression" dxfId="254" priority="244">
      <formula>$B13="Dropped"</formula>
    </cfRule>
  </conditionalFormatting>
  <conditionalFormatting sqref="B16 D16">
    <cfRule type="expression" dxfId="253" priority="237">
      <formula>$B16="Done!"</formula>
    </cfRule>
    <cfRule type="expression" dxfId="252" priority="238">
      <formula>$B16="Ongoing"</formula>
    </cfRule>
    <cfRule type="expression" dxfId="251" priority="239">
      <formula>$B16="Blocked"</formula>
    </cfRule>
    <cfRule type="expression" dxfId="250" priority="240">
      <formula>$B16="Dropped"</formula>
    </cfRule>
  </conditionalFormatting>
  <conditionalFormatting sqref="C16">
    <cfRule type="expression" dxfId="249" priority="233">
      <formula>$B16="Done!"</formula>
    </cfRule>
    <cfRule type="expression" dxfId="248" priority="234">
      <formula>$B16="Ongoing"</formula>
    </cfRule>
    <cfRule type="expression" dxfId="247" priority="235">
      <formula>$B16="Blocked"</formula>
    </cfRule>
    <cfRule type="expression" dxfId="246" priority="236">
      <formula>$B16="Dropped"</formula>
    </cfRule>
  </conditionalFormatting>
  <conditionalFormatting sqref="E16">
    <cfRule type="expression" dxfId="245" priority="229">
      <formula>$B16="Done!"</formula>
    </cfRule>
    <cfRule type="expression" dxfId="244" priority="230">
      <formula>$B16="Ongoing"</formula>
    </cfRule>
    <cfRule type="expression" dxfId="243" priority="231">
      <formula>$B16="Blocked"</formula>
    </cfRule>
    <cfRule type="expression" dxfId="242" priority="232">
      <formula>$B16="Dropped"</formula>
    </cfRule>
  </conditionalFormatting>
  <conditionalFormatting sqref="E10 C10">
    <cfRule type="expression" dxfId="241" priority="225">
      <formula>$B10="Done!"</formula>
    </cfRule>
    <cfRule type="expression" dxfId="240" priority="226">
      <formula>$B10="Ongoing"</formula>
    </cfRule>
    <cfRule type="expression" dxfId="239" priority="227">
      <formula>$B10="Blocked"</formula>
    </cfRule>
    <cfRule type="expression" dxfId="238" priority="228">
      <formula>$B10="Dropped"</formula>
    </cfRule>
  </conditionalFormatting>
  <conditionalFormatting sqref="B11 D11">
    <cfRule type="expression" dxfId="237" priority="221">
      <formula>$B11="Done!"</formula>
    </cfRule>
    <cfRule type="expression" dxfId="236" priority="222">
      <formula>$B11="Ongoing"</formula>
    </cfRule>
    <cfRule type="expression" dxfId="235" priority="223">
      <formula>$B11="Blocked"</formula>
    </cfRule>
    <cfRule type="expression" dxfId="234" priority="224">
      <formula>$B11="Dropped"</formula>
    </cfRule>
  </conditionalFormatting>
  <conditionalFormatting sqref="B10 D10">
    <cfRule type="expression" dxfId="233" priority="217">
      <formula>$B10="Done!"</formula>
    </cfRule>
    <cfRule type="expression" dxfId="232" priority="218">
      <formula>$B10="Ongoing"</formula>
    </cfRule>
    <cfRule type="expression" dxfId="231" priority="219">
      <formula>$B10="Blocked"</formula>
    </cfRule>
    <cfRule type="expression" dxfId="230" priority="220">
      <formula>$B10="Dropped"</formula>
    </cfRule>
  </conditionalFormatting>
  <conditionalFormatting sqref="C11">
    <cfRule type="expression" dxfId="229" priority="213">
      <formula>$B11="Done!"</formula>
    </cfRule>
    <cfRule type="expression" dxfId="228" priority="214">
      <formula>$B11="Ongoing"</formula>
    </cfRule>
    <cfRule type="expression" dxfId="227" priority="215">
      <formula>$B11="Blocked"</formula>
    </cfRule>
    <cfRule type="expression" dxfId="226" priority="216">
      <formula>$B11="Dropped"</formula>
    </cfRule>
  </conditionalFormatting>
  <conditionalFormatting sqref="B12:B13 D12:D13">
    <cfRule type="expression" dxfId="225" priority="209">
      <formula>$B12="Done!"</formula>
    </cfRule>
    <cfRule type="expression" dxfId="224" priority="210">
      <formula>$B12="Ongoing"</formula>
    </cfRule>
    <cfRule type="expression" dxfId="223" priority="211">
      <formula>$B12="Blocked"</formula>
    </cfRule>
    <cfRule type="expression" dxfId="222" priority="212">
      <formula>$B12="Dropped"</formula>
    </cfRule>
  </conditionalFormatting>
  <conditionalFormatting sqref="C12:C13">
    <cfRule type="expression" dxfId="221" priority="205">
      <formula>$B12="Done!"</formula>
    </cfRule>
    <cfRule type="expression" dxfId="220" priority="206">
      <formula>$B12="Ongoing"</formula>
    </cfRule>
    <cfRule type="expression" dxfId="219" priority="207">
      <formula>$B12="Blocked"</formula>
    </cfRule>
    <cfRule type="expression" dxfId="218" priority="208">
      <formula>$B12="Dropped"</formula>
    </cfRule>
  </conditionalFormatting>
  <conditionalFormatting sqref="E13">
    <cfRule type="expression" dxfId="217" priority="201">
      <formula>$B13="Done!"</formula>
    </cfRule>
    <cfRule type="expression" dxfId="216" priority="202">
      <formula>$B13="Ongoing"</formula>
    </cfRule>
    <cfRule type="expression" dxfId="215" priority="203">
      <formula>$B13="Blocked"</formula>
    </cfRule>
    <cfRule type="expression" dxfId="214" priority="204">
      <formula>$B13="Dropped"</formula>
    </cfRule>
  </conditionalFormatting>
  <conditionalFormatting sqref="E12">
    <cfRule type="expression" dxfId="213" priority="197">
      <formula>$B12="Done!"</formula>
    </cfRule>
    <cfRule type="expression" dxfId="212" priority="198">
      <formula>$B12="Ongoing"</formula>
    </cfRule>
    <cfRule type="expression" dxfId="211" priority="199">
      <formula>$B12="Blocked"</formula>
    </cfRule>
    <cfRule type="expression" dxfId="210" priority="200">
      <formula>$B12="Dropped"</formula>
    </cfRule>
  </conditionalFormatting>
  <conditionalFormatting sqref="E11">
    <cfRule type="expression" dxfId="209" priority="193">
      <formula>$B11="Done!"</formula>
    </cfRule>
    <cfRule type="expression" dxfId="208" priority="194">
      <formula>$B11="Ongoing"</formula>
    </cfRule>
    <cfRule type="expression" dxfId="207" priority="195">
      <formula>$B11="Blocked"</formula>
    </cfRule>
    <cfRule type="expression" dxfId="206" priority="196">
      <formula>$B11="Dropped"</formula>
    </cfRule>
  </conditionalFormatting>
  <conditionalFormatting sqref="B14:E14 E15 C15">
    <cfRule type="expression" dxfId="205" priority="189">
      <formula>$B14="Done!"</formula>
    </cfRule>
    <cfRule type="expression" dxfId="204" priority="190">
      <formula>$B14="Ongoing"</formula>
    </cfRule>
    <cfRule type="expression" dxfId="203" priority="191">
      <formula>$B14="Blocked"</formula>
    </cfRule>
    <cfRule type="expression" dxfId="202" priority="192">
      <formula>$B14="Dropped"</formula>
    </cfRule>
  </conditionalFormatting>
  <conditionalFormatting sqref="B16 D16">
    <cfRule type="expression" dxfId="201" priority="185">
      <formula>$B16="Done!"</formula>
    </cfRule>
    <cfRule type="expression" dxfId="200" priority="186">
      <formula>$B16="Ongoing"</formula>
    </cfRule>
    <cfRule type="expression" dxfId="199" priority="187">
      <formula>$B16="Blocked"</formula>
    </cfRule>
    <cfRule type="expression" dxfId="198" priority="188">
      <formula>$B16="Dropped"</formula>
    </cfRule>
  </conditionalFormatting>
  <conditionalFormatting sqref="B15 D15">
    <cfRule type="expression" dxfId="197" priority="181">
      <formula>$B15="Done!"</formula>
    </cfRule>
    <cfRule type="expression" dxfId="196" priority="182">
      <formula>$B15="Ongoing"</formula>
    </cfRule>
    <cfRule type="expression" dxfId="195" priority="183">
      <formula>$B15="Blocked"</formula>
    </cfRule>
    <cfRule type="expression" dxfId="194" priority="184">
      <formula>$B15="Dropped"</formula>
    </cfRule>
  </conditionalFormatting>
  <conditionalFormatting sqref="C16">
    <cfRule type="expression" dxfId="193" priority="177">
      <formula>$B16="Done!"</formula>
    </cfRule>
    <cfRule type="expression" dxfId="192" priority="178">
      <formula>$B16="Ongoing"</formula>
    </cfRule>
    <cfRule type="expression" dxfId="191" priority="179">
      <formula>$B16="Blocked"</formula>
    </cfRule>
    <cfRule type="expression" dxfId="190" priority="180">
      <formula>$B16="Dropped"</formula>
    </cfRule>
  </conditionalFormatting>
  <conditionalFormatting sqref="B17:B18 D17:D18">
    <cfRule type="expression" dxfId="189" priority="173">
      <formula>$B17="Done!"</formula>
    </cfRule>
    <cfRule type="expression" dxfId="188" priority="174">
      <formula>$B17="Ongoing"</formula>
    </cfRule>
    <cfRule type="expression" dxfId="187" priority="175">
      <formula>$B17="Blocked"</formula>
    </cfRule>
    <cfRule type="expression" dxfId="186" priority="176">
      <formula>$B17="Dropped"</formula>
    </cfRule>
  </conditionalFormatting>
  <conditionalFormatting sqref="C17:C18">
    <cfRule type="expression" dxfId="185" priority="169">
      <formula>$B17="Done!"</formula>
    </cfRule>
    <cfRule type="expression" dxfId="184" priority="170">
      <formula>$B17="Ongoing"</formula>
    </cfRule>
    <cfRule type="expression" dxfId="183" priority="171">
      <formula>$B17="Blocked"</formula>
    </cfRule>
    <cfRule type="expression" dxfId="182" priority="172">
      <formula>$B17="Dropped"</formula>
    </cfRule>
  </conditionalFormatting>
  <conditionalFormatting sqref="E18">
    <cfRule type="expression" dxfId="181" priority="165">
      <formula>$B18="Done!"</formula>
    </cfRule>
    <cfRule type="expression" dxfId="180" priority="166">
      <formula>$B18="Ongoing"</formula>
    </cfRule>
    <cfRule type="expression" dxfId="179" priority="167">
      <formula>$B18="Blocked"</formula>
    </cfRule>
    <cfRule type="expression" dxfId="178" priority="168">
      <formula>$B18="Dropped"</formula>
    </cfRule>
  </conditionalFormatting>
  <conditionalFormatting sqref="E17">
    <cfRule type="expression" dxfId="177" priority="161">
      <formula>$B17="Done!"</formula>
    </cfRule>
    <cfRule type="expression" dxfId="176" priority="162">
      <formula>$B17="Ongoing"</formula>
    </cfRule>
    <cfRule type="expression" dxfId="175" priority="163">
      <formula>$B17="Blocked"</formula>
    </cfRule>
    <cfRule type="expression" dxfId="174" priority="164">
      <formula>$B17="Dropped"</formula>
    </cfRule>
  </conditionalFormatting>
  <conditionalFormatting sqref="E16">
    <cfRule type="expression" dxfId="173" priority="157">
      <formula>$B16="Done!"</formula>
    </cfRule>
    <cfRule type="expression" dxfId="172" priority="158">
      <formula>$B16="Ongoing"</formula>
    </cfRule>
    <cfRule type="expression" dxfId="171" priority="159">
      <formula>$B16="Blocked"</formula>
    </cfRule>
    <cfRule type="expression" dxfId="170" priority="160">
      <formula>$B16="Dropped"</formula>
    </cfRule>
  </conditionalFormatting>
  <conditionalFormatting sqref="B19 D19">
    <cfRule type="expression" dxfId="169" priority="153">
      <formula>$B19="Done!"</formula>
    </cfRule>
    <cfRule type="expression" dxfId="168" priority="154">
      <formula>$B19="Ongoing"</formula>
    </cfRule>
    <cfRule type="expression" dxfId="167" priority="155">
      <formula>$B19="Blocked"</formula>
    </cfRule>
    <cfRule type="expression" dxfId="166" priority="156">
      <formula>$B19="Dropped"</formula>
    </cfRule>
  </conditionalFormatting>
  <conditionalFormatting sqref="C19">
    <cfRule type="expression" dxfId="165" priority="149">
      <formula>$B19="Done!"</formula>
    </cfRule>
    <cfRule type="expression" dxfId="164" priority="150">
      <formula>$B19="Ongoing"</formula>
    </cfRule>
    <cfRule type="expression" dxfId="163" priority="151">
      <formula>$B19="Blocked"</formula>
    </cfRule>
    <cfRule type="expression" dxfId="162" priority="152">
      <formula>$B19="Dropped"</formula>
    </cfRule>
  </conditionalFormatting>
  <conditionalFormatting sqref="E19">
    <cfRule type="expression" dxfId="161" priority="145">
      <formula>$B19="Done!"</formula>
    </cfRule>
    <cfRule type="expression" dxfId="160" priority="146">
      <formula>$B19="Ongoing"</formula>
    </cfRule>
    <cfRule type="expression" dxfId="159" priority="147">
      <formula>$B19="Blocked"</formula>
    </cfRule>
    <cfRule type="expression" dxfId="158" priority="148">
      <formula>$B19="Dropped"</formula>
    </cfRule>
  </conditionalFormatting>
  <conditionalFormatting sqref="B7 D7 D14:D16 B14:B16">
    <cfRule type="expression" dxfId="157" priority="141">
      <formula>$B7="Done!"</formula>
    </cfRule>
    <cfRule type="expression" dxfId="156" priority="142">
      <formula>$B7="Ongoing"</formula>
    </cfRule>
    <cfRule type="expression" dxfId="155" priority="143">
      <formula>$B7="Blocked"</formula>
    </cfRule>
    <cfRule type="expression" dxfId="154" priority="144">
      <formula>$B7="Dropped"</formula>
    </cfRule>
  </conditionalFormatting>
  <conditionalFormatting sqref="C7 C14:C16">
    <cfRule type="expression" dxfId="153" priority="137">
      <formula>$B7="Done!"</formula>
    </cfRule>
    <cfRule type="expression" dxfId="152" priority="138">
      <formula>$B7="Ongoing"</formula>
    </cfRule>
    <cfRule type="expression" dxfId="151" priority="139">
      <formula>$B7="Blocked"</formula>
    </cfRule>
    <cfRule type="expression" dxfId="150" priority="140">
      <formula>$B7="Dropped"</formula>
    </cfRule>
  </conditionalFormatting>
  <conditionalFormatting sqref="E7">
    <cfRule type="expression" dxfId="149" priority="133">
      <formula>$B7="Done!"</formula>
    </cfRule>
    <cfRule type="expression" dxfId="148" priority="134">
      <formula>$B7="Ongoing"</formula>
    </cfRule>
    <cfRule type="expression" dxfId="147" priority="135">
      <formula>$B7="Blocked"</formula>
    </cfRule>
    <cfRule type="expression" dxfId="146" priority="136">
      <formula>$B7="Dropped"</formula>
    </cfRule>
  </conditionalFormatting>
  <conditionalFormatting sqref="B8:E8 E9 C9">
    <cfRule type="expression" dxfId="145" priority="129">
      <formula>$B8="Done!"</formula>
    </cfRule>
    <cfRule type="expression" dxfId="144" priority="130">
      <formula>$B8="Ongoing"</formula>
    </cfRule>
    <cfRule type="expression" dxfId="143" priority="131">
      <formula>$B8="Blocked"</formula>
    </cfRule>
    <cfRule type="expression" dxfId="142" priority="132">
      <formula>$B8="Dropped"</formula>
    </cfRule>
  </conditionalFormatting>
  <conditionalFormatting sqref="B10 D10">
    <cfRule type="expression" dxfId="141" priority="125">
      <formula>$B10="Done!"</formula>
    </cfRule>
    <cfRule type="expression" dxfId="140" priority="126">
      <formula>$B10="Ongoing"</formula>
    </cfRule>
    <cfRule type="expression" dxfId="139" priority="127">
      <formula>$B10="Blocked"</formula>
    </cfRule>
    <cfRule type="expression" dxfId="138" priority="128">
      <formula>$B10="Dropped"</formula>
    </cfRule>
  </conditionalFormatting>
  <conditionalFormatting sqref="B9 D9">
    <cfRule type="expression" dxfId="137" priority="121">
      <formula>$B9="Done!"</formula>
    </cfRule>
    <cfRule type="expression" dxfId="136" priority="122">
      <formula>$B9="Ongoing"</formula>
    </cfRule>
    <cfRule type="expression" dxfId="135" priority="123">
      <formula>$B9="Blocked"</formula>
    </cfRule>
    <cfRule type="expression" dxfId="134" priority="124">
      <formula>$B9="Dropped"</formula>
    </cfRule>
  </conditionalFormatting>
  <conditionalFormatting sqref="C10">
    <cfRule type="expression" dxfId="133" priority="117">
      <formula>$B10="Done!"</formula>
    </cfRule>
    <cfRule type="expression" dxfId="132" priority="118">
      <formula>$B10="Ongoing"</formula>
    </cfRule>
    <cfRule type="expression" dxfId="131" priority="119">
      <formula>$B10="Blocked"</formula>
    </cfRule>
    <cfRule type="expression" dxfId="130" priority="120">
      <formula>$B10="Dropped"</formula>
    </cfRule>
  </conditionalFormatting>
  <conditionalFormatting sqref="B11:B12 D11:D12">
    <cfRule type="expression" dxfId="129" priority="113">
      <formula>$B11="Done!"</formula>
    </cfRule>
    <cfRule type="expression" dxfId="128" priority="114">
      <formula>$B11="Ongoing"</formula>
    </cfRule>
    <cfRule type="expression" dxfId="127" priority="115">
      <formula>$B11="Blocked"</formula>
    </cfRule>
    <cfRule type="expression" dxfId="126" priority="116">
      <formula>$B11="Dropped"</formula>
    </cfRule>
  </conditionalFormatting>
  <conditionalFormatting sqref="C11:C12">
    <cfRule type="expression" dxfId="125" priority="109">
      <formula>$B11="Done!"</formula>
    </cfRule>
    <cfRule type="expression" dxfId="124" priority="110">
      <formula>$B11="Ongoing"</formula>
    </cfRule>
    <cfRule type="expression" dxfId="123" priority="111">
      <formula>$B11="Blocked"</formula>
    </cfRule>
    <cfRule type="expression" dxfId="122" priority="112">
      <formula>$B11="Dropped"</formula>
    </cfRule>
  </conditionalFormatting>
  <conditionalFormatting sqref="E12">
    <cfRule type="expression" dxfId="121" priority="105">
      <formula>$B12="Done!"</formula>
    </cfRule>
    <cfRule type="expression" dxfId="120" priority="106">
      <formula>$B12="Ongoing"</formula>
    </cfRule>
    <cfRule type="expression" dxfId="119" priority="107">
      <formula>$B12="Blocked"</formula>
    </cfRule>
    <cfRule type="expression" dxfId="118" priority="108">
      <formula>$B12="Dropped"</formula>
    </cfRule>
  </conditionalFormatting>
  <conditionalFormatting sqref="E11">
    <cfRule type="expression" dxfId="117" priority="101">
      <formula>$B11="Done!"</formula>
    </cfRule>
    <cfRule type="expression" dxfId="116" priority="102">
      <formula>$B11="Ongoing"</formula>
    </cfRule>
    <cfRule type="expression" dxfId="115" priority="103">
      <formula>$B11="Blocked"</formula>
    </cfRule>
    <cfRule type="expression" dxfId="114" priority="104">
      <formula>$B11="Dropped"</formula>
    </cfRule>
  </conditionalFormatting>
  <conditionalFormatting sqref="E10">
    <cfRule type="expression" dxfId="113" priority="97">
      <formula>$B10="Done!"</formula>
    </cfRule>
    <cfRule type="expression" dxfId="112" priority="98">
      <formula>$B10="Ongoing"</formula>
    </cfRule>
    <cfRule type="expression" dxfId="111" priority="99">
      <formula>$B10="Blocked"</formula>
    </cfRule>
    <cfRule type="expression" dxfId="110" priority="100">
      <formula>$B10="Dropped"</formula>
    </cfRule>
  </conditionalFormatting>
  <conditionalFormatting sqref="B13 D13">
    <cfRule type="expression" dxfId="109" priority="93">
      <formula>$B13="Done!"</formula>
    </cfRule>
    <cfRule type="expression" dxfId="108" priority="94">
      <formula>$B13="Ongoing"</formula>
    </cfRule>
    <cfRule type="expression" dxfId="107" priority="95">
      <formula>$B13="Blocked"</formula>
    </cfRule>
    <cfRule type="expression" dxfId="106" priority="96">
      <formula>$B13="Dropped"</formula>
    </cfRule>
  </conditionalFormatting>
  <conditionalFormatting sqref="C13">
    <cfRule type="expression" dxfId="105" priority="89">
      <formula>$B13="Done!"</formula>
    </cfRule>
    <cfRule type="expression" dxfId="104" priority="90">
      <formula>$B13="Ongoing"</formula>
    </cfRule>
    <cfRule type="expression" dxfId="103" priority="91">
      <formula>$B13="Blocked"</formula>
    </cfRule>
    <cfRule type="expression" dxfId="102" priority="92">
      <formula>$B13="Dropped"</formula>
    </cfRule>
  </conditionalFormatting>
  <conditionalFormatting sqref="E13">
    <cfRule type="expression" dxfId="101" priority="85">
      <formula>$B13="Done!"</formula>
    </cfRule>
    <cfRule type="expression" dxfId="100" priority="86">
      <formula>$B13="Ongoing"</formula>
    </cfRule>
    <cfRule type="expression" dxfId="99" priority="87">
      <formula>$B13="Blocked"</formula>
    </cfRule>
    <cfRule type="expression" dxfId="98" priority="88">
      <formula>$B13="Dropped"</formula>
    </cfRule>
  </conditionalFormatting>
  <conditionalFormatting sqref="E7 C7">
    <cfRule type="expression" dxfId="97" priority="81">
      <formula>$B7="Done!"</formula>
    </cfRule>
    <cfRule type="expression" dxfId="96" priority="82">
      <formula>$B7="Ongoing"</formula>
    </cfRule>
    <cfRule type="expression" dxfId="95" priority="83">
      <formula>$B7="Blocked"</formula>
    </cfRule>
    <cfRule type="expression" dxfId="94" priority="84">
      <formula>$B7="Dropped"</formula>
    </cfRule>
  </conditionalFormatting>
  <conditionalFormatting sqref="B8 D8">
    <cfRule type="expression" dxfId="93" priority="77">
      <formula>$B8="Done!"</formula>
    </cfRule>
    <cfRule type="expression" dxfId="92" priority="78">
      <formula>$B8="Ongoing"</formula>
    </cfRule>
    <cfRule type="expression" dxfId="91" priority="79">
      <formula>$B8="Blocked"</formula>
    </cfRule>
    <cfRule type="expression" dxfId="90" priority="80">
      <formula>$B8="Dropped"</formula>
    </cfRule>
  </conditionalFormatting>
  <conditionalFormatting sqref="B7 D7">
    <cfRule type="expression" dxfId="89" priority="73">
      <formula>$B7="Done!"</formula>
    </cfRule>
    <cfRule type="expression" dxfId="88" priority="74">
      <formula>$B7="Ongoing"</formula>
    </cfRule>
    <cfRule type="expression" dxfId="87" priority="75">
      <formula>$B7="Blocked"</formula>
    </cfRule>
    <cfRule type="expression" dxfId="86" priority="76">
      <formula>$B7="Dropped"</formula>
    </cfRule>
  </conditionalFormatting>
  <conditionalFormatting sqref="C8">
    <cfRule type="expression" dxfId="85" priority="69">
      <formula>$B8="Done!"</formula>
    </cfRule>
    <cfRule type="expression" dxfId="84" priority="70">
      <formula>$B8="Ongoing"</formula>
    </cfRule>
    <cfRule type="expression" dxfId="83" priority="71">
      <formula>$B8="Blocked"</formula>
    </cfRule>
    <cfRule type="expression" dxfId="82" priority="72">
      <formula>$B8="Dropped"</formula>
    </cfRule>
  </conditionalFormatting>
  <conditionalFormatting sqref="B9:B10 D9:D10">
    <cfRule type="expression" dxfId="81" priority="65">
      <formula>$B9="Done!"</formula>
    </cfRule>
    <cfRule type="expression" dxfId="80" priority="66">
      <formula>$B9="Ongoing"</formula>
    </cfRule>
    <cfRule type="expression" dxfId="79" priority="67">
      <formula>$B9="Blocked"</formula>
    </cfRule>
    <cfRule type="expression" dxfId="78" priority="68">
      <formula>$B9="Dropped"</formula>
    </cfRule>
  </conditionalFormatting>
  <conditionalFormatting sqref="C9:C10">
    <cfRule type="expression" dxfId="77" priority="61">
      <formula>$B9="Done!"</formula>
    </cfRule>
    <cfRule type="expression" dxfId="76" priority="62">
      <formula>$B9="Ongoing"</formula>
    </cfRule>
    <cfRule type="expression" dxfId="75" priority="63">
      <formula>$B9="Blocked"</formula>
    </cfRule>
    <cfRule type="expression" dxfId="74" priority="64">
      <formula>$B9="Dropped"</formula>
    </cfRule>
  </conditionalFormatting>
  <conditionalFormatting sqref="E10">
    <cfRule type="expression" dxfId="73" priority="57">
      <formula>$B10="Done!"</formula>
    </cfRule>
    <cfRule type="expression" dxfId="72" priority="58">
      <formula>$B10="Ongoing"</formula>
    </cfRule>
    <cfRule type="expression" dxfId="71" priority="59">
      <formula>$B10="Blocked"</formula>
    </cfRule>
    <cfRule type="expression" dxfId="70" priority="60">
      <formula>$B10="Dropped"</formula>
    </cfRule>
  </conditionalFormatting>
  <conditionalFormatting sqref="E9">
    <cfRule type="expression" dxfId="69" priority="53">
      <formula>$B9="Done!"</formula>
    </cfRule>
    <cfRule type="expression" dxfId="68" priority="54">
      <formula>$B9="Ongoing"</formula>
    </cfRule>
    <cfRule type="expression" dxfId="67" priority="55">
      <formula>$B9="Blocked"</formula>
    </cfRule>
    <cfRule type="expression" dxfId="66" priority="56">
      <formula>$B9="Dropped"</formula>
    </cfRule>
  </conditionalFormatting>
  <conditionalFormatting sqref="E8">
    <cfRule type="expression" dxfId="65" priority="49">
      <formula>$B8="Done!"</formula>
    </cfRule>
    <cfRule type="expression" dxfId="64" priority="50">
      <formula>$B8="Ongoing"</formula>
    </cfRule>
    <cfRule type="expression" dxfId="63" priority="51">
      <formula>$B8="Blocked"</formula>
    </cfRule>
    <cfRule type="expression" dxfId="62" priority="52">
      <formula>$B8="Dropped"</formula>
    </cfRule>
  </conditionalFormatting>
  <conditionalFormatting sqref="B11:E11 E12 C12">
    <cfRule type="expression" dxfId="61" priority="45">
      <formula>$B11="Done!"</formula>
    </cfRule>
    <cfRule type="expression" dxfId="60" priority="46">
      <formula>$B11="Ongoing"</formula>
    </cfRule>
    <cfRule type="expression" dxfId="59" priority="47">
      <formula>$B11="Blocked"</formula>
    </cfRule>
    <cfRule type="expression" dxfId="58" priority="48">
      <formula>$B11="Dropped"</formula>
    </cfRule>
  </conditionalFormatting>
  <conditionalFormatting sqref="B13 D13">
    <cfRule type="expression" dxfId="57" priority="41">
      <formula>$B13="Done!"</formula>
    </cfRule>
    <cfRule type="expression" dxfId="56" priority="42">
      <formula>$B13="Ongoing"</formula>
    </cfRule>
    <cfRule type="expression" dxfId="55" priority="43">
      <formula>$B13="Blocked"</formula>
    </cfRule>
    <cfRule type="expression" dxfId="54" priority="44">
      <formula>$B13="Dropped"</formula>
    </cfRule>
  </conditionalFormatting>
  <conditionalFormatting sqref="B12 D12">
    <cfRule type="expression" dxfId="53" priority="37">
      <formula>$B12="Done!"</formula>
    </cfRule>
    <cfRule type="expression" dxfId="52" priority="38">
      <formula>$B12="Ongoing"</formula>
    </cfRule>
    <cfRule type="expression" dxfId="51" priority="39">
      <formula>$B12="Blocked"</formula>
    </cfRule>
    <cfRule type="expression" dxfId="50" priority="40">
      <formula>$B12="Dropped"</formula>
    </cfRule>
  </conditionalFormatting>
  <conditionalFormatting sqref="C13">
    <cfRule type="expression" dxfId="49" priority="33">
      <formula>$B13="Done!"</formula>
    </cfRule>
    <cfRule type="expression" dxfId="48" priority="34">
      <formula>$B13="Ongoing"</formula>
    </cfRule>
    <cfRule type="expression" dxfId="47" priority="35">
      <formula>$B13="Blocked"</formula>
    </cfRule>
    <cfRule type="expression" dxfId="46" priority="36">
      <formula>$B13="Dropped"</formula>
    </cfRule>
  </conditionalFormatting>
  <conditionalFormatting sqref="B14:B15 D14:D15">
    <cfRule type="expression" dxfId="45" priority="29">
      <formula>$B14="Done!"</formula>
    </cfRule>
    <cfRule type="expression" dxfId="44" priority="30">
      <formula>$B14="Ongoing"</formula>
    </cfRule>
    <cfRule type="expression" dxfId="43" priority="31">
      <formula>$B14="Blocked"</formula>
    </cfRule>
    <cfRule type="expression" dxfId="42" priority="32">
      <formula>$B14="Dropped"</formula>
    </cfRule>
  </conditionalFormatting>
  <conditionalFormatting sqref="C14:C15">
    <cfRule type="expression" dxfId="41" priority="25">
      <formula>$B14="Done!"</formula>
    </cfRule>
    <cfRule type="expression" dxfId="40" priority="26">
      <formula>$B14="Ongoing"</formula>
    </cfRule>
    <cfRule type="expression" dxfId="39" priority="27">
      <formula>$B14="Blocked"</formula>
    </cfRule>
    <cfRule type="expression" dxfId="38" priority="28">
      <formula>$B14="Dropped"</formula>
    </cfRule>
  </conditionalFormatting>
  <conditionalFormatting sqref="E15">
    <cfRule type="expression" dxfId="37" priority="21">
      <formula>$B15="Done!"</formula>
    </cfRule>
    <cfRule type="expression" dxfId="36" priority="22">
      <formula>$B15="Ongoing"</formula>
    </cfRule>
    <cfRule type="expression" dxfId="35" priority="23">
      <formula>$B15="Blocked"</formula>
    </cfRule>
    <cfRule type="expression" dxfId="34" priority="24">
      <formula>$B15="Dropped"</formula>
    </cfRule>
  </conditionalFormatting>
  <conditionalFormatting sqref="E14">
    <cfRule type="expression" dxfId="33" priority="17">
      <formula>$B14="Done!"</formula>
    </cfRule>
    <cfRule type="expression" dxfId="32" priority="18">
      <formula>$B14="Ongoing"</formula>
    </cfRule>
    <cfRule type="expression" dxfId="31" priority="19">
      <formula>$B14="Blocked"</formula>
    </cfRule>
    <cfRule type="expression" dxfId="30" priority="20">
      <formula>$B14="Dropped"</formula>
    </cfRule>
  </conditionalFormatting>
  <conditionalFormatting sqref="E13">
    <cfRule type="expression" dxfId="29" priority="13">
      <formula>$B13="Done!"</formula>
    </cfRule>
    <cfRule type="expression" dxfId="28" priority="14">
      <formula>$B13="Ongoing"</formula>
    </cfRule>
    <cfRule type="expression" dxfId="27" priority="15">
      <formula>$B13="Blocked"</formula>
    </cfRule>
    <cfRule type="expression" dxfId="26" priority="16">
      <formula>$B13="Dropped"</formula>
    </cfRule>
  </conditionalFormatting>
  <conditionalFormatting sqref="B16 D16">
    <cfRule type="expression" dxfId="25" priority="9">
      <formula>$B16="Done!"</formula>
    </cfRule>
    <cfRule type="expression" dxfId="24" priority="10">
      <formula>$B16="Ongoing"</formula>
    </cfRule>
    <cfRule type="expression" dxfId="23" priority="11">
      <formula>$B16="Blocked"</formula>
    </cfRule>
    <cfRule type="expression" dxfId="22" priority="12">
      <formula>$B16="Dropped"</formula>
    </cfRule>
  </conditionalFormatting>
  <conditionalFormatting sqref="C16">
    <cfRule type="expression" dxfId="21" priority="5">
      <formula>$B16="Done!"</formula>
    </cfRule>
    <cfRule type="expression" dxfId="20" priority="6">
      <formula>$B16="Ongoing"</formula>
    </cfRule>
    <cfRule type="expression" dxfId="19" priority="7">
      <formula>$B16="Blocked"</formula>
    </cfRule>
    <cfRule type="expression" dxfId="18" priority="8">
      <formula>$B16="Dropped"</formula>
    </cfRule>
  </conditionalFormatting>
  <conditionalFormatting sqref="E16">
    <cfRule type="expression" dxfId="17" priority="1">
      <formula>$B16="Done!"</formula>
    </cfRule>
    <cfRule type="expression" dxfId="16" priority="2">
      <formula>$B16="Ongoing"</formula>
    </cfRule>
    <cfRule type="expression" dxfId="15" priority="3">
      <formula>$B16="Blocked"</formula>
    </cfRule>
    <cfRule type="expression" dxfId="14" priority="4">
      <formula>$B16="Dropped"</formula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Check!$A$2:$A$14</xm:f>
          </x14:formula1>
          <xm:sqref>E6:E20</xm:sqref>
        </x14:dataValidation>
        <x14:dataValidation type="list" allowBlank="1" showInputMessage="1" showErrorMessage="1">
          <x14:formula1>
            <xm:f>Check!$B$2:$B$6</xm:f>
          </x14:formula1>
          <xm:sqref>B6:B20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32"/>
  <sheetViews>
    <sheetView tabSelected="1" zoomScale="85" zoomScaleNormal="85" workbookViewId="0">
      <selection activeCell="Q17" sqref="Q17:W21"/>
    </sheetView>
  </sheetViews>
  <sheetFormatPr defaultColWidth="9.109375" defaultRowHeight="19.95" customHeight="1" x14ac:dyDescent="0.25"/>
  <cols>
    <col min="1" max="1" width="2.77734375" style="6" customWidth="1"/>
    <col min="2" max="2" width="22.77734375" style="6" customWidth="1"/>
    <col min="3" max="3" width="59.6640625" style="6" customWidth="1"/>
    <col min="4" max="4" width="12.77734375" style="96" customWidth="1"/>
    <col min="5" max="5" width="12.77734375" style="6" customWidth="1"/>
    <col min="6" max="6" width="7.77734375" style="5" customWidth="1"/>
    <col min="7" max="14" width="5.77734375" style="6" customWidth="1"/>
    <col min="15" max="15" width="12.77734375" style="6" customWidth="1"/>
    <col min="16" max="23" width="4.77734375" style="6" customWidth="1"/>
    <col min="24" max="16384" width="9.109375" style="6"/>
  </cols>
  <sheetData>
    <row r="1" spans="2:23" ht="15" x14ac:dyDescent="0.25"/>
    <row r="2" spans="2:23" s="29" customFormat="1" ht="19.95" customHeight="1" thickBot="1" x14ac:dyDescent="0.3">
      <c r="D2" s="96"/>
      <c r="F2" s="88">
        <f>COUNT(F7:F30)+COUNTBLANK(F7:F30)</f>
        <v>24</v>
      </c>
      <c r="G2" s="30" t="str">
        <f t="shared" ref="G2:M2" si="0">CHOOSE(WEEKDAY(G4),"S","M","T","W","R","F","S")</f>
        <v>M</v>
      </c>
      <c r="H2" s="30" t="str">
        <f t="shared" si="0"/>
        <v>T</v>
      </c>
      <c r="I2" s="30" t="str">
        <f t="shared" si="0"/>
        <v>W</v>
      </c>
      <c r="J2" s="30" t="str">
        <f t="shared" si="0"/>
        <v>R</v>
      </c>
      <c r="K2" s="30" t="str">
        <f t="shared" si="0"/>
        <v>F</v>
      </c>
      <c r="L2" s="30" t="str">
        <f t="shared" si="0"/>
        <v>S</v>
      </c>
      <c r="M2" s="30" t="str">
        <f t="shared" si="0"/>
        <v>S</v>
      </c>
    </row>
    <row r="3" spans="2:23" ht="19.95" customHeight="1" x14ac:dyDescent="0.25">
      <c r="B3" s="233" t="s">
        <v>19</v>
      </c>
      <c r="C3" s="245" t="s">
        <v>20</v>
      </c>
      <c r="D3" s="235" t="s">
        <v>24</v>
      </c>
      <c r="E3" s="247" t="s">
        <v>21</v>
      </c>
      <c r="F3" s="89">
        <v>5</v>
      </c>
      <c r="G3" s="237" t="s">
        <v>22</v>
      </c>
      <c r="H3" s="238"/>
      <c r="I3" s="238"/>
      <c r="J3" s="238"/>
      <c r="K3" s="238"/>
      <c r="L3" s="238"/>
      <c r="M3" s="239"/>
    </row>
    <row r="4" spans="2:23" ht="60" customHeight="1" thickBot="1" x14ac:dyDescent="0.3">
      <c r="B4" s="234"/>
      <c r="C4" s="246"/>
      <c r="D4" s="236"/>
      <c r="E4" s="248"/>
      <c r="F4" s="40" t="s">
        <v>26</v>
      </c>
      <c r="G4" s="31">
        <v>43381</v>
      </c>
      <c r="H4" s="32">
        <f t="shared" ref="H4:M4" si="1">G4+1</f>
        <v>43382</v>
      </c>
      <c r="I4" s="32">
        <f t="shared" si="1"/>
        <v>43383</v>
      </c>
      <c r="J4" s="32">
        <f t="shared" si="1"/>
        <v>43384</v>
      </c>
      <c r="K4" s="32">
        <f t="shared" si="1"/>
        <v>43385</v>
      </c>
      <c r="L4" s="32">
        <f t="shared" si="1"/>
        <v>43386</v>
      </c>
      <c r="M4" s="33">
        <f t="shared" si="1"/>
        <v>43387</v>
      </c>
    </row>
    <row r="5" spans="2:23" ht="19.95" customHeight="1" x14ac:dyDescent="0.25">
      <c r="B5" s="240" t="s">
        <v>23</v>
      </c>
      <c r="C5" s="241"/>
      <c r="D5" s="241"/>
      <c r="E5" s="242"/>
      <c r="F5" s="49">
        <f>F6</f>
        <v>54</v>
      </c>
      <c r="G5" s="41">
        <f>MAX(0, F5-$F$5/$F$3)</f>
        <v>43.2</v>
      </c>
      <c r="H5" s="42">
        <f t="shared" ref="H5:M5" si="2">MAX(0,G5-$F$5/$F$3)</f>
        <v>32.400000000000006</v>
      </c>
      <c r="I5" s="42">
        <f t="shared" si="2"/>
        <v>21.600000000000005</v>
      </c>
      <c r="J5" s="42">
        <f t="shared" si="2"/>
        <v>10.800000000000004</v>
      </c>
      <c r="K5" s="42">
        <f t="shared" si="2"/>
        <v>3.5527136788005009E-15</v>
      </c>
      <c r="L5" s="42">
        <f t="shared" si="2"/>
        <v>0</v>
      </c>
      <c r="M5" s="43">
        <f t="shared" si="2"/>
        <v>0</v>
      </c>
    </row>
    <row r="6" spans="2:23" ht="19.95" customHeight="1" thickBot="1" x14ac:dyDescent="0.3">
      <c r="B6" s="249" t="s">
        <v>15</v>
      </c>
      <c r="C6" s="250"/>
      <c r="D6" s="250"/>
      <c r="E6" s="251"/>
      <c r="F6" s="50">
        <f>SUM(F7:F30)</f>
        <v>54</v>
      </c>
      <c r="G6" s="44">
        <f t="shared" ref="G6:M6" si="3">IF(COUNTBLANK(G7:G30)=$F$2,F6,SUM(G7:G30))</f>
        <v>24</v>
      </c>
      <c r="H6" s="45">
        <f t="shared" si="3"/>
        <v>19</v>
      </c>
      <c r="I6" s="45">
        <f t="shared" si="3"/>
        <v>9</v>
      </c>
      <c r="J6" s="45">
        <f t="shared" si="3"/>
        <v>11</v>
      </c>
      <c r="K6" s="45">
        <f t="shared" si="3"/>
        <v>1</v>
      </c>
      <c r="L6" s="45">
        <f t="shared" si="3"/>
        <v>4</v>
      </c>
      <c r="M6" s="46">
        <f t="shared" si="3"/>
        <v>9</v>
      </c>
    </row>
    <row r="7" spans="2:23" ht="19.95" customHeight="1" x14ac:dyDescent="0.25">
      <c r="B7" s="252" t="s">
        <v>61</v>
      </c>
      <c r="C7" s="169" t="s">
        <v>68</v>
      </c>
      <c r="D7" s="97" t="s">
        <v>47</v>
      </c>
      <c r="E7" s="173" t="s">
        <v>43</v>
      </c>
      <c r="F7" s="51">
        <v>5</v>
      </c>
      <c r="G7" s="15">
        <v>2</v>
      </c>
      <c r="H7" s="16">
        <v>2</v>
      </c>
      <c r="I7" s="16">
        <v>1</v>
      </c>
      <c r="J7" s="16">
        <v>0</v>
      </c>
      <c r="K7" s="16">
        <v>0</v>
      </c>
      <c r="L7" s="16">
        <v>0</v>
      </c>
      <c r="M7" s="17">
        <v>0</v>
      </c>
    </row>
    <row r="8" spans="2:23" ht="19.95" customHeight="1" x14ac:dyDescent="0.25">
      <c r="B8" s="231"/>
      <c r="C8" s="171" t="s">
        <v>69</v>
      </c>
      <c r="D8" s="98" t="s">
        <v>47</v>
      </c>
      <c r="E8" s="174" t="s">
        <v>43</v>
      </c>
      <c r="F8" s="52">
        <v>4</v>
      </c>
      <c r="G8" s="18">
        <v>4</v>
      </c>
      <c r="H8" s="19">
        <v>1</v>
      </c>
      <c r="I8" s="19">
        <v>0</v>
      </c>
      <c r="J8" s="19">
        <v>0</v>
      </c>
      <c r="K8" s="19">
        <v>0</v>
      </c>
      <c r="L8" s="19">
        <v>0</v>
      </c>
      <c r="M8" s="20"/>
    </row>
    <row r="9" spans="2:23" ht="19.95" customHeight="1" x14ac:dyDescent="0.25">
      <c r="B9" s="231"/>
      <c r="C9" s="171" t="s">
        <v>70</v>
      </c>
      <c r="D9" s="98" t="s">
        <v>47</v>
      </c>
      <c r="E9" s="56" t="s">
        <v>43</v>
      </c>
      <c r="F9" s="52">
        <v>4</v>
      </c>
      <c r="G9" s="18">
        <v>2</v>
      </c>
      <c r="H9" s="19">
        <v>3</v>
      </c>
      <c r="I9" s="19">
        <v>0</v>
      </c>
      <c r="J9" s="19">
        <v>0</v>
      </c>
      <c r="K9" s="19">
        <v>0</v>
      </c>
      <c r="L9" s="19">
        <v>0</v>
      </c>
      <c r="M9" s="20">
        <v>0</v>
      </c>
    </row>
    <row r="10" spans="2:23" ht="19.95" customHeight="1" x14ac:dyDescent="0.25">
      <c r="B10" s="231"/>
      <c r="C10" s="171" t="s">
        <v>71</v>
      </c>
      <c r="D10" s="98" t="s">
        <v>30</v>
      </c>
      <c r="E10" s="56" t="s">
        <v>43</v>
      </c>
      <c r="F10" s="52">
        <v>3</v>
      </c>
      <c r="G10" s="18">
        <v>3</v>
      </c>
      <c r="H10" s="19">
        <v>3</v>
      </c>
      <c r="I10" s="19">
        <v>0</v>
      </c>
      <c r="J10" s="19">
        <v>0</v>
      </c>
      <c r="K10" s="19">
        <v>0</v>
      </c>
      <c r="L10" s="19">
        <v>0</v>
      </c>
      <c r="M10" s="20">
        <v>0</v>
      </c>
    </row>
    <row r="11" spans="2:23" ht="19.95" customHeight="1" x14ac:dyDescent="0.25">
      <c r="B11" s="231"/>
      <c r="C11" s="171"/>
      <c r="D11" s="98"/>
      <c r="E11" s="56"/>
      <c r="F11" s="52"/>
      <c r="G11" s="18"/>
      <c r="H11" s="19"/>
      <c r="I11" s="19"/>
      <c r="J11" s="19"/>
      <c r="K11" s="19"/>
      <c r="L11" s="19"/>
      <c r="M11" s="20"/>
    </row>
    <row r="12" spans="2:23" ht="19.95" customHeight="1" thickBot="1" x14ac:dyDescent="0.3">
      <c r="B12" s="232"/>
      <c r="C12" s="172"/>
      <c r="D12" s="99"/>
      <c r="E12" s="57"/>
      <c r="F12" s="53"/>
      <c r="G12" s="23"/>
      <c r="H12" s="24"/>
      <c r="I12" s="24"/>
      <c r="J12" s="24"/>
      <c r="K12" s="24"/>
      <c r="L12" s="24"/>
      <c r="M12" s="25"/>
      <c r="O12" s="64"/>
      <c r="P12" s="64"/>
      <c r="Q12" s="65" t="str">
        <f>CHOOSE(WEEKDAY(Q13),"S","M","T","W","R","F","S")</f>
        <v>M</v>
      </c>
      <c r="R12" s="65" t="str">
        <f t="shared" ref="R12:W12" si="4">CHOOSE(WEEKDAY(R13),"S","M","T","W","R","F","S")</f>
        <v>T</v>
      </c>
      <c r="S12" s="65" t="str">
        <f t="shared" si="4"/>
        <v>W</v>
      </c>
      <c r="T12" s="65" t="str">
        <f t="shared" si="4"/>
        <v>R</v>
      </c>
      <c r="U12" s="65" t="str">
        <f t="shared" si="4"/>
        <v>F</v>
      </c>
      <c r="V12" s="65" t="str">
        <f t="shared" si="4"/>
        <v>S</v>
      </c>
      <c r="W12" s="65" t="str">
        <f t="shared" si="4"/>
        <v>S</v>
      </c>
    </row>
    <row r="13" spans="2:23" ht="19.95" customHeight="1" thickTop="1" x14ac:dyDescent="0.25">
      <c r="B13" s="230" t="s">
        <v>62</v>
      </c>
      <c r="C13" s="170" t="s">
        <v>72</v>
      </c>
      <c r="D13" s="100" t="s">
        <v>47</v>
      </c>
      <c r="E13" s="93" t="s">
        <v>45</v>
      </c>
      <c r="F13" s="94">
        <v>6</v>
      </c>
      <c r="G13" s="34">
        <v>3</v>
      </c>
      <c r="H13" s="35">
        <v>1</v>
      </c>
      <c r="I13" s="35">
        <v>3</v>
      </c>
      <c r="J13" s="35">
        <v>4</v>
      </c>
      <c r="K13" s="35">
        <v>0</v>
      </c>
      <c r="L13" s="35">
        <v>0</v>
      </c>
      <c r="M13" s="36">
        <v>0</v>
      </c>
      <c r="O13" s="64"/>
      <c r="P13" s="255" t="s">
        <v>26</v>
      </c>
      <c r="Q13" s="257">
        <f t="shared" ref="Q13:W13" si="5">G4</f>
        <v>43381</v>
      </c>
      <c r="R13" s="243">
        <f t="shared" si="5"/>
        <v>43382</v>
      </c>
      <c r="S13" s="243">
        <f t="shared" si="5"/>
        <v>43383</v>
      </c>
      <c r="T13" s="243">
        <f t="shared" si="5"/>
        <v>43384</v>
      </c>
      <c r="U13" s="243">
        <f t="shared" si="5"/>
        <v>43385</v>
      </c>
      <c r="V13" s="243">
        <f t="shared" si="5"/>
        <v>43386</v>
      </c>
      <c r="W13" s="253">
        <f t="shared" si="5"/>
        <v>43387</v>
      </c>
    </row>
    <row r="14" spans="2:23" ht="21" customHeight="1" thickBot="1" x14ac:dyDescent="0.3">
      <c r="B14" s="231"/>
      <c r="C14" s="62" t="s">
        <v>73</v>
      </c>
      <c r="D14" s="101" t="s">
        <v>47</v>
      </c>
      <c r="E14" s="58" t="s">
        <v>44</v>
      </c>
      <c r="F14" s="54">
        <v>6</v>
      </c>
      <c r="G14" s="90">
        <v>3</v>
      </c>
      <c r="H14" s="91">
        <v>2</v>
      </c>
      <c r="I14" s="91">
        <v>0</v>
      </c>
      <c r="J14" s="91">
        <v>0</v>
      </c>
      <c r="K14" s="91">
        <v>0</v>
      </c>
      <c r="L14" s="91">
        <v>0</v>
      </c>
      <c r="M14" s="92">
        <v>0</v>
      </c>
      <c r="O14" s="64"/>
      <c r="P14" s="256"/>
      <c r="Q14" s="258"/>
      <c r="R14" s="244"/>
      <c r="S14" s="244"/>
      <c r="T14" s="244"/>
      <c r="U14" s="244"/>
      <c r="V14" s="244"/>
      <c r="W14" s="254"/>
    </row>
    <row r="15" spans="2:23" ht="19.95" customHeight="1" x14ac:dyDescent="0.25">
      <c r="B15" s="231"/>
      <c r="C15" s="60" t="s">
        <v>74</v>
      </c>
      <c r="D15" s="98" t="s">
        <v>47</v>
      </c>
      <c r="E15" s="56" t="s">
        <v>44</v>
      </c>
      <c r="F15" s="52">
        <v>3</v>
      </c>
      <c r="G15" s="18">
        <v>0</v>
      </c>
      <c r="H15" s="19">
        <v>0</v>
      </c>
      <c r="I15" s="19">
        <v>3</v>
      </c>
      <c r="J15" s="19">
        <v>3</v>
      </c>
      <c r="K15" s="19">
        <v>0</v>
      </c>
      <c r="L15" s="19">
        <v>0</v>
      </c>
      <c r="M15" s="20">
        <v>0</v>
      </c>
      <c r="O15" s="66" t="s">
        <v>27</v>
      </c>
      <c r="P15" s="67">
        <f>F5</f>
        <v>54</v>
      </c>
      <c r="Q15" s="68">
        <f t="shared" ref="Q15:W16" si="6">G5</f>
        <v>43.2</v>
      </c>
      <c r="R15" s="69">
        <f t="shared" si="6"/>
        <v>32.400000000000006</v>
      </c>
      <c r="S15" s="69">
        <f t="shared" si="6"/>
        <v>21.600000000000005</v>
      </c>
      <c r="T15" s="69">
        <f t="shared" si="6"/>
        <v>10.800000000000004</v>
      </c>
      <c r="U15" s="69">
        <f t="shared" si="6"/>
        <v>3.5527136788005009E-15</v>
      </c>
      <c r="V15" s="69">
        <f t="shared" si="6"/>
        <v>0</v>
      </c>
      <c r="W15" s="70">
        <f t="shared" si="6"/>
        <v>0</v>
      </c>
    </row>
    <row r="16" spans="2:23" ht="19.95" customHeight="1" thickBot="1" x14ac:dyDescent="0.3">
      <c r="B16" s="232"/>
      <c r="C16" s="61" t="s">
        <v>71</v>
      </c>
      <c r="D16" s="99" t="s">
        <v>30</v>
      </c>
      <c r="E16" s="57" t="s">
        <v>75</v>
      </c>
      <c r="F16" s="53">
        <v>3</v>
      </c>
      <c r="G16" s="23">
        <v>0</v>
      </c>
      <c r="H16" s="24">
        <v>0</v>
      </c>
      <c r="I16" s="24">
        <v>0</v>
      </c>
      <c r="J16" s="24">
        <v>2</v>
      </c>
      <c r="K16" s="24">
        <v>1</v>
      </c>
      <c r="L16" s="24">
        <v>1</v>
      </c>
      <c r="M16" s="25">
        <v>5</v>
      </c>
      <c r="O16" s="71" t="s">
        <v>28</v>
      </c>
      <c r="P16" s="72">
        <f>F6</f>
        <v>54</v>
      </c>
      <c r="Q16" s="73">
        <f t="shared" si="6"/>
        <v>24</v>
      </c>
      <c r="R16" s="74">
        <f t="shared" si="6"/>
        <v>19</v>
      </c>
      <c r="S16" s="74">
        <f t="shared" si="6"/>
        <v>9</v>
      </c>
      <c r="T16" s="74">
        <f t="shared" si="6"/>
        <v>11</v>
      </c>
      <c r="U16" s="74">
        <f t="shared" si="6"/>
        <v>1</v>
      </c>
      <c r="V16" s="74">
        <f t="shared" si="6"/>
        <v>4</v>
      </c>
      <c r="W16" s="75">
        <f t="shared" si="6"/>
        <v>9</v>
      </c>
    </row>
    <row r="17" spans="2:24" ht="19.95" customHeight="1" thickTop="1" x14ac:dyDescent="0.25">
      <c r="B17" s="230" t="s">
        <v>63</v>
      </c>
      <c r="C17" s="193" t="s">
        <v>72</v>
      </c>
      <c r="D17" s="101" t="s">
        <v>47</v>
      </c>
      <c r="E17" s="58" t="s">
        <v>45</v>
      </c>
      <c r="F17" s="51">
        <v>6</v>
      </c>
      <c r="G17" s="15">
        <v>2</v>
      </c>
      <c r="H17" s="16">
        <v>2</v>
      </c>
      <c r="I17" s="16">
        <v>1</v>
      </c>
      <c r="J17" s="16">
        <v>2</v>
      </c>
      <c r="K17" s="16">
        <v>0</v>
      </c>
      <c r="L17" s="16">
        <v>0</v>
      </c>
      <c r="M17" s="17">
        <v>0</v>
      </c>
      <c r="O17" s="176" t="s">
        <v>46</v>
      </c>
      <c r="P17" s="78">
        <f>SUM(IF($D$7=$O17,F$7,0),IF($D$8=$O17,F$8,0),IF($D$9=$O17,F$9,0),IF($D$10=$O17,F$10,0),IF($D$11=$O17,F$11,0),IF($D$12=$O17,F$12,0),IF($D$13=$O17,F$13,0),IF($D$14=$O17,F$14,0),IF($D$15=$O17,F$15,0),IF($D$16=$O17,F$16,0),IF($D$17=$O17,F$17,0),IF($D$18=$O17,F$18,0),IF($D$19=$O17,F$19,0),IF($D$20=$O17,F$20,0),IF($D$21=$O17,F$21,0),IF($D$22=$O17,F$22,0),IF($D$23=$O17,F$23,0),IF($D$24=$O17,F$24,0),IF($D$25=$O17,F$25,0),IF($D$26=$O17,F$26,0),IF($D$27=$O17,F$27,0),IF($D$28=$O17,F$28,0),IF($D$29=$O17,F$29,0),IF($D$30=$O17,F$30,0))</f>
        <v>0</v>
      </c>
      <c r="Q17" s="151">
        <f t="shared" ref="Q17:W21" si="7">SUM(IF($D$7=$O17,G$7,0),IF($D$8=$O17,G$8,0),IF($D$9=$O17,G$9,0),IF($D$10=$O17,G$10,0),IF($D$11=$O17,G$11,0),IF($D$12=$O17,G$12,0),IF($D$13=$O17,G$13,0),IF($D$14=$O17,G$14,0),IF($D$15=$O17,G$15,0),IF($D$16=$O17,G$16,0),IF($D$17=$O17,G$17,0),IF($D$18=$O17,G$18,0),IF($D$19=$O17,G$19,0),IF($D$20=$O17,G$20,0),IF($D$21=$O17,G$21,0),IF($D$22=$O17,G$22,0),IF($D$23=$O17,G$23,0),IF($D$24=$O17,G$24,0),IF($D$25=$O17,G$25,0),IF($D$26=$O17,G$26,0),IF($D$27=$O17,G$27,0),IF($D$28=$O17,G$28,0),IF($D$29=$O17,G$29,0),IF($D$30=$O17,G$30,0))</f>
        <v>0</v>
      </c>
      <c r="R17" s="152">
        <f t="shared" si="7"/>
        <v>0</v>
      </c>
      <c r="S17" s="152">
        <f t="shared" si="7"/>
        <v>0</v>
      </c>
      <c r="T17" s="152">
        <f t="shared" si="7"/>
        <v>0</v>
      </c>
      <c r="U17" s="152">
        <f t="shared" si="7"/>
        <v>0</v>
      </c>
      <c r="V17" s="152">
        <f t="shared" si="7"/>
        <v>0</v>
      </c>
      <c r="W17" s="153">
        <f t="shared" si="7"/>
        <v>0</v>
      </c>
      <c r="X17" s="175"/>
    </row>
    <row r="18" spans="2:24" ht="19.95" customHeight="1" x14ac:dyDescent="0.25">
      <c r="B18" s="231"/>
      <c r="C18" s="194" t="s">
        <v>73</v>
      </c>
      <c r="D18" s="101" t="s">
        <v>47</v>
      </c>
      <c r="E18" s="58" t="s">
        <v>44</v>
      </c>
      <c r="F18" s="52">
        <v>6</v>
      </c>
      <c r="G18" s="18">
        <v>1</v>
      </c>
      <c r="H18" s="19">
        <v>2</v>
      </c>
      <c r="I18" s="19">
        <v>0</v>
      </c>
      <c r="J18" s="19">
        <v>0</v>
      </c>
      <c r="K18" s="19">
        <v>0</v>
      </c>
      <c r="L18" s="19">
        <v>0</v>
      </c>
      <c r="M18" s="20">
        <v>0</v>
      </c>
      <c r="O18" s="177" t="s">
        <v>47</v>
      </c>
      <c r="P18" s="76">
        <f t="shared" ref="P18:P21" si="8">SUM(IF($D$7=$O18,F$7,0),IF($D$8=$O18,F$8,0),IF($D$9=$O18,F$9,0),IF($D$10=$O18,F$10,0),IF($D$11=$O18,F$11,0),IF($D$12=$O18,F$12,0),IF($D$13=$O18,F$13,0),IF($D$14=$O18,F$14,0),IF($D$15=$O18,F$15,0),IF($D$16=$O18,F$16,0),IF($D$17=$O18,F$17,0),IF($D$18=$O18,F$18,0),IF($D$19=$O18,F$19,0),IF($D$20=$O18,F$20,0),IF($D$21=$O18,F$21,0),IF($D$22=$O18,F$22,0),IF($D$23=$O18,F$23,0),IF($D$24=$O18,F$24,0),IF($D$25=$O18,F$25,0),IF($D$26=$O18,F$26,0),IF($D$27=$O18,F$27,0),IF($D$28=$O18,F$28,0),IF($D$29=$O18,F$29,0),IF($D$30=$O18,F$30,0))</f>
        <v>45</v>
      </c>
      <c r="Q18" s="154">
        <f t="shared" si="7"/>
        <v>21</v>
      </c>
      <c r="R18" s="155">
        <f t="shared" si="7"/>
        <v>16</v>
      </c>
      <c r="S18" s="155">
        <f t="shared" si="7"/>
        <v>9</v>
      </c>
      <c r="T18" s="155">
        <f t="shared" si="7"/>
        <v>9</v>
      </c>
      <c r="U18" s="155">
        <f t="shared" si="7"/>
        <v>0</v>
      </c>
      <c r="V18" s="155">
        <f t="shared" si="7"/>
        <v>0</v>
      </c>
      <c r="W18" s="156">
        <f t="shared" si="7"/>
        <v>0</v>
      </c>
      <c r="X18" s="175"/>
    </row>
    <row r="19" spans="2:24" ht="19.95" customHeight="1" x14ac:dyDescent="0.25">
      <c r="B19" s="231"/>
      <c r="C19" s="195" t="s">
        <v>74</v>
      </c>
      <c r="D19" s="98" t="s">
        <v>47</v>
      </c>
      <c r="E19" s="56" t="s">
        <v>44</v>
      </c>
      <c r="F19" s="52">
        <v>3</v>
      </c>
      <c r="G19" s="18">
        <v>2</v>
      </c>
      <c r="H19" s="19">
        <v>3</v>
      </c>
      <c r="I19" s="19">
        <v>1</v>
      </c>
      <c r="J19" s="19">
        <v>0</v>
      </c>
      <c r="K19" s="19">
        <v>0</v>
      </c>
      <c r="L19" s="19">
        <v>0</v>
      </c>
      <c r="M19" s="20">
        <v>0</v>
      </c>
      <c r="O19" s="178" t="s">
        <v>48</v>
      </c>
      <c r="P19" s="77">
        <f t="shared" si="8"/>
        <v>0</v>
      </c>
      <c r="Q19" s="157">
        <f t="shared" si="7"/>
        <v>0</v>
      </c>
      <c r="R19" s="158">
        <f t="shared" si="7"/>
        <v>0</v>
      </c>
      <c r="S19" s="158">
        <f t="shared" si="7"/>
        <v>0</v>
      </c>
      <c r="T19" s="158">
        <f t="shared" si="7"/>
        <v>0</v>
      </c>
      <c r="U19" s="158">
        <f t="shared" si="7"/>
        <v>0</v>
      </c>
      <c r="V19" s="158">
        <f t="shared" si="7"/>
        <v>0</v>
      </c>
      <c r="W19" s="159">
        <f t="shared" si="7"/>
        <v>0</v>
      </c>
      <c r="X19" s="175"/>
    </row>
    <row r="20" spans="2:24" ht="19.8" customHeight="1" x14ac:dyDescent="0.25">
      <c r="B20" s="231"/>
      <c r="C20" s="195" t="s">
        <v>71</v>
      </c>
      <c r="D20" s="186" t="s">
        <v>30</v>
      </c>
      <c r="E20" s="187" t="s">
        <v>65</v>
      </c>
      <c r="F20" s="188">
        <v>3</v>
      </c>
      <c r="G20" s="189">
        <v>0</v>
      </c>
      <c r="H20" s="19">
        <v>0</v>
      </c>
      <c r="I20" s="19">
        <v>0</v>
      </c>
      <c r="J20" s="19">
        <v>0</v>
      </c>
      <c r="K20" s="190">
        <v>0</v>
      </c>
      <c r="L20" s="190">
        <v>3</v>
      </c>
      <c r="M20" s="191">
        <v>4</v>
      </c>
      <c r="O20" s="179" t="s">
        <v>25</v>
      </c>
      <c r="P20" s="79">
        <f t="shared" si="8"/>
        <v>0</v>
      </c>
      <c r="Q20" s="160">
        <f t="shared" si="7"/>
        <v>0</v>
      </c>
      <c r="R20" s="161">
        <f t="shared" si="7"/>
        <v>0</v>
      </c>
      <c r="S20" s="161">
        <f t="shared" si="7"/>
        <v>0</v>
      </c>
      <c r="T20" s="161">
        <f t="shared" si="7"/>
        <v>0</v>
      </c>
      <c r="U20" s="161">
        <f t="shared" si="7"/>
        <v>0</v>
      </c>
      <c r="V20" s="161">
        <f t="shared" si="7"/>
        <v>0</v>
      </c>
      <c r="W20" s="162">
        <f t="shared" si="7"/>
        <v>0</v>
      </c>
      <c r="X20" s="87"/>
    </row>
    <row r="21" spans="2:24" ht="19.95" customHeight="1" x14ac:dyDescent="0.25">
      <c r="B21" s="231"/>
      <c r="C21" s="197"/>
      <c r="D21" s="199"/>
      <c r="E21" s="56"/>
      <c r="F21" s="52"/>
      <c r="G21" s="18"/>
      <c r="H21" s="19"/>
      <c r="I21" s="19"/>
      <c r="J21" s="19"/>
      <c r="K21" s="19"/>
      <c r="L21" s="19"/>
      <c r="M21" s="20"/>
      <c r="N21" s="192"/>
      <c r="O21" s="180" t="s">
        <v>30</v>
      </c>
      <c r="P21" s="81">
        <f t="shared" si="8"/>
        <v>9</v>
      </c>
      <c r="Q21" s="163">
        <f t="shared" si="7"/>
        <v>3</v>
      </c>
      <c r="R21" s="164">
        <f t="shared" si="7"/>
        <v>3</v>
      </c>
      <c r="S21" s="164">
        <f t="shared" si="7"/>
        <v>0</v>
      </c>
      <c r="T21" s="164">
        <f t="shared" si="7"/>
        <v>2</v>
      </c>
      <c r="U21" s="164">
        <f t="shared" si="7"/>
        <v>1</v>
      </c>
      <c r="V21" s="164">
        <f t="shared" si="7"/>
        <v>4</v>
      </c>
      <c r="W21" s="165">
        <f t="shared" si="7"/>
        <v>9</v>
      </c>
      <c r="X21" s="87"/>
    </row>
    <row r="22" spans="2:24" ht="19.95" customHeight="1" thickBot="1" x14ac:dyDescent="0.3">
      <c r="B22" s="231"/>
      <c r="C22" s="198"/>
      <c r="D22" s="199"/>
      <c r="E22" s="56"/>
      <c r="F22" s="53"/>
      <c r="G22" s="23"/>
      <c r="H22" s="24"/>
      <c r="I22" s="24"/>
      <c r="J22" s="24"/>
      <c r="K22" s="24"/>
      <c r="L22" s="24"/>
      <c r="M22" s="25"/>
      <c r="N22" s="196"/>
      <c r="O22" s="82"/>
      <c r="P22" s="83"/>
      <c r="Q22" s="166"/>
      <c r="R22" s="167"/>
      <c r="S22" s="167"/>
      <c r="T22" s="167"/>
      <c r="U22" s="167"/>
      <c r="V22" s="167"/>
      <c r="W22" s="168"/>
    </row>
    <row r="23" spans="2:24" ht="19.95" customHeight="1" thickTop="1" x14ac:dyDescent="0.25">
      <c r="B23" s="230" t="s">
        <v>60</v>
      </c>
      <c r="C23" s="170" t="s">
        <v>64</v>
      </c>
      <c r="D23" s="100" t="s">
        <v>47</v>
      </c>
      <c r="E23" s="93" t="s">
        <v>67</v>
      </c>
      <c r="F23" s="94">
        <v>2</v>
      </c>
      <c r="G23" s="34">
        <v>2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6">
        <v>0</v>
      </c>
    </row>
    <row r="24" spans="2:24" ht="19.95" customHeight="1" x14ac:dyDescent="0.25">
      <c r="B24" s="231"/>
      <c r="C24" s="60"/>
      <c r="D24" s="98"/>
      <c r="E24" s="56"/>
      <c r="F24" s="52"/>
      <c r="G24" s="18"/>
      <c r="H24" s="19"/>
      <c r="I24" s="19"/>
      <c r="J24" s="19"/>
      <c r="K24" s="19"/>
      <c r="L24" s="19"/>
      <c r="M24" s="20"/>
    </row>
    <row r="25" spans="2:24" ht="19.95" customHeight="1" thickBot="1" x14ac:dyDescent="0.3">
      <c r="B25" s="232"/>
      <c r="C25" s="61"/>
      <c r="D25" s="99"/>
      <c r="E25" s="57"/>
      <c r="F25" s="53"/>
      <c r="G25" s="23"/>
      <c r="H25" s="24"/>
      <c r="I25" s="24"/>
      <c r="J25" s="24"/>
      <c r="K25" s="24"/>
      <c r="L25" s="24"/>
      <c r="M25" s="25"/>
    </row>
    <row r="26" spans="2:24" ht="19.95" customHeight="1" thickTop="1" x14ac:dyDescent="0.25">
      <c r="B26" s="227"/>
      <c r="C26" s="201"/>
      <c r="D26" s="200"/>
      <c r="E26" s="93"/>
      <c r="F26" s="52"/>
      <c r="G26" s="18"/>
      <c r="H26" s="19"/>
      <c r="I26" s="19"/>
      <c r="J26" s="19"/>
      <c r="K26" s="19"/>
      <c r="L26" s="19"/>
      <c r="M26" s="20"/>
    </row>
    <row r="27" spans="2:24" ht="19.95" customHeight="1" x14ac:dyDescent="0.25">
      <c r="B27" s="228"/>
      <c r="C27" s="171"/>
      <c r="D27" s="101"/>
      <c r="E27" s="58"/>
      <c r="F27" s="52"/>
      <c r="G27" s="18"/>
      <c r="H27" s="190"/>
      <c r="I27" s="190"/>
      <c r="J27" s="190"/>
      <c r="K27" s="190"/>
      <c r="L27" s="190"/>
      <c r="M27" s="191"/>
    </row>
    <row r="28" spans="2:24" ht="19.95" customHeight="1" x14ac:dyDescent="0.25">
      <c r="B28" s="228"/>
      <c r="C28" s="202"/>
      <c r="D28" s="203"/>
      <c r="E28" s="187"/>
      <c r="F28" s="54"/>
      <c r="G28" s="204"/>
      <c r="H28" s="19"/>
      <c r="I28" s="19"/>
      <c r="J28" s="19"/>
      <c r="K28" s="19"/>
      <c r="L28" s="19"/>
      <c r="M28" s="20"/>
    </row>
    <row r="29" spans="2:24" ht="19.95" customHeight="1" x14ac:dyDescent="0.25">
      <c r="B29" s="228"/>
      <c r="C29" s="60"/>
      <c r="D29" s="101"/>
      <c r="E29" s="56"/>
      <c r="F29" s="54"/>
      <c r="G29" s="18"/>
      <c r="H29" s="19"/>
      <c r="I29" s="91"/>
      <c r="J29" s="19"/>
      <c r="K29" s="19"/>
      <c r="L29" s="19"/>
      <c r="M29" s="20"/>
    </row>
    <row r="30" spans="2:24" ht="19.95" customHeight="1" thickBot="1" x14ac:dyDescent="0.3">
      <c r="B30" s="229"/>
      <c r="C30" s="63"/>
      <c r="D30" s="102"/>
      <c r="E30" s="59"/>
      <c r="F30" s="55"/>
      <c r="G30" s="37"/>
      <c r="H30" s="38"/>
      <c r="I30" s="38"/>
      <c r="J30" s="38"/>
      <c r="K30" s="38"/>
      <c r="L30" s="38"/>
      <c r="M30" s="39"/>
    </row>
    <row r="31" spans="2:24" ht="19.95" customHeight="1" x14ac:dyDescent="0.25">
      <c r="B31" s="48"/>
      <c r="C31" s="48"/>
      <c r="D31" s="103"/>
      <c r="E31" s="48"/>
      <c r="F31" s="47" t="str">
        <f t="shared" ref="F31:M31" si="9">IF(SUM(F7:F30)=F6,"",IF(SUM(F7:F30)=0,"","ERR"))</f>
        <v/>
      </c>
      <c r="G31" s="47" t="str">
        <f t="shared" si="9"/>
        <v/>
      </c>
      <c r="H31" s="47" t="str">
        <f t="shared" si="9"/>
        <v/>
      </c>
      <c r="I31" s="47" t="str">
        <f t="shared" si="9"/>
        <v/>
      </c>
      <c r="J31" s="47" t="str">
        <f t="shared" si="9"/>
        <v/>
      </c>
      <c r="K31" s="47" t="str">
        <f t="shared" si="9"/>
        <v/>
      </c>
      <c r="L31" s="47" t="str">
        <f t="shared" si="9"/>
        <v/>
      </c>
      <c r="M31" s="47" t="str">
        <f t="shared" si="9"/>
        <v/>
      </c>
    </row>
    <row r="32" spans="2:24" ht="19.95" customHeight="1" x14ac:dyDescent="0.25">
      <c r="G32"/>
    </row>
  </sheetData>
  <mergeCells count="20">
    <mergeCell ref="W13:W14"/>
    <mergeCell ref="B13:B16"/>
    <mergeCell ref="P13:P14"/>
    <mergeCell ref="U13:U14"/>
    <mergeCell ref="V13:V14"/>
    <mergeCell ref="Q13:Q14"/>
    <mergeCell ref="R13:R14"/>
    <mergeCell ref="T13:T14"/>
    <mergeCell ref="S13:S14"/>
    <mergeCell ref="C3:C4"/>
    <mergeCell ref="E3:E4"/>
    <mergeCell ref="B6:E6"/>
    <mergeCell ref="B7:B12"/>
    <mergeCell ref="B26:B30"/>
    <mergeCell ref="B23:B25"/>
    <mergeCell ref="B3:B4"/>
    <mergeCell ref="D3:D4"/>
    <mergeCell ref="G3:M3"/>
    <mergeCell ref="B5:E5"/>
    <mergeCell ref="B17:B22"/>
  </mergeCells>
  <conditionalFormatting sqref="G7:M16 G20:M20 G28:M30 G24:M25">
    <cfRule type="expression" dxfId="13" priority="15">
      <formula>G$2="S"</formula>
    </cfRule>
    <cfRule type="expression" dxfId="12" priority="16">
      <formula>G$4&lt;TODAY()</formula>
    </cfRule>
  </conditionalFormatting>
  <conditionalFormatting sqref="Q22:W22">
    <cfRule type="expression" dxfId="11" priority="13">
      <formula>Q$13="S"</formula>
    </cfRule>
    <cfRule type="expression" dxfId="10" priority="14">
      <formula>Q$13&lt;TODAY()</formula>
    </cfRule>
  </conditionalFormatting>
  <conditionalFormatting sqref="G17:M19">
    <cfRule type="expression" dxfId="9" priority="11">
      <formula>G$2="S"</formula>
    </cfRule>
    <cfRule type="expression" dxfId="8" priority="12">
      <formula>G$4&lt;TODAY()</formula>
    </cfRule>
  </conditionalFormatting>
  <conditionalFormatting sqref="G23:M23">
    <cfRule type="expression" dxfId="7" priority="9">
      <formula>G$2="S"</formula>
    </cfRule>
    <cfRule type="expression" dxfId="6" priority="10">
      <formula>G$4&lt;TODAY()</formula>
    </cfRule>
  </conditionalFormatting>
  <conditionalFormatting sqref="G21:M22">
    <cfRule type="expression" dxfId="5" priority="5">
      <formula>G$2="S"</formula>
    </cfRule>
    <cfRule type="expression" dxfId="4" priority="6">
      <formula>G$4&lt;TODAY()</formula>
    </cfRule>
  </conditionalFormatting>
  <conditionalFormatting sqref="G26:M27">
    <cfRule type="expression" dxfId="3" priority="3">
      <formula>G$2="S"</formula>
    </cfRule>
    <cfRule type="expression" dxfId="2" priority="4">
      <formula>G$4&lt;TODAY()</formula>
    </cfRule>
  </conditionalFormatting>
  <conditionalFormatting sqref="Q17:W21">
    <cfRule type="expression" dxfId="1" priority="1">
      <formula>Q$13="S"</formula>
    </cfRule>
    <cfRule type="expression" dxfId="0" priority="2">
      <formula>Q$13&lt;TODAY()</formula>
    </cfRule>
  </conditionalFormatting>
  <dataValidations count="1">
    <dataValidation type="whole" allowBlank="1" showInputMessage="1" showErrorMessage="1" sqref="F7:M30">
      <formula1>0</formula1>
      <formula2>89</formula2>
    </dataValidation>
  </dataValidations>
  <pageMargins left="0.75" right="0.75" top="1" bottom="1" header="0.5" footer="0.5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UNEXPECTED Value" error="The expected values are listed on sheet Validation.">
          <x14:formula1>
            <xm:f>Check!$D$2:$D$10</xm:f>
          </x14:formula1>
          <xm:sqref>E7:E20 E23:E25 E27:E30</xm:sqref>
        </x14:dataValidation>
        <x14:dataValidation type="list" errorStyle="warning" allowBlank="1" showInputMessage="1" showErrorMessage="1" errorTitle="UNEXPECTED Value" error="The expected values are listed on sheet Validation.">
          <x14:formula1>
            <xm:f>Check!$C$2:$C$5</xm:f>
          </x14:formula1>
          <xm:sqref>D7:D20 D23:D25 D27:D30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8" sqref="C8"/>
    </sheetView>
  </sheetViews>
  <sheetFormatPr defaultColWidth="10.77734375" defaultRowHeight="15.6" x14ac:dyDescent="0.25"/>
  <cols>
    <col min="1" max="2" width="12.77734375" style="2" customWidth="1"/>
    <col min="3" max="4" width="12.77734375" style="3" customWidth="1"/>
    <col min="5" max="16384" width="10.77734375" style="3"/>
  </cols>
  <sheetData>
    <row r="1" spans="1:4" s="4" customFormat="1" ht="30" customHeight="1" x14ac:dyDescent="0.25">
      <c r="A1" s="84" t="s">
        <v>0</v>
      </c>
      <c r="B1" s="85" t="s">
        <v>2</v>
      </c>
      <c r="C1" s="85" t="s">
        <v>24</v>
      </c>
      <c r="D1" s="85" t="s">
        <v>8</v>
      </c>
    </row>
    <row r="2" spans="1:4" x14ac:dyDescent="0.25">
      <c r="A2" s="86">
        <v>0</v>
      </c>
      <c r="B2" s="86" t="s">
        <v>5</v>
      </c>
      <c r="C2" s="175" t="s">
        <v>46</v>
      </c>
      <c r="D2" s="175" t="s">
        <v>43</v>
      </c>
    </row>
    <row r="3" spans="1:4" x14ac:dyDescent="0.25">
      <c r="A3" s="86">
        <v>0.5</v>
      </c>
      <c r="B3" s="86" t="s">
        <v>7</v>
      </c>
      <c r="C3" s="175" t="s">
        <v>47</v>
      </c>
      <c r="D3" s="175" t="s">
        <v>44</v>
      </c>
    </row>
    <row r="4" spans="1:4" x14ac:dyDescent="0.25">
      <c r="A4" s="86">
        <v>1</v>
      </c>
      <c r="B4" s="86" t="s">
        <v>6</v>
      </c>
      <c r="C4" s="87" t="s">
        <v>25</v>
      </c>
      <c r="D4" s="175" t="s">
        <v>45</v>
      </c>
    </row>
    <row r="5" spans="1:4" x14ac:dyDescent="0.25">
      <c r="A5" s="86">
        <v>2</v>
      </c>
      <c r="B5" s="86" t="s">
        <v>4</v>
      </c>
      <c r="C5" s="87" t="s">
        <v>30</v>
      </c>
      <c r="D5" s="87" t="s">
        <v>65</v>
      </c>
    </row>
    <row r="6" spans="1:4" x14ac:dyDescent="0.25">
      <c r="A6" s="86">
        <f>A5+A4</f>
        <v>3</v>
      </c>
      <c r="B6" s="86" t="s">
        <v>3</v>
      </c>
      <c r="D6" s="87" t="s">
        <v>66</v>
      </c>
    </row>
    <row r="7" spans="1:4" x14ac:dyDescent="0.25">
      <c r="A7" s="86">
        <f t="shared" ref="A7:A13" si="0">A6+A5</f>
        <v>5</v>
      </c>
      <c r="B7" s="86"/>
      <c r="D7" s="87" t="s">
        <v>75</v>
      </c>
    </row>
    <row r="8" spans="1:4" x14ac:dyDescent="0.25">
      <c r="A8" s="86">
        <f t="shared" si="0"/>
        <v>8</v>
      </c>
      <c r="B8" s="86"/>
      <c r="C8" s="87"/>
      <c r="D8" s="87" t="s">
        <v>67</v>
      </c>
    </row>
    <row r="9" spans="1:4" x14ac:dyDescent="0.25">
      <c r="A9" s="86">
        <f t="shared" si="0"/>
        <v>13</v>
      </c>
      <c r="B9" s="86"/>
      <c r="C9" s="87"/>
      <c r="D9" s="87"/>
    </row>
    <row r="10" spans="1:4" x14ac:dyDescent="0.25">
      <c r="A10" s="86">
        <f t="shared" si="0"/>
        <v>21</v>
      </c>
      <c r="B10" s="86"/>
      <c r="C10" s="87"/>
      <c r="D10" s="87"/>
    </row>
    <row r="11" spans="1:4" x14ac:dyDescent="0.25">
      <c r="A11" s="86">
        <f t="shared" si="0"/>
        <v>34</v>
      </c>
      <c r="B11" s="86"/>
      <c r="C11" s="87"/>
      <c r="D11" s="87"/>
    </row>
    <row r="12" spans="1:4" x14ac:dyDescent="0.25">
      <c r="A12" s="86">
        <f t="shared" si="0"/>
        <v>55</v>
      </c>
      <c r="B12" s="86"/>
      <c r="C12" s="87"/>
      <c r="D12" s="87"/>
    </row>
    <row r="13" spans="1:4" x14ac:dyDescent="0.25">
      <c r="A13" s="86">
        <f t="shared" si="0"/>
        <v>89</v>
      </c>
      <c r="B13" s="86"/>
      <c r="C13" s="87"/>
      <c r="D13" s="87"/>
    </row>
    <row r="14" spans="1:4" x14ac:dyDescent="0.25">
      <c r="A14" s="86" t="s">
        <v>1</v>
      </c>
      <c r="B14" s="86"/>
      <c r="C14" s="87"/>
      <c r="D14" s="8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</vt:lpstr>
      <vt:lpstr>Availability Estimate</vt:lpstr>
      <vt:lpstr>Actual Spent Time</vt:lpstr>
      <vt:lpstr>Product BackLog</vt:lpstr>
      <vt:lpstr>3rd Sprint</vt:lpstr>
      <vt:lpstr>Check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Jean Tristan Reyes</cp:lastModifiedBy>
  <dcterms:created xsi:type="dcterms:W3CDTF">2005-12-09T11:19:37Z</dcterms:created>
  <dcterms:modified xsi:type="dcterms:W3CDTF">2018-10-14T19:02:40Z</dcterms:modified>
  <cp:category/>
</cp:coreProperties>
</file>