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o.ramalho\Documents\GitHub\k11_code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Sheet1!$A$1:$R$55</definedName>
  </definedNames>
  <calcPr calcId="162913" calcMode="manual"/>
</workbook>
</file>

<file path=xl/calcChain.xml><?xml version="1.0" encoding="utf-8"?>
<calcChain xmlns="http://schemas.openxmlformats.org/spreadsheetml/2006/main">
  <c r="W55" i="1" l="1"/>
  <c r="W54" i="1"/>
  <c r="W53" i="1"/>
  <c r="W51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B3" i="1"/>
  <c r="AC4" i="1" s="1"/>
  <c r="X54" i="1" l="1"/>
  <c r="Y54" i="1" s="1"/>
  <c r="X51" i="1"/>
  <c r="Y51" i="1" s="1"/>
  <c r="X46" i="1"/>
  <c r="X45" i="1"/>
  <c r="Y45" i="1" s="1"/>
  <c r="X44" i="1"/>
  <c r="X43" i="1"/>
  <c r="Y43" i="1" s="1"/>
  <c r="X42" i="1"/>
  <c r="Y42" i="1" s="1"/>
  <c r="X38" i="1"/>
  <c r="Y38" i="1" s="1"/>
  <c r="X32" i="1"/>
  <c r="Y32" i="1" s="1"/>
  <c r="X31" i="1"/>
  <c r="Y31" i="1" s="1"/>
  <c r="X30" i="1"/>
  <c r="Y30" i="1" s="1"/>
  <c r="X29" i="1"/>
  <c r="Y29" i="1" s="1"/>
  <c r="X28" i="1"/>
  <c r="X27" i="1"/>
  <c r="Y27" i="1" s="1"/>
  <c r="X25" i="1"/>
  <c r="Y25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2" i="1"/>
  <c r="Y12" i="1" s="1"/>
  <c r="X11" i="1"/>
  <c r="X10" i="1"/>
  <c r="X9" i="1"/>
  <c r="X8" i="1"/>
  <c r="X7" i="1"/>
  <c r="Y7" i="1" s="1"/>
  <c r="X55" i="1"/>
  <c r="Y55" i="1" s="1"/>
  <c r="X53" i="1"/>
  <c r="Y53" i="1" s="1"/>
  <c r="X52" i="1"/>
  <c r="Y52" i="1" s="1"/>
  <c r="X50" i="1"/>
  <c r="Y50" i="1" s="1"/>
  <c r="X49" i="1"/>
  <c r="Y49" i="1" s="1"/>
  <c r="X48" i="1"/>
  <c r="Y48" i="1" s="1"/>
  <c r="X47" i="1"/>
  <c r="Y47" i="1" s="1"/>
  <c r="X41" i="1"/>
  <c r="Y41" i="1" s="1"/>
  <c r="X40" i="1"/>
  <c r="Y40" i="1" s="1"/>
  <c r="X39" i="1"/>
  <c r="Y39" i="1" s="1"/>
  <c r="X37" i="1"/>
  <c r="Y37" i="1" s="1"/>
  <c r="X36" i="1"/>
  <c r="Y36" i="1" s="1"/>
  <c r="X35" i="1"/>
  <c r="Y35" i="1" s="1"/>
  <c r="X34" i="1"/>
  <c r="Y34" i="1" s="1"/>
  <c r="X33" i="1"/>
  <c r="Y33" i="1" s="1"/>
  <c r="X26" i="1"/>
  <c r="Y26" i="1" s="1"/>
  <c r="X24" i="1"/>
  <c r="Y24" i="1" s="1"/>
  <c r="X23" i="1"/>
  <c r="Y23" i="1" s="1"/>
  <c r="X16" i="1"/>
  <c r="Y16" i="1" s="1"/>
  <c r="X15" i="1"/>
  <c r="Y15" i="1" s="1"/>
  <c r="X14" i="1"/>
  <c r="Y14" i="1" s="1"/>
  <c r="X13" i="1"/>
  <c r="Y13" i="1" s="1"/>
  <c r="X6" i="1"/>
  <c r="Y6" i="1" s="1"/>
  <c r="X5" i="1"/>
  <c r="Y5" i="1" s="1"/>
  <c r="X4" i="1"/>
  <c r="Y4" i="1" s="1"/>
  <c r="X3" i="1"/>
  <c r="Y3" i="1" s="1"/>
  <c r="X2" i="1"/>
  <c r="Y2" i="1" s="1"/>
  <c r="W52" i="1"/>
  <c r="W50" i="1"/>
  <c r="Z22" i="1" l="1"/>
  <c r="Z41" i="1"/>
  <c r="Z46" i="1"/>
  <c r="Y46" i="1"/>
  <c r="Z8" i="1"/>
  <c r="Y8" i="1"/>
  <c r="Z55" i="1"/>
  <c r="Z9" i="1"/>
  <c r="Y9" i="1"/>
  <c r="Z28" i="1"/>
  <c r="Y28" i="1"/>
  <c r="Z10" i="1"/>
  <c r="Y10" i="1"/>
  <c r="Z7" i="1"/>
  <c r="Z44" i="1"/>
  <c r="Y44" i="1"/>
  <c r="Z11" i="1"/>
  <c r="Y11" i="1"/>
  <c r="Z31" i="1"/>
  <c r="Z4" i="1"/>
  <c r="Z16" i="1"/>
  <c r="Z29" i="1"/>
  <c r="Z36" i="1"/>
  <c r="Z52" i="1"/>
  <c r="Z5" i="1"/>
  <c r="Z17" i="1"/>
  <c r="Z30" i="1"/>
  <c r="Z40" i="1"/>
  <c r="Z53" i="1"/>
  <c r="Z23" i="1"/>
  <c r="Z32" i="1"/>
  <c r="Z25" i="1"/>
  <c r="Z34" i="1"/>
  <c r="Z47" i="1"/>
  <c r="Z12" i="1"/>
  <c r="Z35" i="1"/>
  <c r="Z48" i="1"/>
  <c r="Z6" i="1"/>
  <c r="Z24" i="1"/>
  <c r="Z42" i="1"/>
  <c r="Z54" i="1"/>
  <c r="Z13" i="1"/>
  <c r="Z19" i="1"/>
  <c r="Z37" i="1"/>
  <c r="Z43" i="1"/>
  <c r="Z49" i="1"/>
  <c r="Z2" i="1"/>
  <c r="Z14" i="1"/>
  <c r="Z20" i="1"/>
  <c r="Z26" i="1"/>
  <c r="Z38" i="1"/>
  <c r="Z50" i="1"/>
  <c r="Z3" i="1"/>
  <c r="Z15" i="1"/>
  <c r="Z21" i="1"/>
  <c r="Z27" i="1"/>
  <c r="Z33" i="1"/>
  <c r="Z39" i="1"/>
  <c r="Z45" i="1"/>
  <c r="Z51" i="1"/>
  <c r="Z18" i="1"/>
  <c r="W26" i="1"/>
  <c r="W2" i="1"/>
  <c r="W27" i="1"/>
  <c r="N57" i="1"/>
  <c r="Y57" i="1" l="1"/>
  <c r="Z57" i="1"/>
  <c r="W57" i="1"/>
  <c r="N59" i="1" l="1"/>
</calcChain>
</file>

<file path=xl/sharedStrings.xml><?xml version="1.0" encoding="utf-8"?>
<sst xmlns="http://schemas.openxmlformats.org/spreadsheetml/2006/main" count="346" uniqueCount="54">
  <si>
    <t>str_fundo</t>
  </si>
  <si>
    <t>dte_data</t>
  </si>
  <si>
    <t>str_mercado_x</t>
  </si>
  <si>
    <t>str_mesa</t>
  </si>
  <si>
    <t>str_estrategia</t>
  </si>
  <si>
    <t>str_codigo_x</t>
  </si>
  <si>
    <t>str_serie</t>
  </si>
  <si>
    <t>dbl_qteinicio</t>
  </si>
  <si>
    <t>dbl_qtefinal</t>
  </si>
  <si>
    <t>dbl_puanterior</t>
  </si>
  <si>
    <t>dbl_pufinal</t>
  </si>
  <si>
    <t>dbl_financeiro</t>
  </si>
  <si>
    <t>dbl_ganho</t>
  </si>
  <si>
    <t>dbl_qtecomprada</t>
  </si>
  <si>
    <t>dbl_qtevendida</t>
  </si>
  <si>
    <t>dbl_pucompra</t>
  </si>
  <si>
    <t>dbl_puvenda</t>
  </si>
  <si>
    <t>KAPITALO KAPPA PREV MASTER FIM</t>
  </si>
  <si>
    <t>KAPITALO K10 PREV MASTER FIM</t>
  </si>
  <si>
    <t>Acao</t>
  </si>
  <si>
    <t>Opcao de Acao</t>
  </si>
  <si>
    <t>Kapitalo 11.1</t>
  </si>
  <si>
    <t>Box_3pontas</t>
  </si>
  <si>
    <t>VALE</t>
  </si>
  <si>
    <t>VALE3 BZ EQUITY</t>
  </si>
  <si>
    <t>VALEW813</t>
  </si>
  <si>
    <t>VALEW824</t>
  </si>
  <si>
    <t>VALEW834</t>
  </si>
  <si>
    <t>VALEW866</t>
  </si>
  <si>
    <t>VALEK798</t>
  </si>
  <si>
    <t>VALEK808</t>
  </si>
  <si>
    <t>VALEK818</t>
  </si>
  <si>
    <t>VALEK828</t>
  </si>
  <si>
    <t>VALEK853</t>
  </si>
  <si>
    <t>VALEK911</t>
  </si>
  <si>
    <t>VALEW803</t>
  </si>
  <si>
    <t>VALEW818</t>
  </si>
  <si>
    <t>VALEW828</t>
  </si>
  <si>
    <t>VALEW853</t>
  </si>
  <si>
    <t>VALEW911</t>
  </si>
  <si>
    <t>VALEK803</t>
  </si>
  <si>
    <t>VALEK813</t>
  </si>
  <si>
    <t>VALEK824</t>
  </si>
  <si>
    <t>VALEK834</t>
  </si>
  <si>
    <t>VALEK866</t>
  </si>
  <si>
    <t>VALEW798</t>
  </si>
  <si>
    <t>VALEW808</t>
  </si>
  <si>
    <t>VALEK733</t>
  </si>
  <si>
    <t>VALEW733</t>
  </si>
  <si>
    <t>Resultado</t>
  </si>
  <si>
    <t>PX_LAST</t>
  </si>
  <si>
    <t>VOLUME</t>
  </si>
  <si>
    <t>Emolumentos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</si>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</sst>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4" fontId="1" fillId="0" borderId="1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1"/>
  <sheetViews>
    <sheetView tabSelected="1" topLeftCell="L45" workbookViewId="0">
      <selection activeCell="U69" sqref="U69:U71"/>
    </sheetView>
  </sheetViews>
  <sheetFormatPr defaultRowHeight="15" x14ac:dyDescent="0.25"/>
  <cols>
    <col min="1" max="1" width="3" bestFit="1" customWidth="1"/>
    <col min="2" max="2" width="33.140625" bestFit="1" customWidth="1"/>
    <col min="3" max="3" width="10.42578125" bestFit="1" customWidth="1"/>
    <col min="4" max="4" width="14.140625" bestFit="1" customWidth="1"/>
    <col min="5" max="5" width="12.28515625" bestFit="1" customWidth="1"/>
    <col min="6" max="6" width="13.28515625" bestFit="1" customWidth="1"/>
    <col min="7" max="7" width="12.140625" bestFit="1" customWidth="1"/>
    <col min="8" max="8" width="15.85546875" bestFit="1" customWidth="1"/>
    <col min="9" max="9" width="12.7109375" bestFit="1" customWidth="1"/>
    <col min="10" max="10" width="11.85546875" bestFit="1" customWidth="1"/>
    <col min="11" max="11" width="14.42578125" bestFit="1" customWidth="1"/>
    <col min="12" max="12" width="12" bestFit="1" customWidth="1"/>
    <col min="13" max="13" width="14" bestFit="1" customWidth="1"/>
    <col min="14" max="14" width="12.7109375" bestFit="1" customWidth="1"/>
    <col min="15" max="15" width="16.7109375" bestFit="1" customWidth="1"/>
    <col min="16" max="16" width="15.140625" bestFit="1" customWidth="1"/>
    <col min="17" max="17" width="13.85546875" bestFit="1" customWidth="1"/>
    <col min="18" max="18" width="12.5703125" bestFit="1" customWidth="1"/>
    <col min="20" max="20" width="12.140625" bestFit="1" customWidth="1"/>
    <col min="21" max="21" width="12" bestFit="1" customWidth="1"/>
    <col min="23" max="23" width="9.85546875" bestFit="1" customWidth="1"/>
    <col min="24" max="24" width="11.7109375" bestFit="1" customWidth="1"/>
    <col min="25" max="25" width="19.5703125" customWidth="1"/>
    <col min="26" max="26" width="10.140625" bestFit="1" customWidth="1"/>
    <col min="28" max="28" width="10.14062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/>
      <c r="U1" s="1" t="s">
        <v>50</v>
      </c>
      <c r="V1" s="1"/>
      <c r="W1" s="1" t="s">
        <v>49</v>
      </c>
      <c r="X1" s="5" t="s">
        <v>51</v>
      </c>
      <c r="Y1" s="1" t="s">
        <v>52</v>
      </c>
      <c r="Z1" s="6">
        <v>0.98499999999999999</v>
      </c>
      <c r="AA1" s="1"/>
      <c r="AB1" s="1"/>
    </row>
    <row r="2" spans="1:29" x14ac:dyDescent="0.25">
      <c r="A2" s="1">
        <v>0</v>
      </c>
      <c r="B2" t="s">
        <v>17</v>
      </c>
      <c r="C2" s="2">
        <v>44851</v>
      </c>
      <c r="D2" t="s">
        <v>19</v>
      </c>
      <c r="E2" t="s">
        <v>21</v>
      </c>
      <c r="F2" t="s">
        <v>22</v>
      </c>
      <c r="G2" t="s">
        <v>23</v>
      </c>
      <c r="H2" t="s">
        <v>24</v>
      </c>
      <c r="I2">
        <v>29500</v>
      </c>
      <c r="J2">
        <v>1500</v>
      </c>
      <c r="K2">
        <v>69.83</v>
      </c>
      <c r="L2">
        <v>70.67</v>
      </c>
      <c r="M2">
        <v>106005</v>
      </c>
      <c r="N2" s="3">
        <v>28168.727200000001</v>
      </c>
      <c r="O2">
        <v>0</v>
      </c>
      <c r="P2" s="3">
        <v>28000</v>
      </c>
      <c r="Q2">
        <v>0</v>
      </c>
      <c r="R2">
        <v>70.7910259715525</v>
      </c>
      <c r="T2" s="4"/>
      <c r="U2">
        <v>70.67</v>
      </c>
      <c r="W2" s="3">
        <f>I2*(L2-K2)</f>
        <v>24780.000000000102</v>
      </c>
      <c r="X2" s="3">
        <f>P2*R2</f>
        <v>1982148.72720347</v>
      </c>
      <c r="Y2" s="3">
        <f>X2*0.023%</f>
        <v>455.8942072567981</v>
      </c>
      <c r="Z2" s="3">
        <f>X2*0.5%*(1-$Z$1)</f>
        <v>148.66115454026038</v>
      </c>
      <c r="AB2" s="3">
        <v>4000</v>
      </c>
      <c r="AC2" s="7">
        <v>2.5000000000000001E-2</v>
      </c>
    </row>
    <row r="3" spans="1:29" x14ac:dyDescent="0.25">
      <c r="A3" s="1">
        <v>1</v>
      </c>
      <c r="B3" t="s">
        <v>17</v>
      </c>
      <c r="C3" s="2">
        <v>44851</v>
      </c>
      <c r="D3" t="s">
        <v>20</v>
      </c>
      <c r="E3" t="s">
        <v>21</v>
      </c>
      <c r="F3" t="s">
        <v>22</v>
      </c>
      <c r="G3" t="s">
        <v>23</v>
      </c>
      <c r="H3" t="s">
        <v>25</v>
      </c>
      <c r="I3">
        <v>5800</v>
      </c>
      <c r="J3">
        <v>0</v>
      </c>
      <c r="K3">
        <v>11.181447561179199</v>
      </c>
      <c r="L3">
        <v>0</v>
      </c>
      <c r="M3">
        <v>0</v>
      </c>
      <c r="N3">
        <v>-5817.5146500000001</v>
      </c>
      <c r="O3">
        <v>0</v>
      </c>
      <c r="P3">
        <v>5800</v>
      </c>
      <c r="Q3">
        <v>0</v>
      </c>
      <c r="R3">
        <v>10.178427793332199</v>
      </c>
      <c r="U3">
        <v>10.378001250000001</v>
      </c>
      <c r="W3" s="3">
        <f>(U3-K3)*I3</f>
        <v>-4659.9886048393537</v>
      </c>
      <c r="X3" s="3">
        <f t="shared" ref="X3:X55" si="0">P3*R3</f>
        <v>59034.881201326752</v>
      </c>
      <c r="Y3" s="3">
        <f>X3*0.095%</f>
        <v>56.083137141260416</v>
      </c>
      <c r="Z3" s="3">
        <f t="shared" ref="Z3:Z55" si="1">X3*0.5%*(1-$Z$1)</f>
        <v>4.4276160900995105</v>
      </c>
      <c r="AB3" s="3">
        <f>AB2*L2</f>
        <v>282680</v>
      </c>
    </row>
    <row r="4" spans="1:29" x14ac:dyDescent="0.25">
      <c r="A4" s="1">
        <v>2</v>
      </c>
      <c r="B4" t="s">
        <v>17</v>
      </c>
      <c r="C4" s="2">
        <v>44851</v>
      </c>
      <c r="D4" t="s">
        <v>20</v>
      </c>
      <c r="E4" t="s">
        <v>21</v>
      </c>
      <c r="F4" t="s">
        <v>22</v>
      </c>
      <c r="G4" t="s">
        <v>23</v>
      </c>
      <c r="H4" t="s">
        <v>26</v>
      </c>
      <c r="I4">
        <v>2900</v>
      </c>
      <c r="J4">
        <v>0</v>
      </c>
      <c r="K4">
        <v>6.3311313536028404</v>
      </c>
      <c r="L4">
        <v>0</v>
      </c>
      <c r="M4">
        <v>0</v>
      </c>
      <c r="N4">
        <v>-1922.5913700000001</v>
      </c>
      <c r="O4">
        <v>0</v>
      </c>
      <c r="P4">
        <v>2900</v>
      </c>
      <c r="Q4">
        <v>0</v>
      </c>
      <c r="R4">
        <v>5.6681688116142102</v>
      </c>
      <c r="U4">
        <v>5.6557548259999999</v>
      </c>
      <c r="W4" s="3">
        <f t="shared" ref="W4:W25" si="2">(U4-K4)*I4</f>
        <v>-1958.5919300482374</v>
      </c>
      <c r="X4" s="3">
        <f t="shared" si="0"/>
        <v>16437.689553681208</v>
      </c>
      <c r="Y4" s="3">
        <f t="shared" ref="Y4:Y25" si="3">X4*0.095%</f>
        <v>15.615805075997148</v>
      </c>
      <c r="Z4" s="3">
        <f t="shared" si="1"/>
        <v>1.2328267165260915</v>
      </c>
      <c r="AB4" t="s">
        <v>53</v>
      </c>
      <c r="AC4" s="3">
        <f>AB3*((1+AC2)^(3/252)-1)</f>
        <v>83.108735269943068</v>
      </c>
    </row>
    <row r="5" spans="1:29" x14ac:dyDescent="0.25">
      <c r="A5" s="1">
        <v>3</v>
      </c>
      <c r="B5" t="s">
        <v>17</v>
      </c>
      <c r="C5" s="2">
        <v>44851</v>
      </c>
      <c r="D5" t="s">
        <v>20</v>
      </c>
      <c r="E5" t="s">
        <v>21</v>
      </c>
      <c r="F5" t="s">
        <v>22</v>
      </c>
      <c r="G5" t="s">
        <v>23</v>
      </c>
      <c r="H5" t="s">
        <v>27</v>
      </c>
      <c r="I5">
        <v>100</v>
      </c>
      <c r="J5">
        <v>0</v>
      </c>
      <c r="K5">
        <v>7.0620837705880204</v>
      </c>
      <c r="L5">
        <v>0</v>
      </c>
      <c r="M5">
        <v>0</v>
      </c>
      <c r="N5">
        <v>-68.856819999999999</v>
      </c>
      <c r="O5">
        <v>0</v>
      </c>
      <c r="P5">
        <v>100</v>
      </c>
      <c r="Q5">
        <v>0</v>
      </c>
      <c r="R5">
        <v>6.37351559698378</v>
      </c>
      <c r="U5">
        <v>6.3553309100000002</v>
      </c>
      <c r="W5" s="3">
        <f t="shared" si="2"/>
        <v>-70.675286058802016</v>
      </c>
      <c r="X5" s="3">
        <f t="shared" si="0"/>
        <v>637.35155969837797</v>
      </c>
      <c r="Y5" s="3">
        <f t="shared" si="3"/>
        <v>0.60548398171345907</v>
      </c>
      <c r="Z5" s="3">
        <f t="shared" si="1"/>
        <v>4.7801366977378391E-2</v>
      </c>
    </row>
    <row r="6" spans="1:29" x14ac:dyDescent="0.25">
      <c r="A6" s="1">
        <v>4</v>
      </c>
      <c r="B6" t="s">
        <v>17</v>
      </c>
      <c r="C6" s="2">
        <v>44851</v>
      </c>
      <c r="D6" t="s">
        <v>20</v>
      </c>
      <c r="E6" t="s">
        <v>21</v>
      </c>
      <c r="F6" t="s">
        <v>22</v>
      </c>
      <c r="G6" t="s">
        <v>23</v>
      </c>
      <c r="H6" t="s">
        <v>28</v>
      </c>
      <c r="I6">
        <v>1900</v>
      </c>
      <c r="J6">
        <v>0</v>
      </c>
      <c r="K6">
        <v>12.9829655364169</v>
      </c>
      <c r="L6">
        <v>0</v>
      </c>
      <c r="M6">
        <v>0</v>
      </c>
      <c r="N6">
        <v>-1817.1409200000001</v>
      </c>
      <c r="O6">
        <v>0</v>
      </c>
      <c r="P6">
        <v>1900</v>
      </c>
      <c r="Q6">
        <v>0</v>
      </c>
      <c r="R6">
        <v>12.0265755771707</v>
      </c>
      <c r="U6">
        <v>12.16406729</v>
      </c>
      <c r="W6" s="3">
        <f t="shared" si="2"/>
        <v>-1555.9066681921101</v>
      </c>
      <c r="X6" s="3">
        <f t="shared" si="0"/>
        <v>22850.493596624328</v>
      </c>
      <c r="Y6" s="3">
        <f t="shared" si="3"/>
        <v>21.707968916793114</v>
      </c>
      <c r="Z6" s="3">
        <f t="shared" si="1"/>
        <v>1.7137870197468261</v>
      </c>
    </row>
    <row r="7" spans="1:29" x14ac:dyDescent="0.25">
      <c r="A7" s="1">
        <v>5</v>
      </c>
      <c r="B7" t="s">
        <v>17</v>
      </c>
      <c r="C7" s="2">
        <v>44851</v>
      </c>
      <c r="D7" t="s">
        <v>20</v>
      </c>
      <c r="E7" t="s">
        <v>21</v>
      </c>
      <c r="F7" t="s">
        <v>22</v>
      </c>
      <c r="G7" t="s">
        <v>23</v>
      </c>
      <c r="H7" t="s">
        <v>29</v>
      </c>
      <c r="I7">
        <v>-2900</v>
      </c>
      <c r="J7">
        <v>0</v>
      </c>
      <c r="K7">
        <v>0.83729897493401095</v>
      </c>
      <c r="L7">
        <v>0</v>
      </c>
      <c r="M7">
        <v>0</v>
      </c>
      <c r="N7">
        <v>-269.76391999999998</v>
      </c>
      <c r="O7">
        <v>2900</v>
      </c>
      <c r="P7">
        <v>0</v>
      </c>
      <c r="Q7">
        <v>0.93032101707338599</v>
      </c>
      <c r="R7">
        <v>0</v>
      </c>
      <c r="U7">
        <v>0.86769761199999995</v>
      </c>
      <c r="W7" s="3">
        <f t="shared" si="2"/>
        <v>-88.156047491368099</v>
      </c>
      <c r="X7" s="3">
        <f>O7*Q7</f>
        <v>2697.9309495128196</v>
      </c>
      <c r="Y7" s="3">
        <f t="shared" si="3"/>
        <v>2.5630344020371787</v>
      </c>
      <c r="Z7" s="3">
        <f t="shared" si="1"/>
        <v>0.20234482121346165</v>
      </c>
    </row>
    <row r="8" spans="1:29" x14ac:dyDescent="0.25">
      <c r="A8" s="1">
        <v>6</v>
      </c>
      <c r="B8" t="s">
        <v>17</v>
      </c>
      <c r="C8" s="2">
        <v>44851</v>
      </c>
      <c r="D8" t="s">
        <v>20</v>
      </c>
      <c r="E8" t="s">
        <v>21</v>
      </c>
      <c r="F8" t="s">
        <v>22</v>
      </c>
      <c r="G8" t="s">
        <v>23</v>
      </c>
      <c r="H8" t="s">
        <v>30</v>
      </c>
      <c r="I8">
        <v>-1500</v>
      </c>
      <c r="J8">
        <v>0</v>
      </c>
      <c r="K8">
        <v>0.71209798089999399</v>
      </c>
      <c r="L8">
        <v>0</v>
      </c>
      <c r="M8">
        <v>0</v>
      </c>
      <c r="N8">
        <v>-73.006290000000007</v>
      </c>
      <c r="O8">
        <v>1500</v>
      </c>
      <c r="P8">
        <v>0</v>
      </c>
      <c r="Q8">
        <v>0.76076883797685302</v>
      </c>
      <c r="R8">
        <v>0</v>
      </c>
      <c r="U8">
        <v>0.72653711600000004</v>
      </c>
      <c r="W8" s="3">
        <f t="shared" si="2"/>
        <v>-21.658702650009076</v>
      </c>
      <c r="X8" s="3">
        <f t="shared" ref="X8:X12" si="4">O8*Q8</f>
        <v>1141.1532569652795</v>
      </c>
      <c r="Y8" s="3">
        <f t="shared" si="3"/>
        <v>1.0840955941170156</v>
      </c>
      <c r="Z8" s="3">
        <f t="shared" si="1"/>
        <v>8.5586494272396035E-2</v>
      </c>
    </row>
    <row r="9" spans="1:29" x14ac:dyDescent="0.25">
      <c r="A9" s="1">
        <v>7</v>
      </c>
      <c r="B9" t="s">
        <v>17</v>
      </c>
      <c r="C9" s="2">
        <v>44851</v>
      </c>
      <c r="D9" t="s">
        <v>20</v>
      </c>
      <c r="E9" t="s">
        <v>21</v>
      </c>
      <c r="F9" t="s">
        <v>22</v>
      </c>
      <c r="G9" t="s">
        <v>23</v>
      </c>
      <c r="H9" t="s">
        <v>31</v>
      </c>
      <c r="I9">
        <v>-2900</v>
      </c>
      <c r="J9">
        <v>0</v>
      </c>
      <c r="K9">
        <v>0.60645963677958603</v>
      </c>
      <c r="L9">
        <v>0</v>
      </c>
      <c r="M9">
        <v>0</v>
      </c>
      <c r="N9">
        <v>-53.791240000000002</v>
      </c>
      <c r="O9">
        <v>2900</v>
      </c>
      <c r="P9">
        <v>0</v>
      </c>
      <c r="Q9">
        <v>0.62500834185082399</v>
      </c>
      <c r="R9">
        <v>0</v>
      </c>
      <c r="U9">
        <v>0.607885283</v>
      </c>
      <c r="W9" s="3">
        <f t="shared" si="2"/>
        <v>-4.1343740392005053</v>
      </c>
      <c r="X9" s="3">
        <f t="shared" si="4"/>
        <v>1812.5241913673897</v>
      </c>
      <c r="Y9" s="3">
        <f t="shared" si="3"/>
        <v>1.7218979817990201</v>
      </c>
      <c r="Z9" s="3">
        <f t="shared" si="1"/>
        <v>0.13593931435255435</v>
      </c>
    </row>
    <row r="10" spans="1:29" x14ac:dyDescent="0.25">
      <c r="A10" s="1">
        <v>8</v>
      </c>
      <c r="B10" t="s">
        <v>17</v>
      </c>
      <c r="C10" s="2">
        <v>44851</v>
      </c>
      <c r="D10" t="s">
        <v>20</v>
      </c>
      <c r="E10" t="s">
        <v>21</v>
      </c>
      <c r="F10" t="s">
        <v>22</v>
      </c>
      <c r="G10" t="s">
        <v>23</v>
      </c>
      <c r="H10" t="s">
        <v>32</v>
      </c>
      <c r="I10">
        <v>-1100</v>
      </c>
      <c r="J10">
        <v>0</v>
      </c>
      <c r="K10">
        <v>0.51752376577032599</v>
      </c>
      <c r="L10">
        <v>0</v>
      </c>
      <c r="M10">
        <v>0</v>
      </c>
      <c r="N10">
        <v>-12.53669</v>
      </c>
      <c r="O10">
        <v>1100</v>
      </c>
      <c r="P10">
        <v>0</v>
      </c>
      <c r="Q10">
        <v>0.52892075407641503</v>
      </c>
      <c r="R10">
        <v>0</v>
      </c>
      <c r="U10">
        <v>0.50860261200000001</v>
      </c>
      <c r="W10" s="3">
        <f t="shared" si="2"/>
        <v>9.8132691473585822</v>
      </c>
      <c r="X10" s="3">
        <f t="shared" si="4"/>
        <v>581.81282948405658</v>
      </c>
      <c r="Y10" s="3">
        <f t="shared" si="3"/>
        <v>0.55272218800985373</v>
      </c>
      <c r="Z10" s="3">
        <f t="shared" si="1"/>
        <v>4.363596221130428E-2</v>
      </c>
    </row>
    <row r="11" spans="1:29" x14ac:dyDescent="0.25">
      <c r="A11" s="1">
        <v>9</v>
      </c>
      <c r="B11" t="s">
        <v>17</v>
      </c>
      <c r="C11" s="2">
        <v>44851</v>
      </c>
      <c r="D11" t="s">
        <v>20</v>
      </c>
      <c r="E11" t="s">
        <v>21</v>
      </c>
      <c r="F11" t="s">
        <v>22</v>
      </c>
      <c r="G11" t="s">
        <v>23</v>
      </c>
      <c r="H11" t="s">
        <v>33</v>
      </c>
      <c r="I11">
        <v>-300</v>
      </c>
      <c r="J11">
        <v>0</v>
      </c>
      <c r="K11">
        <v>0.35213824856258902</v>
      </c>
      <c r="L11">
        <v>0</v>
      </c>
      <c r="M11">
        <v>0</v>
      </c>
      <c r="N11">
        <v>3.16865</v>
      </c>
      <c r="O11">
        <v>300</v>
      </c>
      <c r="P11">
        <v>0</v>
      </c>
      <c r="Q11">
        <v>0.34157607034158</v>
      </c>
      <c r="R11">
        <v>0</v>
      </c>
      <c r="U11">
        <v>0.32703560700000001</v>
      </c>
      <c r="W11" s="3">
        <f t="shared" si="2"/>
        <v>7.5307924687767036</v>
      </c>
      <c r="X11" s="3">
        <f t="shared" si="4"/>
        <v>102.472821102474</v>
      </c>
      <c r="Y11" s="3">
        <f t="shared" si="3"/>
        <v>9.7349180047350298E-2</v>
      </c>
      <c r="Z11" s="3">
        <f t="shared" si="1"/>
        <v>7.6854615826855571E-3</v>
      </c>
    </row>
    <row r="12" spans="1:29" x14ac:dyDescent="0.25">
      <c r="A12" s="1">
        <v>10</v>
      </c>
      <c r="B12" t="s">
        <v>17</v>
      </c>
      <c r="C12" s="2">
        <v>44851</v>
      </c>
      <c r="D12" t="s">
        <v>20</v>
      </c>
      <c r="E12" t="s">
        <v>21</v>
      </c>
      <c r="F12" t="s">
        <v>22</v>
      </c>
      <c r="G12" t="s">
        <v>23</v>
      </c>
      <c r="H12" t="s">
        <v>34</v>
      </c>
      <c r="I12">
        <v>-1500</v>
      </c>
      <c r="J12">
        <v>-1500</v>
      </c>
      <c r="K12">
        <v>0.24389112134034199</v>
      </c>
      <c r="L12">
        <v>0.212769951785787</v>
      </c>
      <c r="M12">
        <v>-319.14999999999998</v>
      </c>
      <c r="N12">
        <v>46.681750000000001</v>
      </c>
      <c r="O12">
        <v>0</v>
      </c>
      <c r="P12">
        <v>0</v>
      </c>
      <c r="Q12">
        <v>0</v>
      </c>
      <c r="R12">
        <v>0</v>
      </c>
      <c r="U12">
        <v>0.21232106649802401</v>
      </c>
      <c r="W12" s="3">
        <f t="shared" si="2"/>
        <v>47.355082263476966</v>
      </c>
      <c r="X12" s="3">
        <f t="shared" si="4"/>
        <v>0</v>
      </c>
      <c r="Y12" s="3">
        <f t="shared" si="3"/>
        <v>0</v>
      </c>
      <c r="Z12" s="3">
        <f t="shared" si="1"/>
        <v>0</v>
      </c>
    </row>
    <row r="13" spans="1:29" x14ac:dyDescent="0.25">
      <c r="A13" s="1">
        <v>11</v>
      </c>
      <c r="B13" t="s">
        <v>17</v>
      </c>
      <c r="C13" s="2">
        <v>44851</v>
      </c>
      <c r="D13" t="s">
        <v>20</v>
      </c>
      <c r="E13" t="s">
        <v>21</v>
      </c>
      <c r="F13" t="s">
        <v>22</v>
      </c>
      <c r="G13" t="s">
        <v>23</v>
      </c>
      <c r="H13" t="s">
        <v>35</v>
      </c>
      <c r="I13">
        <v>8700</v>
      </c>
      <c r="J13">
        <v>0</v>
      </c>
      <c r="K13">
        <v>10.307263168245999</v>
      </c>
      <c r="L13">
        <v>0</v>
      </c>
      <c r="M13">
        <v>0</v>
      </c>
      <c r="N13">
        <v>-7854.1472700000004</v>
      </c>
      <c r="O13">
        <v>0</v>
      </c>
      <c r="P13">
        <v>8700</v>
      </c>
      <c r="Q13">
        <v>0</v>
      </c>
      <c r="R13">
        <v>9.4044876201526897</v>
      </c>
      <c r="U13">
        <v>9.5158156569999992</v>
      </c>
      <c r="W13" s="3">
        <f t="shared" si="2"/>
        <v>-6885.5933478402003</v>
      </c>
      <c r="X13" s="3">
        <f t="shared" si="0"/>
        <v>81819.0422953284</v>
      </c>
      <c r="Y13" s="3">
        <f t="shared" si="3"/>
        <v>77.728090180561978</v>
      </c>
      <c r="Z13" s="3">
        <f t="shared" si="1"/>
        <v>6.1364281721496354</v>
      </c>
    </row>
    <row r="14" spans="1:29" x14ac:dyDescent="0.25">
      <c r="A14" s="1">
        <v>12</v>
      </c>
      <c r="B14" t="s">
        <v>17</v>
      </c>
      <c r="C14" s="2">
        <v>44851</v>
      </c>
      <c r="D14" t="s">
        <v>20</v>
      </c>
      <c r="E14" t="s">
        <v>21</v>
      </c>
      <c r="F14" t="s">
        <v>22</v>
      </c>
      <c r="G14" t="s">
        <v>23</v>
      </c>
      <c r="H14" t="s">
        <v>36</v>
      </c>
      <c r="I14">
        <v>2900</v>
      </c>
      <c r="J14">
        <v>0</v>
      </c>
      <c r="K14">
        <v>11.6257195520507</v>
      </c>
      <c r="L14">
        <v>0</v>
      </c>
      <c r="M14">
        <v>0</v>
      </c>
      <c r="N14">
        <v>-2352.2690699999998</v>
      </c>
      <c r="O14">
        <v>0</v>
      </c>
      <c r="P14">
        <v>2900</v>
      </c>
      <c r="Q14">
        <v>0</v>
      </c>
      <c r="R14">
        <v>10.814592287848299</v>
      </c>
      <c r="U14">
        <v>10.81741777</v>
      </c>
      <c r="W14" s="3">
        <f t="shared" si="2"/>
        <v>-2344.07516794703</v>
      </c>
      <c r="X14" s="3">
        <f t="shared" si="0"/>
        <v>31362.317634760067</v>
      </c>
      <c r="Y14" s="3">
        <f t="shared" si="3"/>
        <v>29.794201753022065</v>
      </c>
      <c r="Z14" s="3">
        <f t="shared" si="1"/>
        <v>2.3521738226070075</v>
      </c>
    </row>
    <row r="15" spans="1:29" x14ac:dyDescent="0.25">
      <c r="A15" s="1">
        <v>13</v>
      </c>
      <c r="B15" t="s">
        <v>17</v>
      </c>
      <c r="C15" s="2">
        <v>44851</v>
      </c>
      <c r="D15" t="s">
        <v>20</v>
      </c>
      <c r="E15" t="s">
        <v>21</v>
      </c>
      <c r="F15" t="s">
        <v>22</v>
      </c>
      <c r="G15" t="s">
        <v>23</v>
      </c>
      <c r="H15" t="s">
        <v>37</v>
      </c>
      <c r="I15">
        <v>1100</v>
      </c>
      <c r="J15">
        <v>0</v>
      </c>
      <c r="K15">
        <v>12.526813363969101</v>
      </c>
      <c r="L15">
        <v>0</v>
      </c>
      <c r="M15">
        <v>0</v>
      </c>
      <c r="N15">
        <v>-874.05073000000004</v>
      </c>
      <c r="O15">
        <v>0</v>
      </c>
      <c r="P15">
        <v>1100</v>
      </c>
      <c r="Q15">
        <v>0</v>
      </c>
      <c r="R15">
        <v>11.732221788062899</v>
      </c>
      <c r="U15">
        <v>11.71083602</v>
      </c>
      <c r="W15" s="3">
        <f t="shared" si="2"/>
        <v>-897.57507836601053</v>
      </c>
      <c r="X15" s="3">
        <f t="shared" si="0"/>
        <v>12905.443966869188</v>
      </c>
      <c r="Y15" s="3">
        <f t="shared" si="3"/>
        <v>12.26017176852573</v>
      </c>
      <c r="Z15" s="3">
        <f t="shared" si="1"/>
        <v>0.96790829751519003</v>
      </c>
    </row>
    <row r="16" spans="1:29" x14ac:dyDescent="0.25">
      <c r="A16" s="1">
        <v>14</v>
      </c>
      <c r="B16" t="s">
        <v>17</v>
      </c>
      <c r="C16" s="2">
        <v>44851</v>
      </c>
      <c r="D16" t="s">
        <v>20</v>
      </c>
      <c r="E16" t="s">
        <v>21</v>
      </c>
      <c r="F16" t="s">
        <v>22</v>
      </c>
      <c r="G16" t="s">
        <v>23</v>
      </c>
      <c r="H16" t="s">
        <v>38</v>
      </c>
      <c r="I16">
        <v>300</v>
      </c>
      <c r="J16">
        <v>0</v>
      </c>
      <c r="K16">
        <v>14.8380252171766</v>
      </c>
      <c r="L16">
        <v>0</v>
      </c>
      <c r="M16">
        <v>0</v>
      </c>
      <c r="N16">
        <v>-245.29374999999999</v>
      </c>
      <c r="O16">
        <v>0</v>
      </c>
      <c r="P16">
        <v>300</v>
      </c>
      <c r="Q16">
        <v>0</v>
      </c>
      <c r="R16">
        <v>14.020379389028299</v>
      </c>
      <c r="U16">
        <v>14.012408239999999</v>
      </c>
      <c r="W16" s="3">
        <f t="shared" si="2"/>
        <v>-247.68509315298033</v>
      </c>
      <c r="X16" s="3">
        <f t="shared" si="0"/>
        <v>4206.11381670849</v>
      </c>
      <c r="Y16" s="3">
        <f t="shared" si="3"/>
        <v>3.9958081258730656</v>
      </c>
      <c r="Z16" s="3">
        <f t="shared" si="1"/>
        <v>0.31545853625313702</v>
      </c>
    </row>
    <row r="17" spans="1:26" x14ac:dyDescent="0.25">
      <c r="A17" s="1">
        <v>15</v>
      </c>
      <c r="B17" t="s">
        <v>17</v>
      </c>
      <c r="C17" s="2">
        <v>44851</v>
      </c>
      <c r="D17" t="s">
        <v>20</v>
      </c>
      <c r="E17" t="s">
        <v>21</v>
      </c>
      <c r="F17" t="s">
        <v>22</v>
      </c>
      <c r="G17" t="s">
        <v>23</v>
      </c>
      <c r="H17" t="s">
        <v>39</v>
      </c>
      <c r="I17">
        <v>1500</v>
      </c>
      <c r="J17">
        <v>1500</v>
      </c>
      <c r="K17">
        <v>17.207353932332602</v>
      </c>
      <c r="L17">
        <v>16.381228179330598</v>
      </c>
      <c r="M17">
        <v>24571.84</v>
      </c>
      <c r="N17">
        <v>-1239.1886300000001</v>
      </c>
      <c r="O17">
        <v>0</v>
      </c>
      <c r="P17">
        <v>0</v>
      </c>
      <c r="Q17">
        <v>0</v>
      </c>
      <c r="R17">
        <v>0</v>
      </c>
      <c r="U17">
        <v>16.381029146877498</v>
      </c>
      <c r="W17" s="3">
        <f t="shared" si="2"/>
        <v>-1239.4871781826548</v>
      </c>
      <c r="X17" s="3">
        <f t="shared" ref="X17:X22" si="5">O17*Q17</f>
        <v>0</v>
      </c>
      <c r="Y17" s="3">
        <f t="shared" si="3"/>
        <v>0</v>
      </c>
      <c r="Z17" s="3">
        <f t="shared" si="1"/>
        <v>0</v>
      </c>
    </row>
    <row r="18" spans="1:26" x14ac:dyDescent="0.25">
      <c r="A18" s="1">
        <v>16</v>
      </c>
      <c r="B18" t="s">
        <v>17</v>
      </c>
      <c r="C18" s="2">
        <v>44851</v>
      </c>
      <c r="D18" t="s">
        <v>20</v>
      </c>
      <c r="E18" t="s">
        <v>21</v>
      </c>
      <c r="F18" t="s">
        <v>22</v>
      </c>
      <c r="G18" t="s">
        <v>23</v>
      </c>
      <c r="H18" t="s">
        <v>40</v>
      </c>
      <c r="I18">
        <v>-8700</v>
      </c>
      <c r="J18">
        <v>0</v>
      </c>
      <c r="K18">
        <v>0.77206380185092105</v>
      </c>
      <c r="L18">
        <v>0</v>
      </c>
      <c r="M18">
        <v>0</v>
      </c>
      <c r="N18">
        <v>-598.49278000000004</v>
      </c>
      <c r="O18">
        <v>8700</v>
      </c>
      <c r="P18">
        <v>0</v>
      </c>
      <c r="Q18">
        <v>0.84085607500527104</v>
      </c>
      <c r="R18">
        <v>0</v>
      </c>
      <c r="U18">
        <v>0.79409816899999996</v>
      </c>
      <c r="W18" s="3">
        <f t="shared" si="2"/>
        <v>-191.69899419698655</v>
      </c>
      <c r="X18" s="3">
        <f t="shared" si="5"/>
        <v>7315.447852545858</v>
      </c>
      <c r="Y18" s="3">
        <f t="shared" si="3"/>
        <v>6.9496754599185655</v>
      </c>
      <c r="Z18" s="3">
        <f t="shared" si="1"/>
        <v>0.54865858894093988</v>
      </c>
    </row>
    <row r="19" spans="1:26" x14ac:dyDescent="0.25">
      <c r="A19" s="1">
        <v>17</v>
      </c>
      <c r="B19" t="s">
        <v>17</v>
      </c>
      <c r="C19" s="2">
        <v>44851</v>
      </c>
      <c r="D19" t="s">
        <v>20</v>
      </c>
      <c r="E19" t="s">
        <v>21</v>
      </c>
      <c r="F19" t="s">
        <v>22</v>
      </c>
      <c r="G19" t="s">
        <v>23</v>
      </c>
      <c r="H19" t="s">
        <v>41</v>
      </c>
      <c r="I19">
        <v>-5800</v>
      </c>
      <c r="J19">
        <v>0</v>
      </c>
      <c r="K19">
        <v>0.65701889337960395</v>
      </c>
      <c r="L19">
        <v>0</v>
      </c>
      <c r="M19">
        <v>0</v>
      </c>
      <c r="N19">
        <v>-340.51713000000001</v>
      </c>
      <c r="O19">
        <v>5800</v>
      </c>
      <c r="P19">
        <v>0</v>
      </c>
      <c r="Q19">
        <v>0.71572874344147297</v>
      </c>
      <c r="R19">
        <v>0</v>
      </c>
      <c r="U19">
        <v>0.66459982699999998</v>
      </c>
      <c r="W19" s="3">
        <f t="shared" si="2"/>
        <v>-43.969414998296941</v>
      </c>
      <c r="X19" s="3">
        <f t="shared" si="5"/>
        <v>4151.2267119605431</v>
      </c>
      <c r="Y19" s="3">
        <f t="shared" si="3"/>
        <v>3.943665376362516</v>
      </c>
      <c r="Z19" s="3">
        <f t="shared" si="1"/>
        <v>0.31134200339704104</v>
      </c>
    </row>
    <row r="20" spans="1:26" x14ac:dyDescent="0.25">
      <c r="A20" s="1">
        <v>18</v>
      </c>
      <c r="B20" t="s">
        <v>17</v>
      </c>
      <c r="C20" s="2">
        <v>44851</v>
      </c>
      <c r="D20" t="s">
        <v>20</v>
      </c>
      <c r="E20" t="s">
        <v>21</v>
      </c>
      <c r="F20" t="s">
        <v>22</v>
      </c>
      <c r="G20" t="s">
        <v>23</v>
      </c>
      <c r="H20" t="s">
        <v>42</v>
      </c>
      <c r="I20">
        <v>-2900</v>
      </c>
      <c r="J20">
        <v>0</v>
      </c>
      <c r="K20">
        <v>1.73064578622085</v>
      </c>
      <c r="L20">
        <v>0</v>
      </c>
      <c r="M20">
        <v>0</v>
      </c>
      <c r="N20">
        <v>-440.10899000000001</v>
      </c>
      <c r="O20">
        <v>2900</v>
      </c>
      <c r="P20">
        <v>0</v>
      </c>
      <c r="Q20">
        <v>1.88240750564696</v>
      </c>
      <c r="R20">
        <v>0</v>
      </c>
      <c r="U20">
        <v>1.8741354560000001</v>
      </c>
      <c r="W20" s="3">
        <f t="shared" si="2"/>
        <v>-416.12004235953532</v>
      </c>
      <c r="X20" s="3">
        <f t="shared" si="5"/>
        <v>5458.9817663761842</v>
      </c>
      <c r="Y20" s="3">
        <f t="shared" si="3"/>
        <v>5.1860326780573747</v>
      </c>
      <c r="Z20" s="3">
        <f t="shared" si="1"/>
        <v>0.40942363247821417</v>
      </c>
    </row>
    <row r="21" spans="1:26" x14ac:dyDescent="0.25">
      <c r="A21" s="1">
        <v>19</v>
      </c>
      <c r="B21" t="s">
        <v>17</v>
      </c>
      <c r="C21" s="2">
        <v>44851</v>
      </c>
      <c r="D21" t="s">
        <v>20</v>
      </c>
      <c r="E21" t="s">
        <v>21</v>
      </c>
      <c r="F21" t="s">
        <v>22</v>
      </c>
      <c r="G21" t="s">
        <v>23</v>
      </c>
      <c r="H21" t="s">
        <v>43</v>
      </c>
      <c r="I21">
        <v>-100</v>
      </c>
      <c r="J21">
        <v>0</v>
      </c>
      <c r="K21">
        <v>1.4763730030307201</v>
      </c>
      <c r="L21">
        <v>0</v>
      </c>
      <c r="M21">
        <v>0</v>
      </c>
      <c r="N21">
        <v>-13.518050000000001</v>
      </c>
      <c r="O21">
        <v>100</v>
      </c>
      <c r="P21">
        <v>0</v>
      </c>
      <c r="Q21">
        <v>1.61155348571413</v>
      </c>
      <c r="R21">
        <v>0</v>
      </c>
      <c r="U21">
        <v>1.5887129849999999</v>
      </c>
      <c r="W21" s="3">
        <f t="shared" si="2"/>
        <v>-11.233998196927985</v>
      </c>
      <c r="X21" s="3">
        <f t="shared" si="5"/>
        <v>161.15534857141301</v>
      </c>
      <c r="Y21" s="3">
        <f t="shared" si="3"/>
        <v>0.15309758114284236</v>
      </c>
      <c r="Z21" s="3">
        <f t="shared" si="1"/>
        <v>1.2086651142855988E-2</v>
      </c>
    </row>
    <row r="22" spans="1:26" x14ac:dyDescent="0.25">
      <c r="A22" s="1">
        <v>20</v>
      </c>
      <c r="B22" t="s">
        <v>17</v>
      </c>
      <c r="C22" s="2">
        <v>44851</v>
      </c>
      <c r="D22" t="s">
        <v>20</v>
      </c>
      <c r="E22" t="s">
        <v>21</v>
      </c>
      <c r="F22" t="s">
        <v>22</v>
      </c>
      <c r="G22" t="s">
        <v>23</v>
      </c>
      <c r="H22" t="s">
        <v>44</v>
      </c>
      <c r="I22">
        <v>-1900</v>
      </c>
      <c r="J22">
        <v>0</v>
      </c>
      <c r="K22">
        <v>0.478504643551801</v>
      </c>
      <c r="L22">
        <v>0</v>
      </c>
      <c r="M22">
        <v>0</v>
      </c>
      <c r="N22">
        <v>-25.70898</v>
      </c>
      <c r="O22">
        <v>1900</v>
      </c>
      <c r="P22">
        <v>0</v>
      </c>
      <c r="Q22">
        <v>0.49203568569140399</v>
      </c>
      <c r="R22">
        <v>0</v>
      </c>
      <c r="U22">
        <v>0.465316432</v>
      </c>
      <c r="W22" s="3">
        <f t="shared" si="2"/>
        <v>25.057601948421897</v>
      </c>
      <c r="X22" s="3">
        <f t="shared" si="5"/>
        <v>934.86780281366759</v>
      </c>
      <c r="Y22" s="3">
        <f t="shared" si="3"/>
        <v>0.88812441267298425</v>
      </c>
      <c r="Z22" s="3">
        <f t="shared" si="1"/>
        <v>7.0115085211025135E-2</v>
      </c>
    </row>
    <row r="23" spans="1:26" x14ac:dyDescent="0.25">
      <c r="A23" s="1">
        <v>21</v>
      </c>
      <c r="B23" t="s">
        <v>17</v>
      </c>
      <c r="C23" s="2">
        <v>44851</v>
      </c>
      <c r="D23" t="s">
        <v>20</v>
      </c>
      <c r="E23" t="s">
        <v>21</v>
      </c>
      <c r="F23" t="s">
        <v>22</v>
      </c>
      <c r="G23" t="s">
        <v>23</v>
      </c>
      <c r="H23" t="s">
        <v>45</v>
      </c>
      <c r="I23">
        <v>2900</v>
      </c>
      <c r="J23">
        <v>0</v>
      </c>
      <c r="K23">
        <v>9.8781261778669496</v>
      </c>
      <c r="L23">
        <v>0</v>
      </c>
      <c r="M23">
        <v>0</v>
      </c>
      <c r="N23">
        <v>-2797.32683</v>
      </c>
      <c r="O23">
        <v>0</v>
      </c>
      <c r="P23">
        <v>2900</v>
      </c>
      <c r="Q23">
        <v>0</v>
      </c>
      <c r="R23">
        <v>8.9135307201273406</v>
      </c>
      <c r="U23">
        <v>9.0939181429999998</v>
      </c>
      <c r="W23" s="3">
        <f t="shared" si="2"/>
        <v>-2274.2033011141543</v>
      </c>
      <c r="X23" s="3">
        <f t="shared" si="0"/>
        <v>25849.239088369286</v>
      </c>
      <c r="Y23" s="3">
        <f t="shared" si="3"/>
        <v>24.556777133950821</v>
      </c>
      <c r="Z23" s="3">
        <f t="shared" si="1"/>
        <v>1.9386929316276982</v>
      </c>
    </row>
    <row r="24" spans="1:26" x14ac:dyDescent="0.25">
      <c r="A24" s="1">
        <v>22</v>
      </c>
      <c r="B24" t="s">
        <v>17</v>
      </c>
      <c r="C24" s="2">
        <v>44851</v>
      </c>
      <c r="D24" t="s">
        <v>20</v>
      </c>
      <c r="E24" t="s">
        <v>21</v>
      </c>
      <c r="F24" t="s">
        <v>22</v>
      </c>
      <c r="G24" t="s">
        <v>23</v>
      </c>
      <c r="H24" t="s">
        <v>46</v>
      </c>
      <c r="I24">
        <v>1500</v>
      </c>
      <c r="J24">
        <v>0</v>
      </c>
      <c r="K24">
        <v>10.741835543548101</v>
      </c>
      <c r="L24">
        <v>0</v>
      </c>
      <c r="M24">
        <v>0</v>
      </c>
      <c r="N24">
        <v>-1241.8460500000001</v>
      </c>
      <c r="O24">
        <v>0</v>
      </c>
      <c r="P24">
        <v>1500</v>
      </c>
      <c r="Q24">
        <v>0</v>
      </c>
      <c r="R24">
        <v>9.9139381766528007</v>
      </c>
      <c r="U24">
        <v>9.9439911199999997</v>
      </c>
      <c r="W24" s="3">
        <f t="shared" si="2"/>
        <v>-1196.7666353221516</v>
      </c>
      <c r="X24" s="3">
        <f t="shared" si="0"/>
        <v>14870.907264979201</v>
      </c>
      <c r="Y24" s="3">
        <f t="shared" si="3"/>
        <v>14.127361901730241</v>
      </c>
      <c r="Z24" s="3">
        <f t="shared" si="1"/>
        <v>1.115318044873441</v>
      </c>
    </row>
    <row r="25" spans="1:26" x14ac:dyDescent="0.25">
      <c r="A25" s="1">
        <v>23</v>
      </c>
      <c r="B25" t="s">
        <v>18</v>
      </c>
      <c r="C25" s="2">
        <v>44851</v>
      </c>
      <c r="D25" t="s">
        <v>20</v>
      </c>
      <c r="E25" t="s">
        <v>21</v>
      </c>
      <c r="F25" t="s">
        <v>22</v>
      </c>
      <c r="G25" t="s">
        <v>23</v>
      </c>
      <c r="H25" t="s">
        <v>47</v>
      </c>
      <c r="I25">
        <v>-100</v>
      </c>
      <c r="J25">
        <v>0</v>
      </c>
      <c r="K25">
        <v>2.3568997685449999</v>
      </c>
      <c r="L25">
        <v>0</v>
      </c>
      <c r="M25">
        <v>0</v>
      </c>
      <c r="N25">
        <v>-20.570900000000002</v>
      </c>
      <c r="O25">
        <v>100</v>
      </c>
      <c r="P25">
        <v>0</v>
      </c>
      <c r="Q25">
        <v>2.5626087601365701</v>
      </c>
      <c r="R25">
        <v>0</v>
      </c>
      <c r="U25">
        <v>2.5720777469999998</v>
      </c>
      <c r="W25" s="3">
        <f t="shared" si="2"/>
        <v>-21.517797845499985</v>
      </c>
      <c r="X25" s="3">
        <f>O25*Q25</f>
        <v>256.26087601365703</v>
      </c>
      <c r="Y25" s="3">
        <f t="shared" si="3"/>
        <v>0.24344783221297417</v>
      </c>
      <c r="Z25" s="3">
        <f t="shared" si="1"/>
        <v>1.9219565701024292E-2</v>
      </c>
    </row>
    <row r="26" spans="1:26" x14ac:dyDescent="0.25">
      <c r="A26" s="1">
        <v>24</v>
      </c>
      <c r="B26" t="s">
        <v>18</v>
      </c>
      <c r="C26" s="2">
        <v>44851</v>
      </c>
      <c r="D26" t="s">
        <v>19</v>
      </c>
      <c r="E26" t="s">
        <v>21</v>
      </c>
      <c r="F26" t="s">
        <v>22</v>
      </c>
      <c r="G26" t="s">
        <v>23</v>
      </c>
      <c r="H26" t="s">
        <v>24</v>
      </c>
      <c r="I26">
        <v>52200</v>
      </c>
      <c r="J26">
        <v>2600</v>
      </c>
      <c r="K26">
        <v>69.83</v>
      </c>
      <c r="L26">
        <v>70.67</v>
      </c>
      <c r="M26">
        <v>183742</v>
      </c>
      <c r="N26">
        <v>49974.152390000003</v>
      </c>
      <c r="O26">
        <v>100</v>
      </c>
      <c r="P26">
        <v>49700</v>
      </c>
      <c r="Q26">
        <v>69.557816033790999</v>
      </c>
      <c r="R26">
        <v>70.791024828801397</v>
      </c>
      <c r="U26">
        <v>70.67</v>
      </c>
      <c r="W26" s="3">
        <f>I26*(L26-K26)</f>
        <v>43848.000000000175</v>
      </c>
      <c r="X26" s="3">
        <f t="shared" si="0"/>
        <v>3518313.9339914294</v>
      </c>
      <c r="Y26" s="3">
        <f t="shared" ref="Y3:Y55" si="6">X26*0.023%</f>
        <v>809.21220481802879</v>
      </c>
      <c r="Z26" s="3">
        <f t="shared" si="1"/>
        <v>263.87354504935746</v>
      </c>
    </row>
    <row r="27" spans="1:26" x14ac:dyDescent="0.25">
      <c r="A27" s="1">
        <v>25</v>
      </c>
      <c r="B27" t="s">
        <v>18</v>
      </c>
      <c r="C27" s="2">
        <v>44851</v>
      </c>
      <c r="D27" t="s">
        <v>20</v>
      </c>
      <c r="E27" t="s">
        <v>21</v>
      </c>
      <c r="F27" t="s">
        <v>22</v>
      </c>
      <c r="G27" t="s">
        <v>23</v>
      </c>
      <c r="H27" t="s">
        <v>29</v>
      </c>
      <c r="I27">
        <v>-5100</v>
      </c>
      <c r="J27">
        <v>0</v>
      </c>
      <c r="K27">
        <v>0.83729897493401095</v>
      </c>
      <c r="L27">
        <v>0</v>
      </c>
      <c r="M27">
        <v>0</v>
      </c>
      <c r="N27">
        <v>-474.41782000000001</v>
      </c>
      <c r="O27">
        <v>5100</v>
      </c>
      <c r="P27">
        <v>0</v>
      </c>
      <c r="Q27">
        <v>0.930322076739033</v>
      </c>
      <c r="R27">
        <v>0</v>
      </c>
      <c r="U27">
        <v>0.86769761199999995</v>
      </c>
      <c r="W27" s="3">
        <f t="shared" ref="W4:W55" si="7">(R27-K27)*I27</f>
        <v>4270.2247721634558</v>
      </c>
      <c r="X27" s="3">
        <f t="shared" ref="X27:X32" si="8">O27*Q27</f>
        <v>4744.6425913690682</v>
      </c>
      <c r="Y27" s="3">
        <f t="shared" ref="Y27:Y49" si="9">X27*0.095%</f>
        <v>4.5074104618006148</v>
      </c>
      <c r="Z27" s="3">
        <f t="shared" si="1"/>
        <v>0.35584819435268045</v>
      </c>
    </row>
    <row r="28" spans="1:26" x14ac:dyDescent="0.25">
      <c r="A28" s="1">
        <v>26</v>
      </c>
      <c r="B28" t="s">
        <v>18</v>
      </c>
      <c r="C28" s="2">
        <v>44851</v>
      </c>
      <c r="D28" t="s">
        <v>20</v>
      </c>
      <c r="E28" t="s">
        <v>21</v>
      </c>
      <c r="F28" t="s">
        <v>22</v>
      </c>
      <c r="G28" t="s">
        <v>23</v>
      </c>
      <c r="H28" t="s">
        <v>30</v>
      </c>
      <c r="I28">
        <v>-2700</v>
      </c>
      <c r="J28">
        <v>0</v>
      </c>
      <c r="K28">
        <v>0.71209798089999399</v>
      </c>
      <c r="L28">
        <v>0</v>
      </c>
      <c r="M28">
        <v>0</v>
      </c>
      <c r="N28">
        <v>-131.42653999999999</v>
      </c>
      <c r="O28">
        <v>2700</v>
      </c>
      <c r="P28">
        <v>0</v>
      </c>
      <c r="Q28">
        <v>0.76077447566554401</v>
      </c>
      <c r="R28">
        <v>0</v>
      </c>
      <c r="U28">
        <v>0.72653711600000004</v>
      </c>
      <c r="W28" s="3">
        <f t="shared" si="7"/>
        <v>1922.6645484299838</v>
      </c>
      <c r="X28" s="3">
        <f t="shared" si="8"/>
        <v>2054.0910842969688</v>
      </c>
      <c r="Y28" s="3">
        <f t="shared" si="9"/>
        <v>1.9513865300821203</v>
      </c>
      <c r="Z28" s="3">
        <f t="shared" si="1"/>
        <v>0.1540568313222728</v>
      </c>
    </row>
    <row r="29" spans="1:26" x14ac:dyDescent="0.25">
      <c r="A29" s="1">
        <v>27</v>
      </c>
      <c r="B29" t="s">
        <v>18</v>
      </c>
      <c r="C29" s="2">
        <v>44851</v>
      </c>
      <c r="D29" t="s">
        <v>20</v>
      </c>
      <c r="E29" t="s">
        <v>21</v>
      </c>
      <c r="F29" t="s">
        <v>22</v>
      </c>
      <c r="G29" t="s">
        <v>23</v>
      </c>
      <c r="H29" t="s">
        <v>31</v>
      </c>
      <c r="I29">
        <v>-5100</v>
      </c>
      <c r="J29">
        <v>0</v>
      </c>
      <c r="K29">
        <v>0.60645963677958603</v>
      </c>
      <c r="L29">
        <v>0</v>
      </c>
      <c r="M29">
        <v>0</v>
      </c>
      <c r="N29">
        <v>-94.613320000000002</v>
      </c>
      <c r="O29">
        <v>5100</v>
      </c>
      <c r="P29">
        <v>0</v>
      </c>
      <c r="Q29">
        <v>0.62501126742588597</v>
      </c>
      <c r="R29">
        <v>0</v>
      </c>
      <c r="U29">
        <v>0.607885283</v>
      </c>
      <c r="W29" s="3">
        <f t="shared" si="7"/>
        <v>3092.9441475758886</v>
      </c>
      <c r="X29" s="3">
        <f t="shared" si="8"/>
        <v>3187.5574638720186</v>
      </c>
      <c r="Y29" s="3">
        <f t="shared" si="9"/>
        <v>3.0281795906784175</v>
      </c>
      <c r="Z29" s="3">
        <f t="shared" si="1"/>
        <v>0.23906680979040162</v>
      </c>
    </row>
    <row r="30" spans="1:26" x14ac:dyDescent="0.25">
      <c r="A30" s="1">
        <v>28</v>
      </c>
      <c r="B30" t="s">
        <v>18</v>
      </c>
      <c r="C30" s="2">
        <v>44851</v>
      </c>
      <c r="D30" t="s">
        <v>20</v>
      </c>
      <c r="E30" t="s">
        <v>21</v>
      </c>
      <c r="F30" t="s">
        <v>22</v>
      </c>
      <c r="G30" t="s">
        <v>23</v>
      </c>
      <c r="H30" t="s">
        <v>32</v>
      </c>
      <c r="I30">
        <v>-2000</v>
      </c>
      <c r="J30">
        <v>0</v>
      </c>
      <c r="K30">
        <v>0.51752376577032599</v>
      </c>
      <c r="L30">
        <v>0</v>
      </c>
      <c r="M30">
        <v>0</v>
      </c>
      <c r="N30">
        <v>-22.803370000000001</v>
      </c>
      <c r="O30">
        <v>2000</v>
      </c>
      <c r="P30">
        <v>0</v>
      </c>
      <c r="Q30">
        <v>0.52892545114932998</v>
      </c>
      <c r="R30">
        <v>0</v>
      </c>
      <c r="U30">
        <v>0.50860261200000001</v>
      </c>
      <c r="W30" s="3">
        <f t="shared" si="7"/>
        <v>1035.047531540652</v>
      </c>
      <c r="X30" s="3">
        <f t="shared" si="8"/>
        <v>1057.85090229866</v>
      </c>
      <c r="Y30" s="3">
        <f t="shared" si="9"/>
        <v>1.0049583571837271</v>
      </c>
      <c r="Z30" s="3">
        <f t="shared" si="1"/>
        <v>7.9338817672399573E-2</v>
      </c>
    </row>
    <row r="31" spans="1:26" x14ac:dyDescent="0.25">
      <c r="A31" s="1">
        <v>29</v>
      </c>
      <c r="B31" t="s">
        <v>18</v>
      </c>
      <c r="C31" s="2">
        <v>44851</v>
      </c>
      <c r="D31" t="s">
        <v>20</v>
      </c>
      <c r="E31" t="s">
        <v>21</v>
      </c>
      <c r="F31" t="s">
        <v>22</v>
      </c>
      <c r="G31" t="s">
        <v>23</v>
      </c>
      <c r="H31" t="s">
        <v>33</v>
      </c>
      <c r="I31">
        <v>-500</v>
      </c>
      <c r="J31">
        <v>0</v>
      </c>
      <c r="K31">
        <v>0.35213824856258902</v>
      </c>
      <c r="L31">
        <v>0</v>
      </c>
      <c r="M31">
        <v>0</v>
      </c>
      <c r="N31">
        <v>5.2702499999999999</v>
      </c>
      <c r="O31">
        <v>500</v>
      </c>
      <c r="P31">
        <v>0</v>
      </c>
      <c r="Q31">
        <v>0.34159774976429802</v>
      </c>
      <c r="R31">
        <v>0</v>
      </c>
      <c r="U31">
        <v>0.32703560700000001</v>
      </c>
      <c r="W31" s="3">
        <f t="shared" si="7"/>
        <v>176.06912428129451</v>
      </c>
      <c r="X31" s="3">
        <f t="shared" si="8"/>
        <v>170.79887488214902</v>
      </c>
      <c r="Y31" s="3">
        <f t="shared" si="9"/>
        <v>0.16225893113804157</v>
      </c>
      <c r="Z31" s="3">
        <f t="shared" si="1"/>
        <v>1.2809915616161188E-2</v>
      </c>
    </row>
    <row r="32" spans="1:26" x14ac:dyDescent="0.25">
      <c r="A32" s="1">
        <v>30</v>
      </c>
      <c r="B32" t="s">
        <v>18</v>
      </c>
      <c r="C32" s="2">
        <v>44851</v>
      </c>
      <c r="D32" t="s">
        <v>20</v>
      </c>
      <c r="E32" t="s">
        <v>21</v>
      </c>
      <c r="F32" t="s">
        <v>22</v>
      </c>
      <c r="G32" t="s">
        <v>23</v>
      </c>
      <c r="H32" t="s">
        <v>34</v>
      </c>
      <c r="I32">
        <v>-2600</v>
      </c>
      <c r="J32">
        <v>-2600</v>
      </c>
      <c r="K32">
        <v>0.24389112134034199</v>
      </c>
      <c r="L32">
        <v>0.212769951785787</v>
      </c>
      <c r="M32">
        <v>-553.20000000000005</v>
      </c>
      <c r="N32">
        <v>80.915040000000005</v>
      </c>
      <c r="O32">
        <v>0</v>
      </c>
      <c r="P32">
        <v>0</v>
      </c>
      <c r="Q32">
        <v>0</v>
      </c>
      <c r="R32">
        <v>0</v>
      </c>
      <c r="U32">
        <v>0.21232106649802401</v>
      </c>
      <c r="W32" s="3">
        <f t="shared" si="7"/>
        <v>634.1169154848892</v>
      </c>
      <c r="X32" s="3">
        <f t="shared" si="8"/>
        <v>0</v>
      </c>
      <c r="Y32" s="3">
        <f t="shared" si="9"/>
        <v>0</v>
      </c>
      <c r="Z32" s="3">
        <f t="shared" si="1"/>
        <v>0</v>
      </c>
    </row>
    <row r="33" spans="1:26" x14ac:dyDescent="0.25">
      <c r="A33" s="1">
        <v>31</v>
      </c>
      <c r="B33" t="s">
        <v>18</v>
      </c>
      <c r="C33" s="2">
        <v>44851</v>
      </c>
      <c r="D33" t="s">
        <v>20</v>
      </c>
      <c r="E33" t="s">
        <v>21</v>
      </c>
      <c r="F33" t="s">
        <v>22</v>
      </c>
      <c r="G33" t="s">
        <v>23</v>
      </c>
      <c r="H33" t="s">
        <v>45</v>
      </c>
      <c r="I33">
        <v>5100</v>
      </c>
      <c r="J33">
        <v>0</v>
      </c>
      <c r="K33">
        <v>9.8781261778669496</v>
      </c>
      <c r="L33">
        <v>0</v>
      </c>
      <c r="M33">
        <v>0</v>
      </c>
      <c r="N33">
        <v>-4919.4281300000002</v>
      </c>
      <c r="O33">
        <v>0</v>
      </c>
      <c r="P33">
        <v>5100</v>
      </c>
      <c r="Q33">
        <v>0</v>
      </c>
      <c r="R33">
        <v>8.9135324264009608</v>
      </c>
      <c r="U33">
        <v>9.0939181429999998</v>
      </c>
      <c r="W33" s="3">
        <f t="shared" si="7"/>
        <v>-4919.4281324765425</v>
      </c>
      <c r="X33" s="3">
        <f t="shared" si="0"/>
        <v>45459.0153746449</v>
      </c>
      <c r="Y33" s="3">
        <f t="shared" si="9"/>
        <v>43.186064605912655</v>
      </c>
      <c r="Z33" s="3">
        <f t="shared" si="1"/>
        <v>3.4094261530983707</v>
      </c>
    </row>
    <row r="34" spans="1:26" x14ac:dyDescent="0.25">
      <c r="A34" s="1">
        <v>32</v>
      </c>
      <c r="B34" t="s">
        <v>18</v>
      </c>
      <c r="C34" s="2">
        <v>44851</v>
      </c>
      <c r="D34" t="s">
        <v>20</v>
      </c>
      <c r="E34" t="s">
        <v>21</v>
      </c>
      <c r="F34" t="s">
        <v>22</v>
      </c>
      <c r="G34" t="s">
        <v>23</v>
      </c>
      <c r="H34" t="s">
        <v>46</v>
      </c>
      <c r="I34">
        <v>2700</v>
      </c>
      <c r="J34">
        <v>0</v>
      </c>
      <c r="K34">
        <v>10.741835543548101</v>
      </c>
      <c r="L34">
        <v>0</v>
      </c>
      <c r="M34">
        <v>0</v>
      </c>
      <c r="N34">
        <v>-2235.3316599999998</v>
      </c>
      <c r="O34">
        <v>0</v>
      </c>
      <c r="P34">
        <v>2700</v>
      </c>
      <c r="Q34">
        <v>0</v>
      </c>
      <c r="R34">
        <v>9.9139349293688106</v>
      </c>
      <c r="U34">
        <v>9.9439911199999997</v>
      </c>
      <c r="W34" s="3">
        <f t="shared" si="7"/>
        <v>-2235.3316582840835</v>
      </c>
      <c r="X34" s="3">
        <f t="shared" si="0"/>
        <v>26767.624309295788</v>
      </c>
      <c r="Y34" s="3">
        <f t="shared" si="9"/>
        <v>25.429243093830998</v>
      </c>
      <c r="Z34" s="3">
        <f t="shared" si="1"/>
        <v>2.0075718231971855</v>
      </c>
    </row>
    <row r="35" spans="1:26" x14ac:dyDescent="0.25">
      <c r="A35" s="1">
        <v>33</v>
      </c>
      <c r="B35" t="s">
        <v>18</v>
      </c>
      <c r="C35" s="2">
        <v>44851</v>
      </c>
      <c r="D35" t="s">
        <v>20</v>
      </c>
      <c r="E35" t="s">
        <v>21</v>
      </c>
      <c r="F35" t="s">
        <v>22</v>
      </c>
      <c r="G35" t="s">
        <v>23</v>
      </c>
      <c r="H35" t="s">
        <v>36</v>
      </c>
      <c r="I35">
        <v>5100</v>
      </c>
      <c r="J35">
        <v>0</v>
      </c>
      <c r="K35">
        <v>11.6257195520507</v>
      </c>
      <c r="L35">
        <v>0</v>
      </c>
      <c r="M35">
        <v>0</v>
      </c>
      <c r="N35">
        <v>-4136.7444999999998</v>
      </c>
      <c r="O35">
        <v>0</v>
      </c>
      <c r="P35">
        <v>5100</v>
      </c>
      <c r="Q35">
        <v>0</v>
      </c>
      <c r="R35">
        <v>10.814593180096301</v>
      </c>
      <c r="U35">
        <v>10.81741777</v>
      </c>
      <c r="W35" s="3">
        <f t="shared" si="7"/>
        <v>-4136.744496967438</v>
      </c>
      <c r="X35" s="3">
        <f t="shared" si="0"/>
        <v>55154.425218491131</v>
      </c>
      <c r="Y35" s="3">
        <f t="shared" si="9"/>
        <v>52.396703957566572</v>
      </c>
      <c r="Z35" s="3">
        <f t="shared" si="1"/>
        <v>4.1365818913868386</v>
      </c>
    </row>
    <row r="36" spans="1:26" x14ac:dyDescent="0.25">
      <c r="A36" s="1">
        <v>34</v>
      </c>
      <c r="B36" t="s">
        <v>18</v>
      </c>
      <c r="C36" s="2">
        <v>44851</v>
      </c>
      <c r="D36" t="s">
        <v>20</v>
      </c>
      <c r="E36" t="s">
        <v>21</v>
      </c>
      <c r="F36" t="s">
        <v>22</v>
      </c>
      <c r="G36" t="s">
        <v>23</v>
      </c>
      <c r="H36" t="s">
        <v>37</v>
      </c>
      <c r="I36">
        <v>2000</v>
      </c>
      <c r="J36">
        <v>0</v>
      </c>
      <c r="K36">
        <v>12.526813363969101</v>
      </c>
      <c r="L36">
        <v>0</v>
      </c>
      <c r="M36">
        <v>0</v>
      </c>
      <c r="N36">
        <v>-1589.1745000000001</v>
      </c>
      <c r="O36">
        <v>0</v>
      </c>
      <c r="P36">
        <v>2000</v>
      </c>
      <c r="Q36">
        <v>0</v>
      </c>
      <c r="R36">
        <v>11.732226115178401</v>
      </c>
      <c r="U36">
        <v>11.71083602</v>
      </c>
      <c r="W36" s="3">
        <f t="shared" si="7"/>
        <v>-1589.1744975813999</v>
      </c>
      <c r="X36" s="3">
        <f t="shared" si="0"/>
        <v>23464.452230356801</v>
      </c>
      <c r="Y36" s="3">
        <f t="shared" si="9"/>
        <v>22.291229618838962</v>
      </c>
      <c r="Z36" s="3">
        <f t="shared" si="1"/>
        <v>1.7598339172767616</v>
      </c>
    </row>
    <row r="37" spans="1:26" x14ac:dyDescent="0.25">
      <c r="A37" s="1">
        <v>35</v>
      </c>
      <c r="B37" t="s">
        <v>18</v>
      </c>
      <c r="C37" s="2">
        <v>44851</v>
      </c>
      <c r="D37" t="s">
        <v>20</v>
      </c>
      <c r="E37" t="s">
        <v>21</v>
      </c>
      <c r="F37" t="s">
        <v>22</v>
      </c>
      <c r="G37" t="s">
        <v>23</v>
      </c>
      <c r="H37" t="s">
        <v>38</v>
      </c>
      <c r="I37">
        <v>500</v>
      </c>
      <c r="J37">
        <v>0</v>
      </c>
      <c r="K37">
        <v>14.8380252171766</v>
      </c>
      <c r="L37">
        <v>0</v>
      </c>
      <c r="M37">
        <v>0</v>
      </c>
      <c r="N37">
        <v>-408.66377</v>
      </c>
      <c r="O37">
        <v>0</v>
      </c>
      <c r="P37">
        <v>500</v>
      </c>
      <c r="Q37">
        <v>0</v>
      </c>
      <c r="R37">
        <v>14.0206976763606</v>
      </c>
      <c r="U37">
        <v>14.012408239999999</v>
      </c>
      <c r="W37" s="3">
        <f t="shared" si="7"/>
        <v>-408.66377040800029</v>
      </c>
      <c r="X37" s="3">
        <f t="shared" si="0"/>
        <v>7010.3488381802999</v>
      </c>
      <c r="Y37" s="3">
        <f t="shared" si="9"/>
        <v>6.6598313962712847</v>
      </c>
      <c r="Z37" s="3">
        <f t="shared" si="1"/>
        <v>0.52577616286352302</v>
      </c>
    </row>
    <row r="38" spans="1:26" x14ac:dyDescent="0.25">
      <c r="A38" s="1">
        <v>36</v>
      </c>
      <c r="B38" t="s">
        <v>18</v>
      </c>
      <c r="C38" s="2">
        <v>44851</v>
      </c>
      <c r="D38" t="s">
        <v>20</v>
      </c>
      <c r="E38" t="s">
        <v>21</v>
      </c>
      <c r="F38" t="s">
        <v>22</v>
      </c>
      <c r="G38" t="s">
        <v>23</v>
      </c>
      <c r="H38" t="s">
        <v>39</v>
      </c>
      <c r="I38">
        <v>2600</v>
      </c>
      <c r="J38">
        <v>2600</v>
      </c>
      <c r="K38">
        <v>17.207353932332602</v>
      </c>
      <c r="L38">
        <v>16.381228179330598</v>
      </c>
      <c r="M38">
        <v>42591.19</v>
      </c>
      <c r="N38">
        <v>-2147.9269599999998</v>
      </c>
      <c r="O38">
        <v>0</v>
      </c>
      <c r="P38">
        <v>0</v>
      </c>
      <c r="Q38">
        <v>0</v>
      </c>
      <c r="R38">
        <v>0</v>
      </c>
      <c r="U38">
        <v>16.381029146877498</v>
      </c>
      <c r="W38" s="3">
        <f t="shared" si="7"/>
        <v>-44739.120224064762</v>
      </c>
      <c r="X38" s="3">
        <f>O38*Q38</f>
        <v>0</v>
      </c>
      <c r="Y38" s="3">
        <f t="shared" si="9"/>
        <v>0</v>
      </c>
      <c r="Z38" s="3">
        <f t="shared" si="1"/>
        <v>0</v>
      </c>
    </row>
    <row r="39" spans="1:26" x14ac:dyDescent="0.25">
      <c r="A39" s="1">
        <v>37</v>
      </c>
      <c r="B39" t="s">
        <v>18</v>
      </c>
      <c r="C39" s="2">
        <v>44851</v>
      </c>
      <c r="D39" t="s">
        <v>20</v>
      </c>
      <c r="E39" t="s">
        <v>21</v>
      </c>
      <c r="F39" t="s">
        <v>22</v>
      </c>
      <c r="G39" t="s">
        <v>23</v>
      </c>
      <c r="H39" t="s">
        <v>26</v>
      </c>
      <c r="I39">
        <v>5200</v>
      </c>
      <c r="J39">
        <v>0</v>
      </c>
      <c r="K39">
        <v>6.3311313536028404</v>
      </c>
      <c r="L39">
        <v>0</v>
      </c>
      <c r="M39">
        <v>0</v>
      </c>
      <c r="N39">
        <v>-3447.4043499999998</v>
      </c>
      <c r="O39">
        <v>0</v>
      </c>
      <c r="P39">
        <v>5200</v>
      </c>
      <c r="Q39">
        <v>0</v>
      </c>
      <c r="R39">
        <v>5.6681689776618596</v>
      </c>
      <c r="U39">
        <v>5.6557548259999999</v>
      </c>
      <c r="W39" s="3">
        <f t="shared" si="7"/>
        <v>-3447.4043548931004</v>
      </c>
      <c r="X39" s="3">
        <f t="shared" si="0"/>
        <v>29474.478683841669</v>
      </c>
      <c r="Y39" s="3">
        <f t="shared" si="9"/>
        <v>28.000754749649587</v>
      </c>
      <c r="Z39" s="3">
        <f t="shared" si="1"/>
        <v>2.2105859012881273</v>
      </c>
    </row>
    <row r="40" spans="1:26" x14ac:dyDescent="0.25">
      <c r="A40" s="1">
        <v>38</v>
      </c>
      <c r="B40" t="s">
        <v>18</v>
      </c>
      <c r="C40" s="2">
        <v>44851</v>
      </c>
      <c r="D40" t="s">
        <v>20</v>
      </c>
      <c r="E40" t="s">
        <v>21</v>
      </c>
      <c r="F40" t="s">
        <v>22</v>
      </c>
      <c r="G40" t="s">
        <v>23</v>
      </c>
      <c r="H40" t="s">
        <v>27</v>
      </c>
      <c r="I40">
        <v>100</v>
      </c>
      <c r="J40">
        <v>0</v>
      </c>
      <c r="K40">
        <v>7.0620837705880204</v>
      </c>
      <c r="L40">
        <v>0</v>
      </c>
      <c r="M40">
        <v>0</v>
      </c>
      <c r="N40">
        <v>-68.858530000000002</v>
      </c>
      <c r="O40">
        <v>0</v>
      </c>
      <c r="P40">
        <v>100</v>
      </c>
      <c r="Q40">
        <v>0</v>
      </c>
      <c r="R40">
        <v>6.3734984805971502</v>
      </c>
      <c r="U40">
        <v>6.3553309100000002</v>
      </c>
      <c r="W40" s="3">
        <f t="shared" si="7"/>
        <v>-68.858528999087014</v>
      </c>
      <c r="X40" s="3">
        <f t="shared" si="0"/>
        <v>637.34984805971499</v>
      </c>
      <c r="Y40" s="3">
        <f t="shared" si="9"/>
        <v>0.60548235565672925</v>
      </c>
      <c r="Z40" s="3">
        <f t="shared" si="1"/>
        <v>4.7801238604478671E-2</v>
      </c>
    </row>
    <row r="41" spans="1:26" x14ac:dyDescent="0.25">
      <c r="A41" s="1">
        <v>39</v>
      </c>
      <c r="B41" t="s">
        <v>18</v>
      </c>
      <c r="C41" s="2">
        <v>44851</v>
      </c>
      <c r="D41" t="s">
        <v>20</v>
      </c>
      <c r="E41" t="s">
        <v>21</v>
      </c>
      <c r="F41" t="s">
        <v>22</v>
      </c>
      <c r="G41" t="s">
        <v>23</v>
      </c>
      <c r="H41" t="s">
        <v>28</v>
      </c>
      <c r="I41">
        <v>3300</v>
      </c>
      <c r="J41">
        <v>0</v>
      </c>
      <c r="K41">
        <v>12.9829655364169</v>
      </c>
      <c r="L41">
        <v>0</v>
      </c>
      <c r="M41">
        <v>0</v>
      </c>
      <c r="N41">
        <v>-3156.0793600000002</v>
      </c>
      <c r="O41">
        <v>0</v>
      </c>
      <c r="P41">
        <v>3300</v>
      </c>
      <c r="Q41">
        <v>0</v>
      </c>
      <c r="R41">
        <v>12.0265778509629</v>
      </c>
      <c r="U41">
        <v>12.16406729</v>
      </c>
      <c r="W41" s="3">
        <f t="shared" si="7"/>
        <v>-3156.0793619982019</v>
      </c>
      <c r="X41" s="3">
        <f t="shared" si="0"/>
        <v>39687.70690817757</v>
      </c>
      <c r="Y41" s="3">
        <f t="shared" si="9"/>
        <v>37.703321562768693</v>
      </c>
      <c r="Z41" s="3">
        <f t="shared" si="1"/>
        <v>2.9765780181133201</v>
      </c>
    </row>
    <row r="42" spans="1:26" x14ac:dyDescent="0.25">
      <c r="A42" s="1">
        <v>40</v>
      </c>
      <c r="B42" t="s">
        <v>18</v>
      </c>
      <c r="C42" s="2">
        <v>44851</v>
      </c>
      <c r="D42" t="s">
        <v>20</v>
      </c>
      <c r="E42" t="s">
        <v>21</v>
      </c>
      <c r="F42" t="s">
        <v>22</v>
      </c>
      <c r="G42" t="s">
        <v>23</v>
      </c>
      <c r="H42" t="s">
        <v>40</v>
      </c>
      <c r="I42">
        <v>-15300</v>
      </c>
      <c r="J42">
        <v>0</v>
      </c>
      <c r="K42">
        <v>0.77206380185092105</v>
      </c>
      <c r="L42">
        <v>0</v>
      </c>
      <c r="M42">
        <v>0</v>
      </c>
      <c r="N42">
        <v>-1052.52062</v>
      </c>
      <c r="O42">
        <v>15300</v>
      </c>
      <c r="P42">
        <v>0</v>
      </c>
      <c r="Q42">
        <v>0.84085599941981004</v>
      </c>
      <c r="R42">
        <v>0</v>
      </c>
      <c r="U42">
        <v>0.79409816899999996</v>
      </c>
      <c r="W42" s="3">
        <f t="shared" si="7"/>
        <v>11812.576168319092</v>
      </c>
      <c r="X42" s="3">
        <f t="shared" ref="X42:X46" si="10">O42*Q42</f>
        <v>12865.096791123093</v>
      </c>
      <c r="Y42" s="3">
        <f t="shared" si="9"/>
        <v>12.221841951566939</v>
      </c>
      <c r="Z42" s="3">
        <f t="shared" si="1"/>
        <v>0.96488225933423288</v>
      </c>
    </row>
    <row r="43" spans="1:26" x14ac:dyDescent="0.25">
      <c r="A43" s="1">
        <v>41</v>
      </c>
      <c r="B43" t="s">
        <v>18</v>
      </c>
      <c r="C43" s="2">
        <v>44851</v>
      </c>
      <c r="D43" t="s">
        <v>20</v>
      </c>
      <c r="E43" t="s">
        <v>21</v>
      </c>
      <c r="F43" t="s">
        <v>22</v>
      </c>
      <c r="G43" t="s">
        <v>23</v>
      </c>
      <c r="H43" t="s">
        <v>41</v>
      </c>
      <c r="I43">
        <v>-10200</v>
      </c>
      <c r="J43">
        <v>0</v>
      </c>
      <c r="K43">
        <v>0.65701889337960395</v>
      </c>
      <c r="L43">
        <v>0</v>
      </c>
      <c r="M43">
        <v>0</v>
      </c>
      <c r="N43">
        <v>-598.83920000000001</v>
      </c>
      <c r="O43">
        <v>10200</v>
      </c>
      <c r="P43">
        <v>0</v>
      </c>
      <c r="Q43">
        <v>0.71572861855376901</v>
      </c>
      <c r="R43">
        <v>0</v>
      </c>
      <c r="U43">
        <v>0.66459982699999998</v>
      </c>
      <c r="W43" s="3">
        <f t="shared" si="7"/>
        <v>6701.5927124719601</v>
      </c>
      <c r="X43" s="3">
        <f t="shared" si="10"/>
        <v>7300.4319092484438</v>
      </c>
      <c r="Y43" s="3">
        <f t="shared" si="9"/>
        <v>6.9354103137860212</v>
      </c>
      <c r="Z43" s="3">
        <f t="shared" si="1"/>
        <v>0.54753239319363378</v>
      </c>
    </row>
    <row r="44" spans="1:26" x14ac:dyDescent="0.25">
      <c r="A44" s="1">
        <v>42</v>
      </c>
      <c r="B44" t="s">
        <v>18</v>
      </c>
      <c r="C44" s="2">
        <v>44851</v>
      </c>
      <c r="D44" t="s">
        <v>20</v>
      </c>
      <c r="E44" t="s">
        <v>21</v>
      </c>
      <c r="F44" t="s">
        <v>22</v>
      </c>
      <c r="G44" t="s">
        <v>23</v>
      </c>
      <c r="H44" t="s">
        <v>42</v>
      </c>
      <c r="I44">
        <v>-5200</v>
      </c>
      <c r="J44">
        <v>0</v>
      </c>
      <c r="K44">
        <v>1.73064578622085</v>
      </c>
      <c r="L44">
        <v>0</v>
      </c>
      <c r="M44">
        <v>0</v>
      </c>
      <c r="N44">
        <v>-789.17552999999998</v>
      </c>
      <c r="O44">
        <v>5200</v>
      </c>
      <c r="P44">
        <v>0</v>
      </c>
      <c r="Q44">
        <v>1.8824103116344699</v>
      </c>
      <c r="R44">
        <v>0</v>
      </c>
      <c r="U44">
        <v>1.8741354560000001</v>
      </c>
      <c r="W44" s="3">
        <f t="shared" si="7"/>
        <v>8999.3580883484192</v>
      </c>
      <c r="X44" s="3">
        <f t="shared" si="10"/>
        <v>9788.5336204992436</v>
      </c>
      <c r="Y44" s="3">
        <f t="shared" si="9"/>
        <v>9.2991069394742816</v>
      </c>
      <c r="Z44" s="3">
        <f t="shared" si="1"/>
        <v>0.73414002153744395</v>
      </c>
    </row>
    <row r="45" spans="1:26" x14ac:dyDescent="0.25">
      <c r="A45" s="1">
        <v>43</v>
      </c>
      <c r="B45" t="s">
        <v>18</v>
      </c>
      <c r="C45" s="2">
        <v>44851</v>
      </c>
      <c r="D45" t="s">
        <v>20</v>
      </c>
      <c r="E45" t="s">
        <v>21</v>
      </c>
      <c r="F45" t="s">
        <v>22</v>
      </c>
      <c r="G45" t="s">
        <v>23</v>
      </c>
      <c r="H45" t="s">
        <v>43</v>
      </c>
      <c r="I45">
        <v>-100</v>
      </c>
      <c r="J45">
        <v>0</v>
      </c>
      <c r="K45">
        <v>1.4763730030307201</v>
      </c>
      <c r="L45">
        <v>0</v>
      </c>
      <c r="M45">
        <v>0</v>
      </c>
      <c r="N45">
        <v>-13.526770000000001</v>
      </c>
      <c r="O45">
        <v>100</v>
      </c>
      <c r="P45">
        <v>0</v>
      </c>
      <c r="Q45">
        <v>1.61164066555464</v>
      </c>
      <c r="R45">
        <v>0</v>
      </c>
      <c r="U45">
        <v>1.5887129849999999</v>
      </c>
      <c r="W45" s="3">
        <f t="shared" si="7"/>
        <v>147.63730030307201</v>
      </c>
      <c r="X45" s="3">
        <f t="shared" si="10"/>
        <v>161.16406655546399</v>
      </c>
      <c r="Y45" s="3">
        <f t="shared" si="9"/>
        <v>0.15310586322769079</v>
      </c>
      <c r="Z45" s="3">
        <f t="shared" si="1"/>
        <v>1.2087304991659812E-2</v>
      </c>
    </row>
    <row r="46" spans="1:26" x14ac:dyDescent="0.25">
      <c r="A46" s="1">
        <v>44</v>
      </c>
      <c r="B46" t="s">
        <v>18</v>
      </c>
      <c r="C46" s="2">
        <v>44851</v>
      </c>
      <c r="D46" t="s">
        <v>20</v>
      </c>
      <c r="E46" t="s">
        <v>21</v>
      </c>
      <c r="F46" t="s">
        <v>22</v>
      </c>
      <c r="G46" t="s">
        <v>23</v>
      </c>
      <c r="H46" t="s">
        <v>44</v>
      </c>
      <c r="I46">
        <v>-3300</v>
      </c>
      <c r="J46">
        <v>0</v>
      </c>
      <c r="K46">
        <v>0.478504643551801</v>
      </c>
      <c r="L46">
        <v>0</v>
      </c>
      <c r="M46">
        <v>0</v>
      </c>
      <c r="N46">
        <v>-44.663049999999998</v>
      </c>
      <c r="O46">
        <v>3300</v>
      </c>
      <c r="P46">
        <v>0</v>
      </c>
      <c r="Q46">
        <v>0.49203890028906699</v>
      </c>
      <c r="R46">
        <v>0</v>
      </c>
      <c r="U46">
        <v>0.465316432</v>
      </c>
      <c r="W46" s="3">
        <f t="shared" si="7"/>
        <v>1579.0653237209433</v>
      </c>
      <c r="X46" s="3">
        <f t="shared" si="10"/>
        <v>1623.7283709539211</v>
      </c>
      <c r="Y46" s="3">
        <f t="shared" si="9"/>
        <v>1.5425419524062249</v>
      </c>
      <c r="Z46" s="3">
        <f t="shared" si="1"/>
        <v>0.12177962782154418</v>
      </c>
    </row>
    <row r="47" spans="1:26" x14ac:dyDescent="0.25">
      <c r="A47" s="1">
        <v>45</v>
      </c>
      <c r="B47" t="s">
        <v>18</v>
      </c>
      <c r="C47" s="2">
        <v>44851</v>
      </c>
      <c r="D47" t="s">
        <v>20</v>
      </c>
      <c r="E47" t="s">
        <v>21</v>
      </c>
      <c r="F47" t="s">
        <v>22</v>
      </c>
      <c r="G47" t="s">
        <v>23</v>
      </c>
      <c r="H47" t="s">
        <v>48</v>
      </c>
      <c r="I47">
        <v>100</v>
      </c>
      <c r="J47">
        <v>0</v>
      </c>
      <c r="K47">
        <v>4.98949486203625</v>
      </c>
      <c r="L47">
        <v>0</v>
      </c>
      <c r="M47">
        <v>0</v>
      </c>
      <c r="N47">
        <v>-58.398890000000002</v>
      </c>
      <c r="O47">
        <v>0</v>
      </c>
      <c r="P47">
        <v>100</v>
      </c>
      <c r="Q47">
        <v>0</v>
      </c>
      <c r="R47">
        <v>4.40550600304599</v>
      </c>
      <c r="U47">
        <v>4.3887215299999998</v>
      </c>
      <c r="W47" s="3">
        <f t="shared" si="7"/>
        <v>-58.398885899025998</v>
      </c>
      <c r="X47" s="3">
        <f t="shared" si="0"/>
        <v>440.55060030459902</v>
      </c>
      <c r="Y47" s="3">
        <f t="shared" si="9"/>
        <v>0.41852307028936908</v>
      </c>
      <c r="Z47" s="3">
        <f t="shared" si="1"/>
        <v>3.3041295022844953E-2</v>
      </c>
    </row>
    <row r="48" spans="1:26" x14ac:dyDescent="0.25">
      <c r="A48" s="1">
        <v>46</v>
      </c>
      <c r="B48" t="s">
        <v>18</v>
      </c>
      <c r="C48" s="2">
        <v>44851</v>
      </c>
      <c r="D48" t="s">
        <v>20</v>
      </c>
      <c r="E48" t="s">
        <v>21</v>
      </c>
      <c r="F48" t="s">
        <v>22</v>
      </c>
      <c r="G48" t="s">
        <v>23</v>
      </c>
      <c r="H48" t="s">
        <v>35</v>
      </c>
      <c r="I48">
        <v>15300</v>
      </c>
      <c r="J48">
        <v>0</v>
      </c>
      <c r="K48">
        <v>10.307263168245999</v>
      </c>
      <c r="L48">
        <v>0</v>
      </c>
      <c r="M48">
        <v>0</v>
      </c>
      <c r="N48">
        <v>-13812.43548</v>
      </c>
      <c r="O48">
        <v>0</v>
      </c>
      <c r="P48">
        <v>15300</v>
      </c>
      <c r="Q48">
        <v>0</v>
      </c>
      <c r="R48">
        <v>9.4044896076356199</v>
      </c>
      <c r="U48">
        <v>9.5158156569999992</v>
      </c>
      <c r="W48" s="3">
        <f t="shared" si="7"/>
        <v>-13812.435477338802</v>
      </c>
      <c r="X48" s="3">
        <f t="shared" si="0"/>
        <v>143888.690996825</v>
      </c>
      <c r="Y48" s="3">
        <f t="shared" si="9"/>
        <v>136.69425644698376</v>
      </c>
      <c r="Z48" s="3">
        <f t="shared" si="1"/>
        <v>10.791651824761884</v>
      </c>
    </row>
    <row r="49" spans="1:26" x14ac:dyDescent="0.25">
      <c r="A49" s="1">
        <v>47</v>
      </c>
      <c r="B49" t="s">
        <v>18</v>
      </c>
      <c r="C49" s="2">
        <v>44851</v>
      </c>
      <c r="D49" t="s">
        <v>20</v>
      </c>
      <c r="E49" t="s">
        <v>21</v>
      </c>
      <c r="F49" t="s">
        <v>22</v>
      </c>
      <c r="G49" t="s">
        <v>23</v>
      </c>
      <c r="H49" t="s">
        <v>25</v>
      </c>
      <c r="I49">
        <v>10200</v>
      </c>
      <c r="J49">
        <v>0</v>
      </c>
      <c r="K49">
        <v>11.181447561179199</v>
      </c>
      <c r="L49">
        <v>0</v>
      </c>
      <c r="M49">
        <v>0</v>
      </c>
      <c r="N49">
        <v>-10230.78808</v>
      </c>
      <c r="O49">
        <v>0</v>
      </c>
      <c r="P49">
        <v>10200</v>
      </c>
      <c r="Q49">
        <v>0</v>
      </c>
      <c r="R49">
        <v>10.1784291224279</v>
      </c>
      <c r="U49">
        <v>10.378001250000001</v>
      </c>
      <c r="W49" s="3">
        <f t="shared" si="7"/>
        <v>-10230.788075263252</v>
      </c>
      <c r="X49" s="3">
        <f t="shared" si="0"/>
        <v>103819.97704876459</v>
      </c>
      <c r="Y49" s="3">
        <f t="shared" si="9"/>
        <v>98.628978196326358</v>
      </c>
      <c r="Z49" s="3">
        <f t="shared" si="1"/>
        <v>7.7864982786573522</v>
      </c>
    </row>
    <row r="50" spans="1:26" x14ac:dyDescent="0.25">
      <c r="A50" s="1">
        <v>48</v>
      </c>
      <c r="B50" t="s">
        <v>17</v>
      </c>
      <c r="C50" s="2">
        <v>44852</v>
      </c>
      <c r="D50" t="s">
        <v>19</v>
      </c>
      <c r="E50" t="s">
        <v>21</v>
      </c>
      <c r="F50" t="s">
        <v>22</v>
      </c>
      <c r="G50" t="s">
        <v>23</v>
      </c>
      <c r="H50" t="s">
        <v>24</v>
      </c>
      <c r="I50">
        <v>1500</v>
      </c>
      <c r="J50">
        <v>0</v>
      </c>
      <c r="K50" s="3">
        <v>70.67</v>
      </c>
      <c r="L50">
        <v>0</v>
      </c>
      <c r="M50">
        <v>0</v>
      </c>
      <c r="N50">
        <v>1979.52323</v>
      </c>
      <c r="O50">
        <v>0</v>
      </c>
      <c r="P50">
        <v>1500</v>
      </c>
      <c r="Q50">
        <v>0</v>
      </c>
      <c r="R50">
        <v>71.989682154730701</v>
      </c>
      <c r="U50">
        <v>71.959999999999994</v>
      </c>
      <c r="W50" s="3">
        <f>(U50-K50)*I50</f>
        <v>1934.9999999999882</v>
      </c>
      <c r="X50" s="3">
        <f t="shared" si="0"/>
        <v>107984.52323209605</v>
      </c>
      <c r="Y50" s="3">
        <f t="shared" si="6"/>
        <v>24.83644034338209</v>
      </c>
      <c r="Z50" s="3">
        <f t="shared" si="1"/>
        <v>8.0988392424072106</v>
      </c>
    </row>
    <row r="51" spans="1:26" x14ac:dyDescent="0.25">
      <c r="A51" s="1">
        <v>49</v>
      </c>
      <c r="B51" t="s">
        <v>18</v>
      </c>
      <c r="C51" s="2">
        <v>44852</v>
      </c>
      <c r="D51" t="s">
        <v>20</v>
      </c>
      <c r="E51" t="s">
        <v>21</v>
      </c>
      <c r="F51" t="s">
        <v>22</v>
      </c>
      <c r="G51" t="s">
        <v>23</v>
      </c>
      <c r="H51" t="s">
        <v>34</v>
      </c>
      <c r="I51">
        <v>-2600</v>
      </c>
      <c r="J51">
        <v>0</v>
      </c>
      <c r="K51">
        <v>0.212769951785787</v>
      </c>
      <c r="L51">
        <v>0</v>
      </c>
      <c r="M51">
        <v>0</v>
      </c>
      <c r="N51">
        <v>-97.461349999999996</v>
      </c>
      <c r="O51">
        <v>2600</v>
      </c>
      <c r="P51">
        <v>0</v>
      </c>
      <c r="Q51">
        <v>0.25025508736247998</v>
      </c>
      <c r="R51">
        <v>0</v>
      </c>
      <c r="U51">
        <v>0.25265521299999999</v>
      </c>
      <c r="W51" s="3">
        <f t="shared" si="7"/>
        <v>553.20187464304615</v>
      </c>
      <c r="X51" s="3">
        <f>O51*Q51</f>
        <v>650.66322714244791</v>
      </c>
      <c r="Y51" s="3">
        <f>X51*0.095%</f>
        <v>0.61813006578532548</v>
      </c>
      <c r="Z51" s="3">
        <f t="shared" si="1"/>
        <v>4.8799742035683637E-2</v>
      </c>
    </row>
    <row r="52" spans="1:26" x14ac:dyDescent="0.25">
      <c r="A52" s="1">
        <v>50</v>
      </c>
      <c r="B52" t="s">
        <v>18</v>
      </c>
      <c r="C52" s="2">
        <v>44852</v>
      </c>
      <c r="D52" t="s">
        <v>19</v>
      </c>
      <c r="E52" t="s">
        <v>21</v>
      </c>
      <c r="F52" t="s">
        <v>22</v>
      </c>
      <c r="G52" t="s">
        <v>23</v>
      </c>
      <c r="H52" t="s">
        <v>24</v>
      </c>
      <c r="I52">
        <v>2600</v>
      </c>
      <c r="J52">
        <v>0</v>
      </c>
      <c r="K52">
        <v>70.67</v>
      </c>
      <c r="L52">
        <v>0</v>
      </c>
      <c r="M52">
        <v>0</v>
      </c>
      <c r="N52">
        <v>3431.17805</v>
      </c>
      <c r="O52">
        <v>0</v>
      </c>
      <c r="P52">
        <v>2600</v>
      </c>
      <c r="Q52">
        <v>0</v>
      </c>
      <c r="R52">
        <v>71.989683866604594</v>
      </c>
      <c r="U52">
        <v>71.959999999999994</v>
      </c>
      <c r="W52" s="3">
        <f>(U52-K52)*I52</f>
        <v>3353.9999999999791</v>
      </c>
      <c r="X52" s="3">
        <f t="shared" si="0"/>
        <v>187173.17805317196</v>
      </c>
      <c r="Y52" s="3">
        <f t="shared" si="6"/>
        <v>43.049830952229549</v>
      </c>
      <c r="Z52" s="3">
        <f t="shared" si="1"/>
        <v>14.03798835398791</v>
      </c>
    </row>
    <row r="53" spans="1:26" x14ac:dyDescent="0.25">
      <c r="A53" s="1">
        <v>51</v>
      </c>
      <c r="B53" t="s">
        <v>18</v>
      </c>
      <c r="C53" s="2">
        <v>44852</v>
      </c>
      <c r="D53" t="s">
        <v>20</v>
      </c>
      <c r="E53" t="s">
        <v>21</v>
      </c>
      <c r="F53" t="s">
        <v>22</v>
      </c>
      <c r="G53" t="s">
        <v>23</v>
      </c>
      <c r="H53" t="s">
        <v>39</v>
      </c>
      <c r="I53">
        <v>2600</v>
      </c>
      <c r="J53">
        <v>0</v>
      </c>
      <c r="K53">
        <v>16.381228179330598</v>
      </c>
      <c r="L53">
        <v>0</v>
      </c>
      <c r="M53">
        <v>0</v>
      </c>
      <c r="N53">
        <v>-3373.9043900000001</v>
      </c>
      <c r="O53">
        <v>0</v>
      </c>
      <c r="P53">
        <v>2600</v>
      </c>
      <c r="Q53">
        <v>0</v>
      </c>
      <c r="R53">
        <v>15.0835726453732</v>
      </c>
      <c r="U53">
        <v>15.269678369999999</v>
      </c>
      <c r="W53" s="3">
        <f t="shared" si="7"/>
        <v>-3373.9043882892352</v>
      </c>
      <c r="X53" s="3">
        <f t="shared" si="0"/>
        <v>39217.288877970321</v>
      </c>
      <c r="Y53" s="3">
        <f t="shared" ref="Y53:Y55" si="11">X53*0.095%</f>
        <v>37.256424434071803</v>
      </c>
      <c r="Z53" s="3">
        <f t="shared" si="1"/>
        <v>2.9412966658477768</v>
      </c>
    </row>
    <row r="54" spans="1:26" x14ac:dyDescent="0.25">
      <c r="A54" s="1">
        <v>52</v>
      </c>
      <c r="B54" t="s">
        <v>17</v>
      </c>
      <c r="C54" s="2">
        <v>44852</v>
      </c>
      <c r="D54" t="s">
        <v>20</v>
      </c>
      <c r="E54" t="s">
        <v>21</v>
      </c>
      <c r="F54" t="s">
        <v>22</v>
      </c>
      <c r="G54" t="s">
        <v>23</v>
      </c>
      <c r="H54" t="s">
        <v>34</v>
      </c>
      <c r="I54">
        <v>-1500</v>
      </c>
      <c r="J54">
        <v>0</v>
      </c>
      <c r="K54">
        <v>0.212769951785787</v>
      </c>
      <c r="L54">
        <v>0</v>
      </c>
      <c r="M54">
        <v>0</v>
      </c>
      <c r="N54">
        <v>-56.224420000000002</v>
      </c>
      <c r="O54">
        <v>1500</v>
      </c>
      <c r="P54">
        <v>0</v>
      </c>
      <c r="Q54">
        <v>0.25025290089304397</v>
      </c>
      <c r="R54">
        <v>0</v>
      </c>
      <c r="U54">
        <v>0.25265521299999999</v>
      </c>
      <c r="W54" s="3">
        <f t="shared" si="7"/>
        <v>319.15492767868051</v>
      </c>
      <c r="X54" s="3">
        <f>O54*Q54</f>
        <v>375.37935133956597</v>
      </c>
      <c r="Y54" s="3">
        <f t="shared" si="11"/>
        <v>0.35661038377258769</v>
      </c>
      <c r="Z54" s="3">
        <f t="shared" si="1"/>
        <v>2.8153451350467474E-2</v>
      </c>
    </row>
    <row r="55" spans="1:26" x14ac:dyDescent="0.25">
      <c r="A55" s="1">
        <v>53</v>
      </c>
      <c r="B55" t="s">
        <v>17</v>
      </c>
      <c r="C55" s="2">
        <v>44852</v>
      </c>
      <c r="D55" t="s">
        <v>20</v>
      </c>
      <c r="E55" t="s">
        <v>21</v>
      </c>
      <c r="F55" t="s">
        <v>22</v>
      </c>
      <c r="G55" t="s">
        <v>23</v>
      </c>
      <c r="H55" t="s">
        <v>39</v>
      </c>
      <c r="I55">
        <v>1500</v>
      </c>
      <c r="J55">
        <v>0</v>
      </c>
      <c r="K55">
        <v>16.381228179330598</v>
      </c>
      <c r="L55">
        <v>0</v>
      </c>
      <c r="M55">
        <v>0</v>
      </c>
      <c r="N55">
        <v>-1946.48209</v>
      </c>
      <c r="O55">
        <v>0</v>
      </c>
      <c r="P55">
        <v>1500</v>
      </c>
      <c r="Q55">
        <v>0</v>
      </c>
      <c r="R55">
        <v>15.083573451689601</v>
      </c>
      <c r="U55">
        <v>15.269678369999999</v>
      </c>
      <c r="W55" s="3">
        <f t="shared" si="7"/>
        <v>-1946.4820914614966</v>
      </c>
      <c r="X55" s="3">
        <f t="shared" si="0"/>
        <v>22625.3601775344</v>
      </c>
      <c r="Y55" s="3">
        <f t="shared" si="11"/>
        <v>21.49409216865768</v>
      </c>
      <c r="Z55" s="3">
        <f t="shared" si="1"/>
        <v>1.6969020133150816</v>
      </c>
    </row>
    <row r="57" spans="1:26" x14ac:dyDescent="0.25">
      <c r="N57" s="3">
        <f>SUM(N2:N56)</f>
        <v>704.08282000000463</v>
      </c>
      <c r="W57" s="3">
        <f>SUM(W2:W56)</f>
        <v>-3001.4414259762848</v>
      </c>
      <c r="Y57" s="3">
        <f>SUM(Y2:Y56)</f>
        <v>2165.3964790339705</v>
      </c>
      <c r="Z57" s="3">
        <f>SUM(Z1:Z56)</f>
        <v>501.37261631734458</v>
      </c>
    </row>
    <row r="59" spans="1:26" x14ac:dyDescent="0.25">
      <c r="N59" s="3">
        <f>N57-Y57-Z57</f>
        <v>-1962.6862753513105</v>
      </c>
    </row>
    <row r="69" spans="21:21" x14ac:dyDescent="0.25">
      <c r="U69" s="3"/>
    </row>
    <row r="71" spans="21:21" x14ac:dyDescent="0.25">
      <c r="U71" s="3"/>
    </row>
  </sheetData>
  <autoFilter ref="A1:R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Ramalho</cp:lastModifiedBy>
  <dcterms:created xsi:type="dcterms:W3CDTF">2022-10-20T18:29:04Z</dcterms:created>
  <dcterms:modified xsi:type="dcterms:W3CDTF">2022-10-28T12:07:51Z</dcterms:modified>
</cp:coreProperties>
</file>