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35c394202bf596c/Desktop/Projects/baseball birthday performances/"/>
    </mc:Choice>
  </mc:AlternateContent>
  <xr:revisionPtr revIDLastSave="7" documentId="8_{083CD5D7-E20C-4649-AD10-AE7A9DA665B1}" xr6:coauthVersionLast="47" xr6:coauthVersionMax="47" xr10:uidLastSave="{3BCB6A35-848C-4050-A822-23B627F00FCC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  <c r="K14" i="2" s="1"/>
  <c r="N14" i="2" s="1"/>
  <c r="I14" i="2"/>
  <c r="H14" i="2"/>
  <c r="G14" i="2"/>
  <c r="F14" i="2"/>
  <c r="L14" i="2" s="1"/>
  <c r="C14" i="2"/>
  <c r="B14" i="2"/>
  <c r="N13" i="2"/>
  <c r="L13" i="2"/>
  <c r="K13" i="2"/>
  <c r="E13" i="2"/>
  <c r="D13" i="2" s="1"/>
  <c r="M13" i="2" s="1"/>
  <c r="L12" i="2"/>
  <c r="K12" i="2"/>
  <c r="N12" i="2" s="1"/>
  <c r="E12" i="2"/>
  <c r="D12" i="2" s="1"/>
  <c r="M12" i="2" s="1"/>
  <c r="N11" i="2"/>
  <c r="L11" i="2"/>
  <c r="K11" i="2"/>
  <c r="E11" i="2"/>
  <c r="D11" i="2"/>
  <c r="M11" i="2" s="1"/>
  <c r="N10" i="2"/>
  <c r="L10" i="2"/>
  <c r="K10" i="2"/>
  <c r="E10" i="2"/>
  <c r="D10" i="2" s="1"/>
  <c r="M10" i="2" s="1"/>
  <c r="L9" i="2"/>
  <c r="K9" i="2"/>
  <c r="N9" i="2" s="1"/>
  <c r="E9" i="2"/>
  <c r="D9" i="2" s="1"/>
  <c r="M9" i="2" s="1"/>
  <c r="L8" i="2"/>
  <c r="K8" i="2"/>
  <c r="N8" i="2" s="1"/>
  <c r="E8" i="2"/>
  <c r="D8" i="2" s="1"/>
  <c r="M8" i="2" s="1"/>
  <c r="N7" i="2"/>
  <c r="L7" i="2"/>
  <c r="K7" i="2"/>
  <c r="E7" i="2"/>
  <c r="D7" i="2" s="1"/>
  <c r="M7" i="2" s="1"/>
  <c r="N6" i="2"/>
  <c r="L6" i="2"/>
  <c r="K6" i="2"/>
  <c r="E6" i="2"/>
  <c r="D6" i="2"/>
  <c r="M6" i="2" s="1"/>
  <c r="N5" i="2"/>
  <c r="L5" i="2"/>
  <c r="K5" i="2"/>
  <c r="E5" i="2"/>
  <c r="D5" i="2" s="1"/>
  <c r="M5" i="2" s="1"/>
  <c r="N4" i="2"/>
  <c r="L4" i="2"/>
  <c r="K4" i="2"/>
  <c r="E4" i="2"/>
  <c r="D4" i="2" s="1"/>
  <c r="M4" i="2" s="1"/>
  <c r="L3" i="2"/>
  <c r="K3" i="2"/>
  <c r="N3" i="2" s="1"/>
  <c r="E3" i="2"/>
  <c r="E14" i="2" s="1"/>
  <c r="D3" i="2"/>
  <c r="M3" i="2" s="1"/>
  <c r="N2" i="2"/>
  <c r="L2" i="2"/>
  <c r="K2" i="2"/>
  <c r="E2" i="2"/>
  <c r="D2" i="2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L14" i="1"/>
  <c r="L3" i="1"/>
  <c r="L4" i="1"/>
  <c r="L5" i="1"/>
  <c r="L6" i="1"/>
  <c r="L7" i="1"/>
  <c r="L8" i="1"/>
  <c r="L9" i="1"/>
  <c r="L10" i="1"/>
  <c r="L11" i="1"/>
  <c r="L12" i="1"/>
  <c r="L13" i="1"/>
  <c r="L2" i="1"/>
  <c r="F13" i="1"/>
  <c r="F14" i="1"/>
  <c r="F3" i="1"/>
  <c r="F4" i="1"/>
  <c r="F5" i="1"/>
  <c r="F6" i="1"/>
  <c r="F7" i="1"/>
  <c r="F8" i="1"/>
  <c r="F9" i="1"/>
  <c r="F10" i="1"/>
  <c r="F11" i="1"/>
  <c r="F12" i="1"/>
  <c r="F2" i="1"/>
  <c r="K14" i="1"/>
  <c r="M3" i="1"/>
  <c r="M4" i="1"/>
  <c r="M5" i="1"/>
  <c r="M6" i="1"/>
  <c r="M7" i="1"/>
  <c r="M8" i="1"/>
  <c r="M9" i="1"/>
  <c r="M10" i="1"/>
  <c r="M11" i="1"/>
  <c r="M12" i="1"/>
  <c r="M13" i="1"/>
  <c r="M2" i="1"/>
  <c r="E3" i="1"/>
  <c r="C3" i="1" s="1"/>
  <c r="E4" i="1"/>
  <c r="C4" i="1" s="1"/>
  <c r="E5" i="1"/>
  <c r="C5" i="1" s="1"/>
  <c r="E6" i="1"/>
  <c r="C6" i="1" s="1"/>
  <c r="E7" i="1"/>
  <c r="C7" i="1" s="1"/>
  <c r="E8" i="1"/>
  <c r="C8" i="1" s="1"/>
  <c r="E9" i="1"/>
  <c r="C9" i="1" s="1"/>
  <c r="E10" i="1"/>
  <c r="C10" i="1" s="1"/>
  <c r="E11" i="1"/>
  <c r="C11" i="1" s="1"/>
  <c r="E12" i="1"/>
  <c r="C12" i="1" s="1"/>
  <c r="E13" i="1"/>
  <c r="C13" i="1" s="1"/>
  <c r="J14" i="1"/>
  <c r="I14" i="1"/>
  <c r="H14" i="1"/>
  <c r="G14" i="1"/>
  <c r="B14" i="1"/>
  <c r="M2" i="2" l="1"/>
  <c r="D14" i="2"/>
  <c r="M14" i="2" s="1"/>
  <c r="D14" i="1"/>
  <c r="M14" i="1" s="1"/>
  <c r="E2" i="1"/>
  <c r="C2" i="1" s="1"/>
  <c r="C14" i="1" l="1"/>
  <c r="E14" i="1"/>
</calcChain>
</file>

<file path=xl/sharedStrings.xml><?xml version="1.0" encoding="utf-8"?>
<sst xmlns="http://schemas.openxmlformats.org/spreadsheetml/2006/main" count="42" uniqueCount="29">
  <si>
    <t>Plate Appearances</t>
  </si>
  <si>
    <t>Singles</t>
  </si>
  <si>
    <t>Doubles</t>
  </si>
  <si>
    <t>Triples</t>
  </si>
  <si>
    <t>Home Runs</t>
  </si>
  <si>
    <t>On Base Percentage</t>
  </si>
  <si>
    <t>Total Bases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</si>
  <si>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</si>
  <si>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</si>
  <si>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</si>
  <si>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</si>
  <si>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</si>
  <si>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</si>
  <si>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</si>
  <si>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</si>
  <si>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</si>
  <si>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</si>
  <si>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</si>
  <si>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</si>
  <si>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TOTALS</t>
  </si>
  <si>
    <t>BB/HBP</t>
  </si>
  <si>
    <t>On Base</t>
  </si>
  <si>
    <t>At Bats</t>
  </si>
  <si>
    <t>Slugging PCT</t>
  </si>
  <si>
    <t>Batting Average</t>
  </si>
  <si>
    <t>Hits</t>
  </si>
  <si>
    <t>Years</t>
  </si>
  <si>
    <t>Slugging 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</si>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</sst>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AEDE3"/>
      </left>
      <right style="medium">
        <color rgb="FFEAEDE3"/>
      </right>
      <top/>
      <bottom style="medium">
        <color rgb="FFEAEDE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  <xf numFmtId="0" fontId="2" fillId="0" borderId="2" xfId="0" applyFont="1" applyBorder="1" applyAlignment="1">
      <alignment horizontal="right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89150-CB76-674C-8D53-A8DB0B8D145D}" name="Table1" displayName="Table1" ref="A1:N14" totalsRowShown="0" headerRowDxfId="10">
  <autoFilter ref="A1:N14" xr:uid="{1E789150-CB76-674C-8D53-A8DB0B8D145D}"/>
  <tableColumns count="14">
    <tableColumn id="1" xr3:uid="{CE0F5FAF-1325-9048-827B-3827A596FFBF}" name="Years" dataDxfId="9"/>
    <tableColumn id="2" xr3:uid="{DE75A708-CDC6-544A-855E-402FCB1DB9FA}" name="Plate Appearances"/>
    <tableColumn id="3" xr3:uid="{CAC52E33-30A6-8647-BB97-228BE718FA54}" name="At Bats"/>
    <tableColumn id="4" xr3:uid="{FC524D0F-F306-9847-BC6E-0AD16D0BFA53}" name="On Base"/>
    <tableColumn id="5" xr3:uid="{E22BB492-1262-7648-B0D9-B85B1A214D7F}" name="BB/HBP"/>
    <tableColumn id="6" xr3:uid="{CC2B3A48-42C3-3E4E-B6AE-D4AF644BA42F}" name="Hits">
      <calculatedColumnFormula>SUM(G2:J2)</calculatedColumnFormula>
    </tableColumn>
    <tableColumn id="7" xr3:uid="{11B9B9C4-DF76-7F45-A581-7A247F675123}" name="Singles"/>
    <tableColumn id="8" xr3:uid="{B19E261B-6B91-7348-9425-D5A5BAD73C5D}" name="Doubles"/>
    <tableColumn id="9" xr3:uid="{A834DD95-B927-AE4B-BCD3-4066EB6BB5EB}" name="Triples"/>
    <tableColumn id="10" xr3:uid="{A79C7D05-5207-1449-9439-60F2E56770AF}" name="Home Runs"/>
    <tableColumn id="11" xr3:uid="{42BF2CA9-FBFF-7A4E-8782-1140C418E854}" name="Total Bases"/>
    <tableColumn id="12" xr3:uid="{8BD29E73-B3DA-1C4B-B542-5B05C891FD17}" name="Batting Average">
      <calculatedColumnFormula>ROUND(F2/C2, 3)</calculatedColumnFormula>
    </tableColumn>
    <tableColumn id="13" xr3:uid="{2E152616-515F-C548-9FC9-CB92B3C1FB2C}" name="On Base Percentage">
      <calculatedColumnFormula>ROUND(D2/B2, 3)</calculatedColumnFormula>
    </tableColumn>
    <tableColumn id="14" xr3:uid="{8065C2A1-3C4C-F24B-A3A0-4D0752DD1253}" name="Slugging PCT" dataDxfId="8">
      <calculatedColumnFormula>ROUND(K2/C2,3)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8E0EC8-2C70-4813-9321-0D0B803DA734}" name="Table2" displayName="Table2" ref="A1:N14" totalsRowShown="0">
  <autoFilter ref="A1:N14" xr:uid="{668E0EC8-2C70-4813-9321-0D0B803DA734}"/>
  <tableColumns count="14">
    <tableColumn id="1" xr3:uid="{3E146A4B-31B3-49D3-9063-AE419094B3D1}" name="Years"/>
    <tableColumn id="2" xr3:uid="{80FA059C-043C-4413-B265-E8A6B67A0059}" name="Plate Appearances" dataDxfId="7"/>
    <tableColumn id="3" xr3:uid="{3FF69E3F-E857-4D54-B266-D2960B45195B}" name="At Bats" dataDxfId="6"/>
    <tableColumn id="4" xr3:uid="{3009448E-FF5D-4CE5-AF51-B4554996501B}" name="On Base"/>
    <tableColumn id="5" xr3:uid="{908C1D83-5A46-412C-8C67-95F5327E8F99}" name="BB/HBP"/>
    <tableColumn id="6" xr3:uid="{A73681A9-3EE9-488E-B413-9A4E1622021A}" name="Hits" dataDxfId="5"/>
    <tableColumn id="7" xr3:uid="{C7730303-7E2B-4536-BA94-56E8D42BDDC8}" name="Singles" dataDxfId="4"/>
    <tableColumn id="8" xr3:uid="{67929976-EBF0-4149-A943-B000867AC36A}" name="Doubles" dataDxfId="3"/>
    <tableColumn id="9" xr3:uid="{121123F7-C702-4CD2-99E0-2AA3519C5F12}" name="Triples" dataDxfId="2"/>
    <tableColumn id="10" xr3:uid="{5BBB4FA6-A398-4776-9521-A30A59C69B5F}" name="Home Runs" dataDxfId="1"/>
    <tableColumn id="11" xr3:uid="{BA57AFD6-B5EF-4CD3-B434-1AD7ABC185B9}" name="Total Bases">
      <calculatedColumnFormula>((4*J2)+(3*I2)+(2*H2)+G2)</calculatedColumnFormula>
    </tableColumn>
    <tableColumn id="12" xr3:uid="{63C507DD-B004-42DC-83DC-B12AC2E73D93}" name="Batting Average" dataDxfId="0">
      <calculatedColumnFormula>F2/C2</calculatedColumnFormula>
    </tableColumn>
    <tableColumn id="13" xr3:uid="{1A674FCB-E664-4CBD-B896-E0EEF9FFE8F2}" name="On Base Percentage">
      <calculatedColumnFormula>(D2/B2)</calculatedColumnFormula>
    </tableColumn>
    <tableColumn id="14" xr3:uid="{9D9C8DB9-36A8-45F3-B342-D8B87B88E257}" name="Slugging Percentage">
      <calculatedColumnFormula>K2/C2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opLeftCell="D1" workbookViewId="0">
      <selection activeCell="O22" sqref="O22"/>
    </sheetView>
  </sheetViews>
  <sheetFormatPr defaultColWidth="8.85546875" defaultRowHeight="15" x14ac:dyDescent="0.25"/>
  <cols>
    <col min="1" max="1" width="10.42578125" customWidth="1"/>
    <col min="2" max="2" width="17.85546875" customWidth="1"/>
    <col min="3" max="6" width="17.7109375" customWidth="1"/>
    <col min="7" max="7" width="8.85546875" customWidth="1"/>
    <col min="8" max="8" width="9.85546875" customWidth="1"/>
    <col min="9" max="9" width="8.7109375" customWidth="1"/>
    <col min="10" max="10" width="12.140625" customWidth="1"/>
    <col min="11" max="11" width="18.85546875" bestFit="1" customWidth="1"/>
    <col min="12" max="13" width="18.85546875" customWidth="1"/>
    <col min="14" max="14" width="13" customWidth="1"/>
    <col min="15" max="15" width="12.28515625" bestFit="1" customWidth="1"/>
    <col min="16" max="16" width="13.28515625" bestFit="1" customWidth="1"/>
    <col min="17" max="17" width="19.140625" bestFit="1" customWidth="1"/>
    <col min="18" max="18" width="14.42578125" bestFit="1" customWidth="1"/>
    <col min="19" max="19" width="10" bestFit="1" customWidth="1"/>
  </cols>
  <sheetData>
    <row r="1" spans="1:14" x14ac:dyDescent="0.25">
      <c r="A1" t="s">
        <v>26</v>
      </c>
      <c r="B1" s="1" t="s">
        <v>0</v>
      </c>
      <c r="C1" s="1" t="s">
        <v>22</v>
      </c>
      <c r="D1" s="1" t="s">
        <v>21</v>
      </c>
      <c r="E1" s="1" t="s">
        <v>20</v>
      </c>
      <c r="F1" s="1" t="s">
        <v>25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6</v>
      </c>
      <c r="L1" s="1" t="s">
        <v>24</v>
      </c>
      <c r="M1" s="1" t="s">
        <v>5</v>
      </c>
      <c r="N1" s="1" t="s">
        <v>23</v>
      </c>
    </row>
    <row r="2" spans="1:14" x14ac:dyDescent="0.25">
      <c r="A2" s="1" t="s">
        <v>7</v>
      </c>
      <c r="B2">
        <v>35</v>
      </c>
      <c r="C2">
        <f>(B2-E2)</f>
        <v>33</v>
      </c>
      <c r="D2">
        <v>16</v>
      </c>
      <c r="E2">
        <f t="shared" ref="E2:E13" si="0">(D2-(SUM(G2:J2)))</f>
        <v>2</v>
      </c>
      <c r="F2">
        <f>SUM(G2:J2)</f>
        <v>14</v>
      </c>
      <c r="G2">
        <v>8</v>
      </c>
      <c r="H2">
        <v>4</v>
      </c>
      <c r="I2">
        <v>1</v>
      </c>
      <c r="J2">
        <v>1</v>
      </c>
      <c r="K2">
        <v>23</v>
      </c>
      <c r="L2">
        <f>ROUND(F2/C2, 3)</f>
        <v>0.42399999999999999</v>
      </c>
      <c r="M2">
        <f t="shared" ref="M2:M14" si="1">ROUND(D2/B2, 3)</f>
        <v>0.45700000000000002</v>
      </c>
      <c r="N2">
        <f t="shared" ref="N2:N14" si="2">ROUND(K2/C2,3)</f>
        <v>0.69699999999999995</v>
      </c>
    </row>
    <row r="3" spans="1:14" x14ac:dyDescent="0.25">
      <c r="A3" s="1" t="s">
        <v>8</v>
      </c>
      <c r="B3">
        <v>51</v>
      </c>
      <c r="C3">
        <f t="shared" ref="C3:C13" si="3">(B3-E3)</f>
        <v>49</v>
      </c>
      <c r="D3">
        <v>14</v>
      </c>
      <c r="E3">
        <f t="shared" si="0"/>
        <v>2</v>
      </c>
      <c r="F3">
        <f t="shared" ref="F3:F14" si="4">SUM(G3:J3)</f>
        <v>12</v>
      </c>
      <c r="G3">
        <v>7</v>
      </c>
      <c r="H3">
        <v>2</v>
      </c>
      <c r="I3">
        <v>1</v>
      </c>
      <c r="J3">
        <v>2</v>
      </c>
      <c r="K3">
        <v>22</v>
      </c>
      <c r="L3">
        <f t="shared" ref="L3:L14" si="5">ROUND(F3/C3, 3)</f>
        <v>0.245</v>
      </c>
      <c r="M3">
        <f t="shared" si="1"/>
        <v>0.27500000000000002</v>
      </c>
      <c r="N3">
        <f t="shared" si="2"/>
        <v>0.44900000000000001</v>
      </c>
    </row>
    <row r="4" spans="1:14" x14ac:dyDescent="0.25">
      <c r="A4" s="1" t="s">
        <v>9</v>
      </c>
      <c r="B4">
        <v>39</v>
      </c>
      <c r="C4">
        <f t="shared" si="3"/>
        <v>36</v>
      </c>
      <c r="D4">
        <v>18</v>
      </c>
      <c r="E4">
        <f t="shared" si="0"/>
        <v>3</v>
      </c>
      <c r="F4">
        <f t="shared" si="4"/>
        <v>15</v>
      </c>
      <c r="G4">
        <v>12</v>
      </c>
      <c r="H4">
        <v>1</v>
      </c>
      <c r="I4">
        <v>1</v>
      </c>
      <c r="J4">
        <v>1</v>
      </c>
      <c r="K4">
        <v>21</v>
      </c>
      <c r="L4">
        <f t="shared" si="5"/>
        <v>0.41699999999999998</v>
      </c>
      <c r="M4">
        <f t="shared" si="1"/>
        <v>0.46200000000000002</v>
      </c>
      <c r="N4">
        <f t="shared" si="2"/>
        <v>0.58299999999999996</v>
      </c>
    </row>
    <row r="5" spans="1:14" x14ac:dyDescent="0.25">
      <c r="A5" s="1" t="s">
        <v>10</v>
      </c>
      <c r="B5">
        <v>52</v>
      </c>
      <c r="C5">
        <f t="shared" si="3"/>
        <v>51</v>
      </c>
      <c r="D5">
        <v>13</v>
      </c>
      <c r="E5">
        <f t="shared" si="0"/>
        <v>1</v>
      </c>
      <c r="F5">
        <f t="shared" si="4"/>
        <v>12</v>
      </c>
      <c r="G5">
        <v>8</v>
      </c>
      <c r="H5">
        <v>2</v>
      </c>
      <c r="I5">
        <v>0</v>
      </c>
      <c r="J5">
        <v>2</v>
      </c>
      <c r="K5">
        <v>20</v>
      </c>
      <c r="L5">
        <f t="shared" si="5"/>
        <v>0.23499999999999999</v>
      </c>
      <c r="M5">
        <f t="shared" si="1"/>
        <v>0.25</v>
      </c>
      <c r="N5">
        <f t="shared" si="2"/>
        <v>0.39200000000000002</v>
      </c>
    </row>
    <row r="6" spans="1:14" x14ac:dyDescent="0.25">
      <c r="A6" s="1" t="s">
        <v>11</v>
      </c>
      <c r="B6">
        <v>37</v>
      </c>
      <c r="C6">
        <f t="shared" si="3"/>
        <v>37</v>
      </c>
      <c r="D6">
        <v>10</v>
      </c>
      <c r="E6">
        <f t="shared" si="0"/>
        <v>0</v>
      </c>
      <c r="F6">
        <f t="shared" si="4"/>
        <v>10</v>
      </c>
      <c r="G6">
        <v>7</v>
      </c>
      <c r="H6">
        <v>1</v>
      </c>
      <c r="I6">
        <v>2</v>
      </c>
      <c r="J6">
        <v>0</v>
      </c>
      <c r="K6">
        <v>15</v>
      </c>
      <c r="L6">
        <f t="shared" si="5"/>
        <v>0.27</v>
      </c>
      <c r="M6">
        <f t="shared" si="1"/>
        <v>0.27</v>
      </c>
      <c r="N6">
        <f t="shared" si="2"/>
        <v>0.40500000000000003</v>
      </c>
    </row>
    <row r="7" spans="1:14" x14ac:dyDescent="0.25">
      <c r="A7" s="1" t="s">
        <v>12</v>
      </c>
      <c r="B7">
        <v>49</v>
      </c>
      <c r="C7">
        <f t="shared" si="3"/>
        <v>45</v>
      </c>
      <c r="D7">
        <v>14</v>
      </c>
      <c r="E7">
        <f t="shared" si="0"/>
        <v>4</v>
      </c>
      <c r="F7">
        <f t="shared" si="4"/>
        <v>10</v>
      </c>
      <c r="G7">
        <v>7</v>
      </c>
      <c r="H7">
        <v>2</v>
      </c>
      <c r="I7">
        <v>0</v>
      </c>
      <c r="J7">
        <v>1</v>
      </c>
      <c r="K7">
        <v>15</v>
      </c>
      <c r="L7">
        <f t="shared" si="5"/>
        <v>0.222</v>
      </c>
      <c r="M7">
        <f t="shared" si="1"/>
        <v>0.28599999999999998</v>
      </c>
      <c r="N7">
        <f t="shared" si="2"/>
        <v>0.33300000000000002</v>
      </c>
    </row>
    <row r="8" spans="1:14" x14ac:dyDescent="0.25">
      <c r="A8" s="1" t="s">
        <v>13</v>
      </c>
      <c r="B8">
        <v>55</v>
      </c>
      <c r="C8">
        <f t="shared" si="3"/>
        <v>53</v>
      </c>
      <c r="D8">
        <v>13</v>
      </c>
      <c r="E8">
        <f t="shared" si="0"/>
        <v>2</v>
      </c>
      <c r="F8">
        <f t="shared" si="4"/>
        <v>11</v>
      </c>
      <c r="G8">
        <v>9</v>
      </c>
      <c r="H8">
        <v>2</v>
      </c>
      <c r="I8">
        <v>0</v>
      </c>
      <c r="J8">
        <v>0</v>
      </c>
      <c r="K8">
        <v>13</v>
      </c>
      <c r="L8">
        <f t="shared" si="5"/>
        <v>0.20799999999999999</v>
      </c>
      <c r="M8">
        <f t="shared" si="1"/>
        <v>0.23599999999999999</v>
      </c>
      <c r="N8">
        <f t="shared" si="2"/>
        <v>0.245</v>
      </c>
    </row>
    <row r="9" spans="1:14" x14ac:dyDescent="0.25">
      <c r="A9" s="1" t="s">
        <v>14</v>
      </c>
      <c r="B9">
        <v>60</v>
      </c>
      <c r="C9">
        <f t="shared" si="3"/>
        <v>59</v>
      </c>
      <c r="D9">
        <v>10</v>
      </c>
      <c r="E9">
        <f t="shared" si="0"/>
        <v>1</v>
      </c>
      <c r="F9">
        <f t="shared" si="4"/>
        <v>9</v>
      </c>
      <c r="G9">
        <v>4</v>
      </c>
      <c r="H9">
        <v>4</v>
      </c>
      <c r="I9">
        <v>0</v>
      </c>
      <c r="J9">
        <v>1</v>
      </c>
      <c r="K9">
        <v>16</v>
      </c>
      <c r="L9">
        <f t="shared" si="5"/>
        <v>0.153</v>
      </c>
      <c r="M9">
        <f t="shared" si="1"/>
        <v>0.16700000000000001</v>
      </c>
      <c r="N9">
        <f t="shared" si="2"/>
        <v>0.27100000000000002</v>
      </c>
    </row>
    <row r="10" spans="1:14" x14ac:dyDescent="0.25">
      <c r="A10" s="1" t="s">
        <v>15</v>
      </c>
      <c r="B10">
        <v>41</v>
      </c>
      <c r="C10">
        <f t="shared" si="3"/>
        <v>38</v>
      </c>
      <c r="D10">
        <v>14</v>
      </c>
      <c r="E10">
        <f t="shared" si="0"/>
        <v>3</v>
      </c>
      <c r="F10">
        <f t="shared" si="4"/>
        <v>11</v>
      </c>
      <c r="G10">
        <v>6</v>
      </c>
      <c r="H10">
        <v>2</v>
      </c>
      <c r="I10">
        <v>0</v>
      </c>
      <c r="J10">
        <v>3</v>
      </c>
      <c r="K10">
        <v>22</v>
      </c>
      <c r="L10">
        <f t="shared" si="5"/>
        <v>0.28899999999999998</v>
      </c>
      <c r="M10">
        <f t="shared" si="1"/>
        <v>0.34100000000000003</v>
      </c>
      <c r="N10">
        <f t="shared" si="2"/>
        <v>0.57899999999999996</v>
      </c>
    </row>
    <row r="11" spans="1:14" x14ac:dyDescent="0.25">
      <c r="A11" s="1" t="s">
        <v>16</v>
      </c>
      <c r="B11">
        <v>24</v>
      </c>
      <c r="C11">
        <f t="shared" si="3"/>
        <v>24</v>
      </c>
      <c r="D11">
        <v>4</v>
      </c>
      <c r="E11">
        <f t="shared" si="0"/>
        <v>0</v>
      </c>
      <c r="F11">
        <f t="shared" si="4"/>
        <v>4</v>
      </c>
      <c r="G11">
        <v>3</v>
      </c>
      <c r="H11">
        <v>1</v>
      </c>
      <c r="I11">
        <v>0</v>
      </c>
      <c r="J11">
        <v>0</v>
      </c>
      <c r="K11">
        <v>5</v>
      </c>
      <c r="L11">
        <f t="shared" si="5"/>
        <v>0.16700000000000001</v>
      </c>
      <c r="M11">
        <f t="shared" si="1"/>
        <v>0.16700000000000001</v>
      </c>
      <c r="N11">
        <f t="shared" si="2"/>
        <v>0.20799999999999999</v>
      </c>
    </row>
    <row r="12" spans="1:14" x14ac:dyDescent="0.25">
      <c r="A12" s="1" t="s">
        <v>17</v>
      </c>
      <c r="B12">
        <v>68</v>
      </c>
      <c r="C12">
        <f t="shared" si="3"/>
        <v>64</v>
      </c>
      <c r="D12">
        <v>24</v>
      </c>
      <c r="E12">
        <f t="shared" si="0"/>
        <v>4</v>
      </c>
      <c r="F12">
        <f t="shared" si="4"/>
        <v>20</v>
      </c>
      <c r="G12">
        <v>11</v>
      </c>
      <c r="H12">
        <v>6</v>
      </c>
      <c r="I12">
        <v>0</v>
      </c>
      <c r="J12">
        <v>3</v>
      </c>
      <c r="K12">
        <v>35</v>
      </c>
      <c r="L12">
        <f t="shared" si="5"/>
        <v>0.313</v>
      </c>
      <c r="M12">
        <f t="shared" si="1"/>
        <v>0.35299999999999998</v>
      </c>
      <c r="N12">
        <f t="shared" si="2"/>
        <v>0.54700000000000004</v>
      </c>
    </row>
    <row r="13" spans="1:14" x14ac:dyDescent="0.25">
      <c r="A13" s="1" t="s">
        <v>18</v>
      </c>
      <c r="B13">
        <v>95</v>
      </c>
      <c r="C13">
        <f t="shared" si="3"/>
        <v>91</v>
      </c>
      <c r="D13">
        <v>28</v>
      </c>
      <c r="E13">
        <f t="shared" si="0"/>
        <v>4</v>
      </c>
      <c r="F13">
        <f>SUM(G13:J13)</f>
        <v>24</v>
      </c>
      <c r="G13">
        <v>12</v>
      </c>
      <c r="H13">
        <v>2</v>
      </c>
      <c r="I13">
        <v>1</v>
      </c>
      <c r="J13">
        <v>9</v>
      </c>
      <c r="K13">
        <v>55</v>
      </c>
      <c r="L13">
        <f t="shared" si="5"/>
        <v>0.26400000000000001</v>
      </c>
      <c r="M13">
        <f t="shared" si="1"/>
        <v>0.29499999999999998</v>
      </c>
      <c r="N13">
        <f t="shared" si="2"/>
        <v>0.60399999999999998</v>
      </c>
    </row>
    <row r="14" spans="1:14" x14ac:dyDescent="0.25">
      <c r="A14" s="2" t="s">
        <v>19</v>
      </c>
      <c r="B14">
        <f>SUM(B2:B13)</f>
        <v>606</v>
      </c>
      <c r="C14">
        <f xml:space="preserve"> SUM(C2:C13)</f>
        <v>580</v>
      </c>
      <c r="D14">
        <f>SUM(D2:D13)</f>
        <v>178</v>
      </c>
      <c r="E14">
        <f>SUM(E2:E13)</f>
        <v>26</v>
      </c>
      <c r="F14">
        <f t="shared" si="4"/>
        <v>152</v>
      </c>
      <c r="G14">
        <f>SUM(G2:G13)</f>
        <v>94</v>
      </c>
      <c r="H14">
        <f>SUM(H2:H13)</f>
        <v>29</v>
      </c>
      <c r="I14">
        <f>SUM(I2:I13)</f>
        <v>6</v>
      </c>
      <c r="J14">
        <f>SUM(J2:J13)</f>
        <v>23</v>
      </c>
      <c r="K14">
        <f t="shared" ref="K14" si="6">SUM(K2:K13)</f>
        <v>262</v>
      </c>
      <c r="L14">
        <f t="shared" si="5"/>
        <v>0.26200000000000001</v>
      </c>
      <c r="M14">
        <f t="shared" si="1"/>
        <v>0.29399999999999998</v>
      </c>
      <c r="N14">
        <f t="shared" si="2"/>
        <v>0.45200000000000001</v>
      </c>
    </row>
    <row r="15" spans="1:14" x14ac:dyDescent="0.25">
      <c r="A15" s="2"/>
    </row>
    <row r="22" spans="15:20" x14ac:dyDescent="0.25">
      <c r="O22" s="3">
        <v>14073</v>
      </c>
      <c r="P22" s="1"/>
      <c r="Q22" s="1"/>
      <c r="R22" s="1"/>
      <c r="S22" s="1"/>
      <c r="T2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D9CB-BA8C-4865-AF44-1791BC6A0865}">
  <dimension ref="A1:N14"/>
  <sheetViews>
    <sheetView tabSelected="1" workbookViewId="0">
      <selection activeCell="M22" sqref="M22"/>
    </sheetView>
  </sheetViews>
  <sheetFormatPr defaultRowHeight="15" x14ac:dyDescent="0.25"/>
  <cols>
    <col min="2" max="2" width="19.5703125" customWidth="1"/>
    <col min="3" max="3" width="9.28515625" customWidth="1"/>
    <col min="4" max="4" width="10.28515625" customWidth="1"/>
    <col min="5" max="5" width="9.85546875" customWidth="1"/>
    <col min="7" max="7" width="9.42578125" customWidth="1"/>
    <col min="8" max="8" width="10.42578125" customWidth="1"/>
    <col min="10" max="10" width="13.140625" customWidth="1"/>
    <col min="11" max="11" width="13" customWidth="1"/>
    <col min="12" max="12" width="17.140625" customWidth="1"/>
    <col min="13" max="13" width="20.7109375" customWidth="1"/>
    <col min="14" max="14" width="21" customWidth="1"/>
  </cols>
  <sheetData>
    <row r="1" spans="1:14" x14ac:dyDescent="0.25">
      <c r="A1" t="s">
        <v>26</v>
      </c>
      <c r="B1" t="s">
        <v>0</v>
      </c>
      <c r="C1" t="s">
        <v>22</v>
      </c>
      <c r="D1" t="s">
        <v>21</v>
      </c>
      <c r="E1" t="s">
        <v>20</v>
      </c>
      <c r="F1" t="s">
        <v>25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24</v>
      </c>
      <c r="M1" t="s">
        <v>5</v>
      </c>
      <c r="N1" t="s">
        <v>27</v>
      </c>
    </row>
    <row r="2" spans="1:14" x14ac:dyDescent="0.25">
      <c r="A2">
        <v>2011</v>
      </c>
      <c r="B2" s="3">
        <v>185245</v>
      </c>
      <c r="C2" s="3">
        <v>165705</v>
      </c>
      <c r="D2">
        <f t="shared" ref="D2:D7" si="0">SUM(F2+E2)</f>
        <v>60070</v>
      </c>
      <c r="E2">
        <f>15018+1231+1554</f>
        <v>17803</v>
      </c>
      <c r="F2" s="3">
        <v>42267</v>
      </c>
      <c r="G2" s="3">
        <v>28418</v>
      </c>
      <c r="H2" s="3">
        <v>8399</v>
      </c>
      <c r="I2" s="3">
        <v>898</v>
      </c>
      <c r="J2" s="3">
        <v>4552</v>
      </c>
      <c r="K2">
        <f t="shared" ref="K2:K14" si="1">((4*J2)+(3*I2)+(2*H2)+G2)</f>
        <v>66118</v>
      </c>
      <c r="L2" s="3">
        <f t="shared" ref="L2:L14" si="2">F2/C2</f>
        <v>0.25507377568570655</v>
      </c>
      <c r="M2">
        <f t="shared" ref="M2:M14" si="3">(D2/B2)</f>
        <v>0.32427325973710491</v>
      </c>
      <c r="N2">
        <f t="shared" ref="N2:N14" si="4">K2/C2</f>
        <v>0.39901028936966293</v>
      </c>
    </row>
    <row r="3" spans="1:14" x14ac:dyDescent="0.25">
      <c r="A3">
        <v>2012</v>
      </c>
      <c r="B3" s="3">
        <v>184179</v>
      </c>
      <c r="C3" s="3">
        <v>165251</v>
      </c>
      <c r="D3">
        <f t="shared" si="0"/>
        <v>59321</v>
      </c>
      <c r="E3">
        <f>14709+1055+1494</f>
        <v>17258</v>
      </c>
      <c r="F3" s="3">
        <v>42063</v>
      </c>
      <c r="G3" s="3">
        <v>27941</v>
      </c>
      <c r="H3" s="3">
        <v>8261</v>
      </c>
      <c r="I3" s="3">
        <v>927</v>
      </c>
      <c r="J3" s="3">
        <v>4934</v>
      </c>
      <c r="K3">
        <f t="shared" si="1"/>
        <v>66980</v>
      </c>
      <c r="L3" s="3">
        <f t="shared" si="2"/>
        <v>0.25454006329765022</v>
      </c>
      <c r="M3">
        <f t="shared" si="3"/>
        <v>0.32208340798896723</v>
      </c>
      <c r="N3">
        <f t="shared" si="4"/>
        <v>0.40532281196482928</v>
      </c>
    </row>
    <row r="4" spans="1:14" x14ac:dyDescent="0.25">
      <c r="A4">
        <v>2013</v>
      </c>
      <c r="B4" s="3">
        <v>184872</v>
      </c>
      <c r="C4" s="3">
        <v>166070</v>
      </c>
      <c r="D4">
        <f t="shared" si="0"/>
        <v>59287</v>
      </c>
      <c r="E4">
        <f>14640+1018+1536</f>
        <v>17194</v>
      </c>
      <c r="F4" s="3">
        <v>42093</v>
      </c>
      <c r="G4" s="3">
        <v>28438</v>
      </c>
      <c r="H4" s="3">
        <v>8222</v>
      </c>
      <c r="I4" s="3">
        <v>772</v>
      </c>
      <c r="J4" s="3">
        <v>4661</v>
      </c>
      <c r="K4">
        <f t="shared" si="1"/>
        <v>65842</v>
      </c>
      <c r="L4" s="3">
        <f t="shared" si="2"/>
        <v>0.25346540615403146</v>
      </c>
      <c r="M4">
        <f t="shared" si="3"/>
        <v>0.32069215457181183</v>
      </c>
      <c r="N4">
        <f t="shared" si="4"/>
        <v>0.39647136749563439</v>
      </c>
    </row>
    <row r="5" spans="1:14" x14ac:dyDescent="0.25">
      <c r="A5">
        <v>2014</v>
      </c>
      <c r="B5" s="3">
        <v>183928</v>
      </c>
      <c r="C5" s="3">
        <v>165614</v>
      </c>
      <c r="D5">
        <f t="shared" si="0"/>
        <v>58252</v>
      </c>
      <c r="E5">
        <f>14020+985+1652</f>
        <v>16657</v>
      </c>
      <c r="F5" s="3">
        <v>41595</v>
      </c>
      <c r="G5" s="3">
        <v>28423</v>
      </c>
      <c r="H5" s="3">
        <v>8137</v>
      </c>
      <c r="I5" s="3">
        <v>849</v>
      </c>
      <c r="J5" s="3">
        <v>4186</v>
      </c>
      <c r="K5">
        <f t="shared" si="1"/>
        <v>63988</v>
      </c>
      <c r="L5" s="3">
        <f t="shared" si="2"/>
        <v>0.25115630321108118</v>
      </c>
      <c r="M5">
        <f t="shared" si="3"/>
        <v>0.31671088686877474</v>
      </c>
      <c r="N5">
        <f t="shared" si="4"/>
        <v>0.38636830219667417</v>
      </c>
    </row>
    <row r="6" spans="1:14" x14ac:dyDescent="0.25">
      <c r="A6">
        <v>2015</v>
      </c>
      <c r="B6" s="3">
        <v>183627</v>
      </c>
      <c r="C6" s="3">
        <v>165488</v>
      </c>
      <c r="D6">
        <f t="shared" si="0"/>
        <v>58732</v>
      </c>
      <c r="E6">
        <f>14073+951+1602</f>
        <v>16626</v>
      </c>
      <c r="F6" s="3">
        <v>42106</v>
      </c>
      <c r="G6" s="3">
        <v>28016</v>
      </c>
      <c r="H6" s="3">
        <v>8242</v>
      </c>
      <c r="I6" s="3">
        <v>939</v>
      </c>
      <c r="J6" s="3">
        <v>4909</v>
      </c>
      <c r="K6">
        <f t="shared" si="1"/>
        <v>66953</v>
      </c>
      <c r="L6" s="3">
        <f t="shared" si="2"/>
        <v>0.2544353669148216</v>
      </c>
      <c r="M6">
        <f t="shared" si="3"/>
        <v>0.31984403165111885</v>
      </c>
      <c r="N6">
        <f t="shared" si="4"/>
        <v>0.40457918398917142</v>
      </c>
    </row>
    <row r="7" spans="1:14" x14ac:dyDescent="0.25">
      <c r="A7">
        <v>2016</v>
      </c>
      <c r="B7" s="3">
        <v>184577</v>
      </c>
      <c r="C7" s="3">
        <v>165561</v>
      </c>
      <c r="D7">
        <f t="shared" si="0"/>
        <v>59947</v>
      </c>
      <c r="E7">
        <f>15088+932+1651</f>
        <v>17671</v>
      </c>
      <c r="F7" s="3">
        <v>42276</v>
      </c>
      <c r="G7" s="3">
        <v>27538</v>
      </c>
      <c r="H7" s="3">
        <v>8255</v>
      </c>
      <c r="I7" s="3">
        <v>873</v>
      </c>
      <c r="J7" s="3">
        <v>5610</v>
      </c>
      <c r="K7">
        <f t="shared" si="1"/>
        <v>69107</v>
      </c>
      <c r="L7" s="3">
        <f t="shared" si="2"/>
        <v>0.25534999184590573</v>
      </c>
      <c r="M7">
        <f t="shared" si="3"/>
        <v>0.32478044393396793</v>
      </c>
      <c r="N7">
        <f t="shared" si="4"/>
        <v>0.41741110527237696</v>
      </c>
    </row>
    <row r="8" spans="1:14" x14ac:dyDescent="0.25">
      <c r="A8">
        <v>2017</v>
      </c>
      <c r="B8" s="3">
        <v>185295</v>
      </c>
      <c r="C8" s="3">
        <v>165567</v>
      </c>
      <c r="D8">
        <f t="shared" ref="D8:D13" si="5">SUM(F8+E8)</f>
        <v>60777</v>
      </c>
      <c r="E8">
        <f>15829+970+1763</f>
        <v>18562</v>
      </c>
      <c r="F8" s="3">
        <v>42215</v>
      </c>
      <c r="G8" s="3">
        <v>26918</v>
      </c>
      <c r="H8" s="3">
        <v>8397</v>
      </c>
      <c r="I8" s="3">
        <v>795</v>
      </c>
      <c r="J8" s="3">
        <v>6105</v>
      </c>
      <c r="K8">
        <f t="shared" si="1"/>
        <v>70517</v>
      </c>
      <c r="L8" s="3">
        <f t="shared" si="2"/>
        <v>0.25497230728345627</v>
      </c>
      <c r="M8">
        <f t="shared" si="3"/>
        <v>0.32800129523192745</v>
      </c>
      <c r="N8">
        <f t="shared" si="4"/>
        <v>0.42591216848768171</v>
      </c>
    </row>
    <row r="9" spans="1:14" x14ac:dyDescent="0.25">
      <c r="A9">
        <v>2018</v>
      </c>
      <c r="B9" s="3">
        <v>185139</v>
      </c>
      <c r="C9" s="3">
        <v>165432</v>
      </c>
      <c r="D9">
        <f t="shared" si="5"/>
        <v>59555</v>
      </c>
      <c r="E9">
        <f>15686+929+1922</f>
        <v>18537</v>
      </c>
      <c r="F9" s="3">
        <v>41018</v>
      </c>
      <c r="G9" s="3">
        <v>26322</v>
      </c>
      <c r="H9" s="3">
        <v>8264</v>
      </c>
      <c r="I9" s="3">
        <v>847</v>
      </c>
      <c r="J9" s="3">
        <v>5585</v>
      </c>
      <c r="K9">
        <f t="shared" si="1"/>
        <v>67731</v>
      </c>
      <c r="L9" s="3">
        <f t="shared" si="2"/>
        <v>0.24794477489240291</v>
      </c>
      <c r="M9">
        <f t="shared" si="3"/>
        <v>0.32167722630023926</v>
      </c>
      <c r="N9">
        <f t="shared" si="4"/>
        <v>0.40941897577252284</v>
      </c>
    </row>
    <row r="10" spans="1:14" x14ac:dyDescent="0.25">
      <c r="A10">
        <v>2019</v>
      </c>
      <c r="B10" s="3">
        <v>186516</v>
      </c>
      <c r="C10" s="3">
        <v>166651</v>
      </c>
      <c r="D10">
        <f t="shared" si="5"/>
        <v>60671</v>
      </c>
      <c r="E10">
        <f>15895+753 + 1984</f>
        <v>18632</v>
      </c>
      <c r="F10" s="3">
        <v>42039</v>
      </c>
      <c r="G10" s="3">
        <v>25947</v>
      </c>
      <c r="H10" s="3">
        <v>8531</v>
      </c>
      <c r="I10" s="3">
        <v>785</v>
      </c>
      <c r="J10" s="3">
        <v>6776</v>
      </c>
      <c r="K10">
        <f t="shared" si="1"/>
        <v>72468</v>
      </c>
      <c r="L10" s="3">
        <f t="shared" si="2"/>
        <v>0.25225771222494914</v>
      </c>
      <c r="M10">
        <f t="shared" si="3"/>
        <v>0.32528576636856893</v>
      </c>
      <c r="N10">
        <f t="shared" si="4"/>
        <v>0.43484887579432469</v>
      </c>
    </row>
    <row r="11" spans="1:14" x14ac:dyDescent="0.25">
      <c r="A11">
        <v>2020</v>
      </c>
      <c r="B11" s="3">
        <v>66506</v>
      </c>
      <c r="C11" s="3">
        <v>59030</v>
      </c>
      <c r="D11">
        <f t="shared" si="5"/>
        <v>21554</v>
      </c>
      <c r="E11">
        <f>6092+202 + 821</f>
        <v>7115</v>
      </c>
      <c r="F11" s="3">
        <v>14439</v>
      </c>
      <c r="G11" s="3">
        <v>9071</v>
      </c>
      <c r="H11" s="3">
        <v>2823</v>
      </c>
      <c r="I11" s="3">
        <v>241</v>
      </c>
      <c r="J11" s="3">
        <v>2304</v>
      </c>
      <c r="K11">
        <f t="shared" si="1"/>
        <v>24656</v>
      </c>
      <c r="L11" s="3">
        <f t="shared" si="2"/>
        <v>0.2446044384211418</v>
      </c>
      <c r="M11">
        <f t="shared" si="3"/>
        <v>0.32409105945328243</v>
      </c>
      <c r="N11">
        <f t="shared" si="4"/>
        <v>0.41768592241233271</v>
      </c>
    </row>
    <row r="12" spans="1:14" ht="15.75" thickBot="1" x14ac:dyDescent="0.3">
      <c r="A12">
        <v>2021</v>
      </c>
      <c r="B12" s="3">
        <v>181817</v>
      </c>
      <c r="C12" s="3">
        <v>161941</v>
      </c>
      <c r="D12">
        <f t="shared" si="5"/>
        <v>58093</v>
      </c>
      <c r="E12">
        <f>2112 + 15794 + 703</f>
        <v>18609</v>
      </c>
      <c r="F12" s="3">
        <v>39484</v>
      </c>
      <c r="G12" s="4">
        <v>25006</v>
      </c>
      <c r="H12" s="3">
        <v>7863</v>
      </c>
      <c r="I12" s="3">
        <v>671</v>
      </c>
      <c r="J12" s="3">
        <v>5944</v>
      </c>
      <c r="K12">
        <f t="shared" si="1"/>
        <v>66521</v>
      </c>
      <c r="L12" s="3">
        <f t="shared" si="2"/>
        <v>0.24381719268128516</v>
      </c>
      <c r="M12">
        <f t="shared" si="3"/>
        <v>0.31951357683824944</v>
      </c>
      <c r="N12">
        <f t="shared" si="4"/>
        <v>0.41077305932407482</v>
      </c>
    </row>
    <row r="13" spans="1:14" x14ac:dyDescent="0.25">
      <c r="A13">
        <v>2022</v>
      </c>
      <c r="B13" s="3">
        <v>182052</v>
      </c>
      <c r="C13" s="3">
        <v>163465</v>
      </c>
      <c r="D13">
        <f t="shared" si="5"/>
        <v>57051</v>
      </c>
      <c r="E13" s="3">
        <f>14852+2047+475</f>
        <v>17374</v>
      </c>
      <c r="F13" s="3">
        <v>39677</v>
      </c>
      <c r="G13" s="3">
        <v>25877</v>
      </c>
      <c r="H13" s="3">
        <v>7942</v>
      </c>
      <c r="I13">
        <v>643</v>
      </c>
      <c r="J13" s="3">
        <v>5215</v>
      </c>
      <c r="K13">
        <f t="shared" si="1"/>
        <v>64550</v>
      </c>
      <c r="L13" s="3">
        <f t="shared" si="2"/>
        <v>0.24272474229957483</v>
      </c>
      <c r="M13">
        <f t="shared" si="3"/>
        <v>0.31337749653945024</v>
      </c>
      <c r="N13">
        <f t="shared" si="4"/>
        <v>0.39488575536047471</v>
      </c>
    </row>
    <row r="14" spans="1:14" x14ac:dyDescent="0.25">
      <c r="A14" t="s">
        <v>28</v>
      </c>
      <c r="B14">
        <f t="shared" ref="B14:J14" si="6">SUM(B2:B13)</f>
        <v>2093753</v>
      </c>
      <c r="C14">
        <f t="shared" si="6"/>
        <v>1875775</v>
      </c>
      <c r="D14">
        <f t="shared" si="6"/>
        <v>673310</v>
      </c>
      <c r="E14">
        <f t="shared" si="6"/>
        <v>202038</v>
      </c>
      <c r="F14">
        <f t="shared" si="6"/>
        <v>471272</v>
      </c>
      <c r="G14">
        <f t="shared" si="6"/>
        <v>307915</v>
      </c>
      <c r="H14">
        <f t="shared" si="6"/>
        <v>93336</v>
      </c>
      <c r="I14">
        <f t="shared" si="6"/>
        <v>9240</v>
      </c>
      <c r="J14">
        <f t="shared" si="6"/>
        <v>60781</v>
      </c>
      <c r="K14">
        <f t="shared" si="1"/>
        <v>765431</v>
      </c>
      <c r="L14" s="3">
        <f t="shared" si="2"/>
        <v>0.25124122029561113</v>
      </c>
      <c r="M14">
        <f t="shared" si="3"/>
        <v>0.32158043475042186</v>
      </c>
      <c r="N14">
        <f t="shared" si="4"/>
        <v>0.40806120137010038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Jamin Kim</dc:creator>
  <cp:lastModifiedBy>Jamin Kim</cp:lastModifiedBy>
  <dcterms:created xsi:type="dcterms:W3CDTF">2022-10-24T09:27:54Z</dcterms:created>
  <dcterms:modified xsi:type="dcterms:W3CDTF">2022-10-25T06:41:55Z</dcterms:modified>
</cp:coreProperties>
</file>