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-165" windowWidth="20850" windowHeight="14220"/>
  </bookViews>
  <sheets>
    <sheet name="Statistikk" sheetId="3" r:id="rId1"/>
    <sheet name="Internettstemmer per døgn" sheetId="6" r:id="rId2"/>
    <sheet name="Grafer" sheetId="8" r:id="rId3"/>
  </sheets>
  <calcPr calcId="125725"/>
</workbook>
</file>

<file path=xl/calcChain.xml><?xml version="1.0" encoding="utf-8"?>
<calcChain xmlns="http://schemas.openxmlformats.org/spreadsheetml/2006/main">
  <c r="L37" i="3"/>
  <c r="I15"/>
  <c r="O26"/>
  <c r="O27"/>
  <c r="O28"/>
  <c r="O29"/>
  <c r="O30"/>
  <c r="O31"/>
  <c r="O32"/>
  <c r="O33"/>
  <c r="O35"/>
  <c r="O37"/>
  <c r="O25"/>
  <c r="N26"/>
  <c r="N27"/>
  <c r="N28"/>
  <c r="N29"/>
  <c r="N30"/>
  <c r="N31"/>
  <c r="N32"/>
  <c r="N33"/>
  <c r="N34"/>
  <c r="N35"/>
  <c r="N36"/>
  <c r="N37"/>
  <c r="N25"/>
  <c r="L26"/>
  <c r="L27"/>
  <c r="L28"/>
  <c r="L29"/>
  <c r="L30"/>
  <c r="L31"/>
  <c r="L32"/>
  <c r="L33"/>
  <c r="L34"/>
  <c r="L35"/>
  <c r="L36"/>
  <c r="L25"/>
  <c r="J26"/>
  <c r="J27"/>
  <c r="J28"/>
  <c r="J29"/>
  <c r="J30"/>
  <c r="J31"/>
  <c r="J32"/>
  <c r="J33"/>
  <c r="J34"/>
  <c r="J35"/>
  <c r="J36"/>
  <c r="J37"/>
  <c r="J25"/>
  <c r="H26"/>
  <c r="H27"/>
  <c r="H28"/>
  <c r="H29"/>
  <c r="H30"/>
  <c r="H31"/>
  <c r="H32"/>
  <c r="H33"/>
  <c r="H34"/>
  <c r="H35"/>
  <c r="H36"/>
  <c r="H37"/>
  <c r="H25"/>
  <c r="F26"/>
  <c r="F27"/>
  <c r="F28"/>
  <c r="F29"/>
  <c r="F30"/>
  <c r="F31"/>
  <c r="F32"/>
  <c r="F33"/>
  <c r="F34"/>
  <c r="F35"/>
  <c r="F36"/>
  <c r="F37"/>
  <c r="F25"/>
  <c r="D26"/>
  <c r="D27"/>
  <c r="D28"/>
  <c r="D29"/>
  <c r="D30"/>
  <c r="D31"/>
  <c r="D32"/>
  <c r="D33"/>
  <c r="D34"/>
  <c r="D35"/>
  <c r="D36"/>
  <c r="D37"/>
  <c r="D25"/>
  <c r="D7"/>
  <c r="I7" s="1"/>
  <c r="D8"/>
  <c r="D9"/>
  <c r="I9" s="1"/>
  <c r="D10"/>
  <c r="D11"/>
  <c r="I11" s="1"/>
  <c r="D12"/>
  <c r="D13"/>
  <c r="I13" s="1"/>
  <c r="D14"/>
  <c r="I14" s="1"/>
  <c r="D6"/>
  <c r="D5"/>
  <c r="D4"/>
  <c r="I4" s="1"/>
  <c r="D3"/>
  <c r="I3" s="1"/>
  <c r="J3"/>
  <c r="J4"/>
  <c r="J5"/>
  <c r="J6"/>
  <c r="J7"/>
  <c r="J8"/>
  <c r="J9"/>
  <c r="J10"/>
  <c r="J11"/>
  <c r="J12"/>
  <c r="J13"/>
  <c r="J14"/>
  <c r="I6"/>
  <c r="I12"/>
  <c r="F15"/>
  <c r="G15"/>
  <c r="C15"/>
  <c r="H12"/>
  <c r="H6"/>
  <c r="H5"/>
  <c r="H4"/>
  <c r="H3"/>
  <c r="I8" l="1"/>
  <c r="I5"/>
  <c r="I10"/>
  <c r="D15"/>
  <c r="E15"/>
  <c r="L3"/>
  <c r="L4"/>
  <c r="L5"/>
  <c r="L6"/>
  <c r="H7"/>
  <c r="H8"/>
  <c r="L8"/>
  <c r="H9"/>
  <c r="L9"/>
  <c r="H10"/>
  <c r="L10"/>
  <c r="H11"/>
  <c r="L11"/>
  <c r="H13"/>
  <c r="L13"/>
  <c r="H14"/>
  <c r="H15"/>
  <c r="J15" l="1"/>
  <c r="L7"/>
</calcChain>
</file>

<file path=xl/sharedStrings.xml><?xml version="1.0" encoding="utf-8"?>
<sst xmlns="http://schemas.openxmlformats.org/spreadsheetml/2006/main" count="91" uniqueCount="71">
  <si>
    <t>Totalt</t>
  </si>
  <si>
    <t> Fylke og kommune</t>
  </si>
  <si>
    <t>Man 12. aug</t>
  </si>
  <si>
    <t>Tirs 13. aug</t>
  </si>
  <si>
    <t>Ons. 14. aug</t>
  </si>
  <si>
    <t>Tors 15. aug</t>
  </si>
  <si>
    <t>Fre 16. aug</t>
  </si>
  <si>
    <t>Lør 17. aug</t>
  </si>
  <si>
    <t>Søn 18. aug</t>
  </si>
  <si>
    <t>Man 19. aug</t>
  </si>
  <si>
    <t>Ons 21. aug</t>
  </si>
  <si>
    <t>Tors 22. aug</t>
  </si>
  <si>
    <t>Fre 23. aug</t>
  </si>
  <si>
    <t>Lør 24. aug</t>
  </si>
  <si>
    <t>Søn 25. aug</t>
  </si>
  <si>
    <t>Man 26. aug</t>
  </si>
  <si>
    <t>Tirs 27. aug</t>
  </si>
  <si>
    <t>Ons 28. aug</t>
  </si>
  <si>
    <t>Tors 29. aug</t>
  </si>
  <si>
    <t>Fre 30. aug</t>
  </si>
  <si>
    <t>Lør 31. aug</t>
  </si>
  <si>
    <t>Man 2. sept</t>
  </si>
  <si>
    <t>Tors 5. sept</t>
  </si>
  <si>
    <t>Søn  1. sept</t>
  </si>
  <si>
    <t>Tirs  3. sept</t>
  </si>
  <si>
    <t>Ons  4. sept</t>
  </si>
  <si>
    <t>Fre   6. sept</t>
  </si>
  <si>
    <t>Tirs 20. aug</t>
  </si>
  <si>
    <t>Antall som har stemt via Internett per døgn</t>
  </si>
  <si>
    <t>Differanse 2011 og 2013</t>
  </si>
  <si>
    <t>Stemme-berettigede</t>
  </si>
  <si>
    <t>Andel internett-stemmer av alle forhånds-stemmer 2011</t>
  </si>
  <si>
    <t>Antall kryss i manntallet</t>
  </si>
  <si>
    <t>Antall kryss i manntall papirstemmer forhånd</t>
  </si>
  <si>
    <t>Antall kryss i manntall papirstemmer valgting</t>
  </si>
  <si>
    <t>Andel stemmeberettigede med godkjent internett-stemme</t>
  </si>
  <si>
    <t>Antall velgere med godkjent internett-stemme</t>
  </si>
  <si>
    <t>Denne statistikken viser hvor mange av de stemmeberettigede og av de som faktisk stemte, som avga en godkjent stemme via Internett.</t>
  </si>
  <si>
    <t>De som har stemt er beregnet ut fra antall kryss i  manntallet. Ved stemming i valglokalene betyr dette antall fremmøtte.</t>
  </si>
  <si>
    <t>Manntallet som er lagt til grunn er fra tirsdag 17. september 2013.</t>
  </si>
  <si>
    <t>Totalt var det 70 622 personer som stemte via Internett.</t>
  </si>
  <si>
    <t xml:space="preserve"> </t>
  </si>
  <si>
    <r>
      <t>*Godkjente stemme</t>
    </r>
    <r>
      <rPr>
        <i/>
        <sz val="11"/>
        <color indexed="8"/>
        <rFont val="Calibri"/>
        <family val="2"/>
      </rPr>
      <t xml:space="preserve">givninger </t>
    </r>
    <r>
      <rPr>
        <sz val="11"/>
        <color theme="1"/>
        <rFont val="Calibri"/>
        <family val="2"/>
        <scheme val="minor"/>
      </rPr>
      <t>(regnet på kryss i manntall, felles for begge valg. Tallgrunnlag: Kommunenes godkjente valgprotokoller.</t>
    </r>
  </si>
  <si>
    <t>** Merk at dette er tall etter cleansingprosessen (dvs. prosessen med å kontrollere at velgerne kun får  én gjeldende internettstemme og evt. om det er avgitt papirstemme som skal annullere internettstemme). Dersom en velger stemte på papir, enten i forhåndstemmegivningsperioden eller på valgdagen, ble internettstemmegivningen annullert. Disse velgerne er ikke inkludert i tabellen.</t>
  </si>
  <si>
    <t>Forsøkskommune</t>
  </si>
  <si>
    <t>Hammerfest (Finnmark):</t>
  </si>
  <si>
    <t>Tynset (Hedmark):</t>
  </si>
  <si>
    <t>Ålesund (Møre og Romsdal):</t>
  </si>
  <si>
    <t>Bodø (Nordland):</t>
  </si>
  <si>
    <t>Vefsn (Nordland):</t>
  </si>
  <si>
    <t>Sandnes (Rogaland):</t>
  </si>
  <si>
    <t>Bremanger (Sogn- og Fjordane):</t>
  </si>
  <si>
    <t>Mandal (Vest-Agder):</t>
  </si>
  <si>
    <t>Larvik (Vestfold):</t>
  </si>
  <si>
    <t>Re (Vestfold):</t>
  </si>
  <si>
    <t>Fredrikstad (Østfold):</t>
  </si>
  <si>
    <t>Radøy (Hordaland):</t>
  </si>
  <si>
    <t>Andel  av stemme-berettigede som forhånd-stemte på papir 2011</t>
  </si>
  <si>
    <t>Andel av  stemme-berettigede som forhåndsstemte  2011</t>
  </si>
  <si>
    <t>Andel  av velgerne som forhåndstemte på papir 2011</t>
  </si>
  <si>
    <t>Andel av  velgerne som forhånd-stemte 2011</t>
  </si>
  <si>
    <t>Tilsvarende 2013</t>
  </si>
  <si>
    <t xml:space="preserve">Andel av  velgere som forhåndstemte via Internett 2011 **    </t>
  </si>
  <si>
    <t xml:space="preserve">Andel av  stemme-berettigede med godkjent internett-stemme** 2011  </t>
  </si>
  <si>
    <t>Andel velgere med godkjent internett-stemmer av alle som forhånds-stemte</t>
  </si>
  <si>
    <t>Differanse</t>
  </si>
  <si>
    <t>Sammenligning prosentandeler med forsøket i 2011</t>
  </si>
  <si>
    <t>Velgere som avga en godkjent stemme via Internett</t>
  </si>
  <si>
    <t>Oversikten viser antall internettstemmer per døgn. Altså ikke unike velgere, men hvor mange stemmer som er mottatt per døgn.</t>
  </si>
  <si>
    <t>Velgerne i forsøkskommunene kunne stemme via Internett så mange ganger de ville i forhåndsstemmeperioden.</t>
  </si>
  <si>
    <t>Andel velgere med godkjent internett-stemmer av alle som stemte</t>
  </si>
</sst>
</file>

<file path=xl/styles.xml><?xml version="1.0" encoding="utf-8"?>
<styleSheet xmlns="http://schemas.openxmlformats.org/spreadsheetml/2006/main">
  <numFmts count="1">
    <numFmt numFmtId="164" formatCode="0.0\ %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333333"/>
      <name val="Arial"/>
      <family val="2"/>
    </font>
    <font>
      <b/>
      <sz val="9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</font>
    <font>
      <sz val="10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sz val="12"/>
      <color theme="1"/>
      <name val="Verdana"/>
      <family val="2"/>
    </font>
    <font>
      <i/>
      <sz val="12"/>
      <color theme="1"/>
      <name val="Verdana"/>
      <family val="2"/>
    </font>
    <font>
      <sz val="10"/>
      <color theme="0" tint="-0.499984740745262"/>
      <name val="Calibri"/>
      <family val="2"/>
      <scheme val="minor"/>
    </font>
    <font>
      <i/>
      <sz val="11"/>
      <color indexed="8"/>
      <name val="Calibri"/>
      <family val="2"/>
    </font>
    <font>
      <sz val="10"/>
      <color theme="0" tint="-0.34998626667073579"/>
      <name val="Calibri"/>
      <family val="2"/>
      <scheme val="minor"/>
    </font>
    <font>
      <sz val="10.5"/>
      <color rgb="FFFF0000"/>
      <name val="Consolas"/>
      <family val="3"/>
    </font>
    <font>
      <sz val="10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11" applyNumberFormat="0" applyFill="0" applyAlignment="0" applyProtection="0"/>
    <xf numFmtId="0" fontId="15" fillId="0" borderId="12" applyNumberFormat="0" applyFill="0" applyAlignment="0" applyProtection="0"/>
    <xf numFmtId="0" fontId="16" fillId="0" borderId="13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14" applyNumberFormat="0" applyAlignment="0" applyProtection="0"/>
    <xf numFmtId="0" fontId="21" fillId="7" borderId="15" applyNumberFormat="0" applyAlignment="0" applyProtection="0"/>
    <xf numFmtId="0" fontId="22" fillId="7" borderId="14" applyNumberFormat="0" applyAlignment="0" applyProtection="0"/>
    <xf numFmtId="0" fontId="23" fillId="0" borderId="16" applyNumberFormat="0" applyFill="0" applyAlignment="0" applyProtection="0"/>
    <xf numFmtId="0" fontId="24" fillId="8" borderId="17" applyNumberFormat="0" applyAlignment="0" applyProtection="0"/>
    <xf numFmtId="0" fontId="4" fillId="0" borderId="0" applyNumberFormat="0" applyFill="0" applyBorder="0" applyAlignment="0" applyProtection="0"/>
    <xf numFmtId="0" fontId="3" fillId="9" borderId="18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19" applyNumberFormat="0" applyFill="0" applyAlignment="0" applyProtection="0"/>
    <xf numFmtId="0" fontId="26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6" fillId="25" borderId="0" applyNumberFormat="0" applyBorder="0" applyAlignment="0" applyProtection="0"/>
    <xf numFmtId="0" fontId="26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6" fillId="29" borderId="0" applyNumberFormat="0" applyBorder="0" applyAlignment="0" applyProtection="0"/>
    <xf numFmtId="0" fontId="26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6" fillId="33" borderId="0" applyNumberFormat="0" applyBorder="0" applyAlignment="0" applyProtection="0"/>
  </cellStyleXfs>
  <cellXfs count="99">
    <xf numFmtId="0" fontId="0" fillId="0" borderId="0" xfId="0"/>
    <xf numFmtId="0" fontId="1" fillId="0" borderId="0" xfId="0" applyFont="1"/>
    <xf numFmtId="0" fontId="0" fillId="0" borderId="0" xfId="0"/>
    <xf numFmtId="3" fontId="0" fillId="0" borderId="0" xfId="0" applyNumberFormat="1"/>
    <xf numFmtId="0" fontId="0" fillId="0" borderId="0" xfId="0" quotePrefix="1"/>
    <xf numFmtId="0" fontId="4" fillId="0" borderId="0" xfId="0" applyFont="1"/>
    <xf numFmtId="0" fontId="10" fillId="0" borderId="0" xfId="0" applyFont="1"/>
    <xf numFmtId="0" fontId="0" fillId="0" borderId="0" xfId="0" applyBorder="1"/>
    <xf numFmtId="3" fontId="6" fillId="0" borderId="3" xfId="0" applyNumberFormat="1" applyFont="1" applyBorder="1"/>
    <xf numFmtId="0" fontId="0" fillId="0" borderId="0" xfId="0"/>
    <xf numFmtId="0" fontId="0" fillId="0" borderId="0" xfId="0" applyFill="1" applyBorder="1"/>
    <xf numFmtId="164" fontId="9" fillId="0" borderId="3" xfId="1" applyNumberFormat="1" applyFont="1" applyBorder="1"/>
    <xf numFmtId="3" fontId="5" fillId="0" borderId="7" xfId="0" applyNumberFormat="1" applyFont="1" applyBorder="1"/>
    <xf numFmtId="0" fontId="8" fillId="0" borderId="24" xfId="0" applyFont="1" applyBorder="1" applyAlignment="1">
      <alignment wrapText="1"/>
    </xf>
    <xf numFmtId="0" fontId="8" fillId="0" borderId="25" xfId="0" applyFont="1" applyBorder="1" applyAlignment="1">
      <alignment wrapText="1"/>
    </xf>
    <xf numFmtId="3" fontId="5" fillId="0" borderId="26" xfId="0" applyNumberFormat="1" applyFont="1" applyBorder="1"/>
    <xf numFmtId="0" fontId="8" fillId="0" borderId="28" xfId="0" applyFont="1" applyBorder="1" applyAlignment="1">
      <alignment wrapText="1"/>
    </xf>
    <xf numFmtId="3" fontId="5" fillId="0" borderId="29" xfId="0" applyNumberFormat="1" applyFont="1" applyBorder="1"/>
    <xf numFmtId="0" fontId="7" fillId="0" borderId="10" xfId="0" applyFont="1" applyBorder="1" applyAlignment="1">
      <alignment wrapText="1"/>
    </xf>
    <xf numFmtId="3" fontId="9" fillId="0" borderId="3" xfId="0" applyNumberFormat="1" applyFont="1" applyBorder="1" applyProtection="1"/>
    <xf numFmtId="164" fontId="8" fillId="0" borderId="32" xfId="1" applyNumberFormat="1" applyFont="1" applyBorder="1" applyAlignment="1">
      <alignment horizontal="right" wrapText="1"/>
    </xf>
    <xf numFmtId="0" fontId="30" fillId="0" borderId="0" xfId="0" applyFont="1"/>
    <xf numFmtId="0" fontId="31" fillId="0" borderId="0" xfId="0" applyFont="1"/>
    <xf numFmtId="3" fontId="0" fillId="0" borderId="0" xfId="0" applyNumberFormat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3" fontId="1" fillId="0" borderId="0" xfId="0" applyNumberFormat="1" applyFont="1"/>
    <xf numFmtId="0" fontId="7" fillId="2" borderId="6" xfId="0" applyFont="1" applyFill="1" applyBorder="1" applyAlignment="1">
      <alignment vertical="top" wrapText="1"/>
    </xf>
    <xf numFmtId="3" fontId="6" fillId="2" borderId="6" xfId="0" applyNumberFormat="1" applyFont="1" applyFill="1" applyBorder="1" applyAlignment="1">
      <alignment vertical="top" wrapText="1"/>
    </xf>
    <xf numFmtId="3" fontId="6" fillId="2" borderId="4" xfId="0" applyNumberFormat="1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3" fontId="5" fillId="0" borderId="0" xfId="0" applyNumberFormat="1" applyFont="1" applyBorder="1"/>
    <xf numFmtId="3" fontId="0" fillId="0" borderId="0" xfId="0" applyNumberFormat="1" applyBorder="1"/>
    <xf numFmtId="0" fontId="12" fillId="0" borderId="0" xfId="0" applyFont="1" applyBorder="1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/>
    <xf numFmtId="3" fontId="6" fillId="0" borderId="0" xfId="0" applyNumberFormat="1" applyFont="1" applyFill="1" applyBorder="1" applyAlignment="1">
      <alignment vertical="top" wrapText="1"/>
    </xf>
    <xf numFmtId="3" fontId="5" fillId="0" borderId="0" xfId="0" applyNumberFormat="1" applyFont="1" applyFill="1" applyBorder="1"/>
    <xf numFmtId="3" fontId="6" fillId="0" borderId="0" xfId="0" applyNumberFormat="1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3" fontId="28" fillId="0" borderId="0" xfId="0" applyNumberFormat="1" applyFont="1" applyFill="1" applyBorder="1"/>
    <xf numFmtId="3" fontId="6" fillId="0" borderId="0" xfId="0" applyNumberFormat="1" applyFont="1" applyFill="1" applyBorder="1"/>
    <xf numFmtId="3" fontId="0" fillId="0" borderId="0" xfId="0" applyNumberFormat="1" applyFill="1" applyBorder="1"/>
    <xf numFmtId="164" fontId="32" fillId="0" borderId="31" xfId="1" applyNumberFormat="1" applyFont="1" applyBorder="1"/>
    <xf numFmtId="164" fontId="32" fillId="0" borderId="27" xfId="1" applyNumberFormat="1" applyFont="1" applyBorder="1" applyAlignment="1">
      <alignment horizontal="right" wrapText="1"/>
    </xf>
    <xf numFmtId="164" fontId="32" fillId="0" borderId="8" xfId="1" applyNumberFormat="1" applyFont="1" applyBorder="1" applyAlignment="1">
      <alignment horizontal="right" wrapText="1"/>
    </xf>
    <xf numFmtId="164" fontId="32" fillId="0" borderId="30" xfId="1" applyNumberFormat="1" applyFont="1" applyBorder="1"/>
    <xf numFmtId="164" fontId="32" fillId="0" borderId="23" xfId="1" applyNumberFormat="1" applyFont="1" applyBorder="1" applyAlignment="1">
      <alignment horizontal="right" wrapText="1"/>
    </xf>
    <xf numFmtId="0" fontId="8" fillId="0" borderId="0" xfId="0" applyFont="1" applyFill="1" applyBorder="1" applyAlignment="1"/>
    <xf numFmtId="0" fontId="0" fillId="0" borderId="0" xfId="0" applyAlignment="1"/>
    <xf numFmtId="0" fontId="10" fillId="0" borderId="0" xfId="0" applyFont="1" applyFill="1" applyBorder="1"/>
    <xf numFmtId="164" fontId="28" fillId="0" borderId="7" xfId="1" applyNumberFormat="1" applyFont="1" applyBorder="1"/>
    <xf numFmtId="164" fontId="28" fillId="0" borderId="21" xfId="1" applyNumberFormat="1" applyFont="1" applyBorder="1"/>
    <xf numFmtId="3" fontId="6" fillId="2" borderId="2" xfId="0" applyNumberFormat="1" applyFont="1" applyFill="1" applyBorder="1" applyAlignment="1">
      <alignment vertical="top" wrapText="1"/>
    </xf>
    <xf numFmtId="164" fontId="28" fillId="0" borderId="0" xfId="1" applyNumberFormat="1" applyFont="1" applyBorder="1"/>
    <xf numFmtId="164" fontId="9" fillId="0" borderId="27" xfId="1" applyNumberFormat="1" applyFont="1" applyBorder="1"/>
    <xf numFmtId="164" fontId="28" fillId="0" borderId="0" xfId="1" applyNumberFormat="1" applyFont="1" applyFill="1" applyBorder="1"/>
    <xf numFmtId="164" fontId="29" fillId="0" borderId="9" xfId="1" applyNumberFormat="1" applyFont="1" applyBorder="1"/>
    <xf numFmtId="0" fontId="8" fillId="0" borderId="33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34" xfId="0" applyFont="1" applyBorder="1" applyAlignment="1">
      <alignment wrapText="1"/>
    </xf>
    <xf numFmtId="164" fontId="28" fillId="0" borderId="25" xfId="1" applyNumberFormat="1" applyFont="1" applyBorder="1"/>
    <xf numFmtId="164" fontId="28" fillId="0" borderId="27" xfId="1" applyNumberFormat="1" applyFont="1" applyBorder="1"/>
    <xf numFmtId="164" fontId="28" fillId="0" borderId="24" xfId="1" applyNumberFormat="1" applyFont="1" applyBorder="1"/>
    <xf numFmtId="0" fontId="0" fillId="0" borderId="1" xfId="0" applyBorder="1"/>
    <xf numFmtId="3" fontId="6" fillId="2" borderId="20" xfId="0" applyNumberFormat="1" applyFont="1" applyFill="1" applyBorder="1" applyAlignment="1">
      <alignment vertical="top" wrapText="1"/>
    </xf>
    <xf numFmtId="164" fontId="34" fillId="0" borderId="36" xfId="1" applyNumberFormat="1" applyFont="1" applyFill="1" applyBorder="1"/>
    <xf numFmtId="164" fontId="28" fillId="0" borderId="28" xfId="1" applyNumberFormat="1" applyFont="1" applyBorder="1"/>
    <xf numFmtId="164" fontId="28" fillId="0" borderId="5" xfId="1" applyNumberFormat="1" applyFont="1" applyBorder="1"/>
    <xf numFmtId="164" fontId="28" fillId="0" borderId="37" xfId="1" applyNumberFormat="1" applyFont="1" applyBorder="1"/>
    <xf numFmtId="164" fontId="9" fillId="0" borderId="5" xfId="1" applyNumberFormat="1" applyFont="1" applyBorder="1"/>
    <xf numFmtId="164" fontId="34" fillId="0" borderId="38" xfId="1" applyNumberFormat="1" applyFont="1" applyFill="1" applyBorder="1"/>
    <xf numFmtId="0" fontId="7" fillId="0" borderId="2" xfId="0" applyFont="1" applyBorder="1" applyAlignment="1">
      <alignment wrapText="1"/>
    </xf>
    <xf numFmtId="164" fontId="9" fillId="0" borderId="10" xfId="1" applyNumberFormat="1" applyFont="1" applyBorder="1"/>
    <xf numFmtId="164" fontId="9" fillId="0" borderId="4" xfId="1" applyNumberFormat="1" applyFont="1" applyBorder="1"/>
    <xf numFmtId="164" fontId="34" fillId="0" borderId="35" xfId="1" applyNumberFormat="1" applyFont="1" applyFill="1" applyBorder="1"/>
    <xf numFmtId="0" fontId="0" fillId="34" borderId="0" xfId="0" applyFill="1" applyBorder="1"/>
    <xf numFmtId="0" fontId="1" fillId="34" borderId="0" xfId="0" applyFont="1" applyFill="1" applyBorder="1"/>
    <xf numFmtId="0" fontId="0" fillId="34" borderId="0" xfId="0" applyFill="1"/>
    <xf numFmtId="0" fontId="12" fillId="34" borderId="0" xfId="0" applyFont="1" applyFill="1" applyBorder="1"/>
    <xf numFmtId="16" fontId="12" fillId="34" borderId="0" xfId="0" applyNumberFormat="1" applyFont="1" applyFill="1" applyBorder="1"/>
    <xf numFmtId="16" fontId="1" fillId="34" borderId="0" xfId="0" applyNumberFormat="1" applyFont="1" applyFill="1" applyBorder="1"/>
    <xf numFmtId="0" fontId="5" fillId="34" borderId="0" xfId="0" applyFont="1" applyFill="1" applyBorder="1"/>
    <xf numFmtId="3" fontId="0" fillId="34" borderId="0" xfId="0" applyNumberFormat="1" applyFill="1" applyBorder="1"/>
    <xf numFmtId="0" fontId="0" fillId="34" borderId="0" xfId="0" applyFill="1" applyBorder="1" applyAlignment="1">
      <alignment horizontal="right"/>
    </xf>
    <xf numFmtId="0" fontId="6" fillId="34" borderId="0" xfId="0" applyFont="1" applyFill="1" applyBorder="1"/>
    <xf numFmtId="0" fontId="4" fillId="34" borderId="0" xfId="0" applyFont="1" applyFill="1" applyBorder="1"/>
    <xf numFmtId="0" fontId="35" fillId="34" borderId="0" xfId="0" applyFont="1" applyFill="1" applyBorder="1"/>
    <xf numFmtId="0" fontId="36" fillId="34" borderId="0" xfId="0" applyFont="1" applyFill="1" applyBorder="1"/>
    <xf numFmtId="0" fontId="27" fillId="34" borderId="0" xfId="0" applyFont="1" applyFill="1" applyBorder="1" applyAlignment="1">
      <alignment horizontal="right" vertical="top" wrapText="1"/>
    </xf>
    <xf numFmtId="0" fontId="27" fillId="34" borderId="0" xfId="0" applyFont="1" applyFill="1" applyBorder="1" applyAlignment="1">
      <alignment vertical="top" wrapText="1"/>
    </xf>
    <xf numFmtId="16" fontId="0" fillId="34" borderId="0" xfId="0" applyNumberFormat="1" applyFill="1" applyBorder="1"/>
    <xf numFmtId="3" fontId="1" fillId="34" borderId="0" xfId="0" applyNumberFormat="1" applyFont="1" applyFill="1" applyBorder="1"/>
    <xf numFmtId="0" fontId="11" fillId="34" borderId="0" xfId="0" applyFont="1" applyFill="1" applyBorder="1" applyAlignment="1">
      <alignment horizontal="right" wrapText="1" indent="1"/>
    </xf>
    <xf numFmtId="3" fontId="4" fillId="34" borderId="0" xfId="0" applyNumberFormat="1" applyFont="1" applyFill="1" applyBorder="1"/>
    <xf numFmtId="0" fontId="4" fillId="34" borderId="0" xfId="0" applyFont="1" applyFill="1" applyBorder="1" applyAlignment="1">
      <alignment horizontal="right"/>
    </xf>
    <xf numFmtId="0" fontId="2" fillId="34" borderId="0" xfId="0" applyFont="1" applyFill="1" applyBorder="1"/>
    <xf numFmtId="164" fontId="0" fillId="0" borderId="0" xfId="0" applyNumberFormat="1"/>
    <xf numFmtId="0" fontId="0" fillId="0" borderId="0" xfId="0" applyAlignment="1">
      <alignment wrapText="1"/>
    </xf>
  </cellXfs>
  <cellStyles count="43">
    <cellStyle name="20% - uthevingsfarge 1" xfId="20" builtinId="30" customBuiltin="1"/>
    <cellStyle name="20% - uthevingsfarge 2" xfId="24" builtinId="34" customBuiltin="1"/>
    <cellStyle name="20% - uthevingsfarge 3" xfId="28" builtinId="38" customBuiltin="1"/>
    <cellStyle name="20% - uthevingsfarge 4" xfId="32" builtinId="42" customBuiltin="1"/>
    <cellStyle name="20% - uthevingsfarge 5" xfId="36" builtinId="46" customBuiltin="1"/>
    <cellStyle name="20% - uthevingsfarge 6" xfId="40" builtinId="50" customBuiltin="1"/>
    <cellStyle name="40% - uthevingsfarge 1" xfId="21" builtinId="31" customBuiltin="1"/>
    <cellStyle name="40% - uthevingsfarge 2" xfId="25" builtinId="35" customBuiltin="1"/>
    <cellStyle name="40% - uthevingsfarge 3" xfId="29" builtinId="39" customBuiltin="1"/>
    <cellStyle name="40% - uthevingsfarge 4" xfId="33" builtinId="43" customBuiltin="1"/>
    <cellStyle name="40% - uthevingsfarge 5" xfId="37" builtinId="47" customBuiltin="1"/>
    <cellStyle name="40% - uthevingsfarge 6" xfId="41" builtinId="51" customBuiltin="1"/>
    <cellStyle name="60% - uthevingsfarge 1" xfId="22" builtinId="32" customBuiltin="1"/>
    <cellStyle name="60% - uthevingsfarge 2" xfId="26" builtinId="36" customBuiltin="1"/>
    <cellStyle name="60% - uthevingsfarge 3" xfId="30" builtinId="40" customBuiltin="1"/>
    <cellStyle name="60% - uthevingsfarge 4" xfId="34" builtinId="44" customBuiltin="1"/>
    <cellStyle name="60% - uthevingsfarge 5" xfId="38" builtinId="48" customBuiltin="1"/>
    <cellStyle name="60% - uthevingsfarge 6" xfId="42" builtinId="52" customBuiltin="1"/>
    <cellStyle name="Beregning" xfId="12" builtinId="22" customBuiltin="1"/>
    <cellStyle name="Dårlig" xfId="8" builtinId="27" customBuiltin="1"/>
    <cellStyle name="Forklarende tekst" xfId="17" builtinId="53" customBuiltin="1"/>
    <cellStyle name="God" xfId="7" builtinId="26" customBuiltin="1"/>
    <cellStyle name="Inndata" xfId="10" builtinId="20" customBuiltin="1"/>
    <cellStyle name="Koblet celle" xfId="13" builtinId="24" customBuiltin="1"/>
    <cellStyle name="Kontrollcelle" xfId="14" builtinId="23" customBuiltin="1"/>
    <cellStyle name="Merknad" xfId="16" builtinId="10" customBuiltin="1"/>
    <cellStyle name="Normal" xfId="0" builtinId="0"/>
    <cellStyle name="Nøytral" xfId="9" builtinId="28" customBuiltin="1"/>
    <cellStyle name="Overskrift 1" xfId="3" builtinId="16" customBuiltin="1"/>
    <cellStyle name="Overskrift 2" xfId="4" builtinId="17" customBuiltin="1"/>
    <cellStyle name="Overskrift 3" xfId="5" builtinId="18" customBuiltin="1"/>
    <cellStyle name="Overskrift 4" xfId="6" builtinId="19" customBuiltin="1"/>
    <cellStyle name="Prosent" xfId="1" builtinId="5"/>
    <cellStyle name="Tittel" xfId="2" builtinId="15" customBuiltin="1"/>
    <cellStyle name="Totalt" xfId="18" builtinId="25" customBuiltin="1"/>
    <cellStyle name="Utdata" xfId="11" builtinId="21" customBuiltin="1"/>
    <cellStyle name="Uthevingsfarge1" xfId="19" builtinId="29" customBuiltin="1"/>
    <cellStyle name="Uthevingsfarge2" xfId="23" builtinId="33" customBuiltin="1"/>
    <cellStyle name="Uthevingsfarge3" xfId="27" builtinId="37" customBuiltin="1"/>
    <cellStyle name="Uthevingsfarge4" xfId="31" builtinId="41" customBuiltin="1"/>
    <cellStyle name="Uthevingsfarge5" xfId="35" builtinId="45" customBuiltin="1"/>
    <cellStyle name="Uthevingsfarge6" xfId="39" builtinId="49" customBuiltin="1"/>
    <cellStyle name="Varselteks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'Internettstemmer per døgn'!$A$75</c:f>
              <c:strCache>
                <c:ptCount val="1"/>
                <c:pt idx="0">
                  <c:v>Antall som har stemt via Internett per døgn</c:v>
                </c:pt>
              </c:strCache>
            </c:strRef>
          </c:tx>
          <c:cat>
            <c:strRef>
              <c:f>'Internettstemmer per døgn'!$B$74:$AA$74</c:f>
              <c:strCache>
                <c:ptCount val="26"/>
                <c:pt idx="0">
                  <c:v>Man 12. aug</c:v>
                </c:pt>
                <c:pt idx="1">
                  <c:v>Tirs 13. aug</c:v>
                </c:pt>
                <c:pt idx="2">
                  <c:v>Ons. 14. aug</c:v>
                </c:pt>
                <c:pt idx="3">
                  <c:v>Tors 15. aug</c:v>
                </c:pt>
                <c:pt idx="4">
                  <c:v>Fre 16. aug</c:v>
                </c:pt>
                <c:pt idx="5">
                  <c:v>Lør 17. aug</c:v>
                </c:pt>
                <c:pt idx="6">
                  <c:v>Søn 18. aug</c:v>
                </c:pt>
                <c:pt idx="7">
                  <c:v>Man 19. aug</c:v>
                </c:pt>
                <c:pt idx="8">
                  <c:v>Tirs 20. aug</c:v>
                </c:pt>
                <c:pt idx="9">
                  <c:v>Ons 21. aug</c:v>
                </c:pt>
                <c:pt idx="10">
                  <c:v>Tors 22. aug</c:v>
                </c:pt>
                <c:pt idx="11">
                  <c:v>Fre 23. aug</c:v>
                </c:pt>
                <c:pt idx="12">
                  <c:v>Lør 24. aug</c:v>
                </c:pt>
                <c:pt idx="13">
                  <c:v>Søn 25. aug</c:v>
                </c:pt>
                <c:pt idx="14">
                  <c:v>Man 26. aug</c:v>
                </c:pt>
                <c:pt idx="15">
                  <c:v>Tirs 27. aug</c:v>
                </c:pt>
                <c:pt idx="16">
                  <c:v>Ons 28. aug</c:v>
                </c:pt>
                <c:pt idx="17">
                  <c:v>Tors 29. aug</c:v>
                </c:pt>
                <c:pt idx="18">
                  <c:v>Fre 30. aug</c:v>
                </c:pt>
                <c:pt idx="19">
                  <c:v>Lør 31. aug</c:v>
                </c:pt>
                <c:pt idx="20">
                  <c:v>Søn  1. sept</c:v>
                </c:pt>
                <c:pt idx="21">
                  <c:v>Man 2. sept</c:v>
                </c:pt>
                <c:pt idx="22">
                  <c:v>Tirs  3. sept</c:v>
                </c:pt>
                <c:pt idx="23">
                  <c:v>Ons  4. sept</c:v>
                </c:pt>
                <c:pt idx="24">
                  <c:v>Tors 5. sept</c:v>
                </c:pt>
                <c:pt idx="25">
                  <c:v>Fre   6. sept</c:v>
                </c:pt>
              </c:strCache>
            </c:strRef>
          </c:cat>
          <c:val>
            <c:numRef>
              <c:f>'Internettstemmer per døgn'!$B$75:$AA$75</c:f>
              <c:numCache>
                <c:formatCode>General</c:formatCode>
                <c:ptCount val="26"/>
                <c:pt idx="0">
                  <c:v>4241</c:v>
                </c:pt>
                <c:pt idx="1">
                  <c:v>3129</c:v>
                </c:pt>
                <c:pt idx="2">
                  <c:v>2399</c:v>
                </c:pt>
                <c:pt idx="3">
                  <c:v>1948</c:v>
                </c:pt>
                <c:pt idx="4">
                  <c:v>1353</c:v>
                </c:pt>
                <c:pt idx="5">
                  <c:v>1045</c:v>
                </c:pt>
                <c:pt idx="6">
                  <c:v>1961</c:v>
                </c:pt>
                <c:pt idx="7">
                  <c:v>1759</c:v>
                </c:pt>
                <c:pt idx="8">
                  <c:v>1833</c:v>
                </c:pt>
                <c:pt idx="9">
                  <c:v>1808</c:v>
                </c:pt>
                <c:pt idx="10">
                  <c:v>1339</c:v>
                </c:pt>
                <c:pt idx="11">
                  <c:v>854</c:v>
                </c:pt>
                <c:pt idx="12">
                  <c:v>718</c:v>
                </c:pt>
                <c:pt idx="13">
                  <c:v>1301</c:v>
                </c:pt>
                <c:pt idx="14">
                  <c:v>1774</c:v>
                </c:pt>
                <c:pt idx="15">
                  <c:v>1891</c:v>
                </c:pt>
                <c:pt idx="16">
                  <c:v>1833</c:v>
                </c:pt>
                <c:pt idx="17">
                  <c:v>1935</c:v>
                </c:pt>
                <c:pt idx="18">
                  <c:v>1461</c:v>
                </c:pt>
                <c:pt idx="19">
                  <c:v>1540</c:v>
                </c:pt>
                <c:pt idx="20">
                  <c:v>2977</c:v>
                </c:pt>
                <c:pt idx="21">
                  <c:v>3565</c:v>
                </c:pt>
                <c:pt idx="22">
                  <c:v>4364</c:v>
                </c:pt>
                <c:pt idx="23">
                  <c:v>5413</c:v>
                </c:pt>
                <c:pt idx="24">
                  <c:v>7572</c:v>
                </c:pt>
                <c:pt idx="25">
                  <c:v>12956</c:v>
                </c:pt>
              </c:numCache>
            </c:numRef>
          </c:val>
        </c:ser>
        <c:axId val="94779648"/>
        <c:axId val="94801920"/>
      </c:barChart>
      <c:catAx>
        <c:axId val="94779648"/>
        <c:scaling>
          <c:orientation val="minMax"/>
        </c:scaling>
        <c:axPos val="b"/>
        <c:tickLblPos val="nextTo"/>
        <c:crossAx val="94801920"/>
        <c:crosses val="autoZero"/>
        <c:auto val="1"/>
        <c:lblAlgn val="ctr"/>
        <c:lblOffset val="100"/>
      </c:catAx>
      <c:valAx>
        <c:axId val="94801920"/>
        <c:scaling>
          <c:orientation val="minMax"/>
        </c:scaling>
        <c:axPos val="l"/>
        <c:majorGridlines/>
        <c:numFmt formatCode="General" sourceLinked="1"/>
        <c:tickLblPos val="nextTo"/>
        <c:crossAx val="94779648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plotArea>
      <c:layout/>
      <c:barChart>
        <c:barDir val="col"/>
        <c:grouping val="clustered"/>
        <c:ser>
          <c:idx val="0"/>
          <c:order val="0"/>
          <c:tx>
            <c:strRef>
              <c:f>Statistikk!$C$24</c:f>
              <c:strCache>
                <c:ptCount val="1"/>
                <c:pt idx="0">
                  <c:v>Andel  av stemme-berettigede som forhånd-stemte på papir 2011</c:v>
                </c:pt>
              </c:strCache>
            </c:strRef>
          </c:tx>
          <c:cat>
            <c:strRef>
              <c:f>Statistikk!$B$25:$B$37</c:f>
              <c:strCache>
                <c:ptCount val="13"/>
                <c:pt idx="0">
                  <c:v>Hammerfest (Finnmark):</c:v>
                </c:pt>
                <c:pt idx="1">
                  <c:v>Tynset (Hedmark):</c:v>
                </c:pt>
                <c:pt idx="2">
                  <c:v>Radøy (Hordaland):</c:v>
                </c:pt>
                <c:pt idx="3">
                  <c:v>Ålesund (Møre og Romsdal):</c:v>
                </c:pt>
                <c:pt idx="4">
                  <c:v>Bodø (Nordland):</c:v>
                </c:pt>
                <c:pt idx="5">
                  <c:v>Vefsn (Nordland):</c:v>
                </c:pt>
                <c:pt idx="6">
                  <c:v>Sandnes (Rogaland):</c:v>
                </c:pt>
                <c:pt idx="7">
                  <c:v>Bremanger (Sogn- og Fjordane):</c:v>
                </c:pt>
                <c:pt idx="8">
                  <c:v>Mandal (Vest-Agder):</c:v>
                </c:pt>
                <c:pt idx="9">
                  <c:v>Larvik (Vestfold):</c:v>
                </c:pt>
                <c:pt idx="10">
                  <c:v>Re (Vestfold):</c:v>
                </c:pt>
                <c:pt idx="11">
                  <c:v>Fredrikstad (Østfold):</c:v>
                </c:pt>
                <c:pt idx="12">
                  <c:v>Totalt</c:v>
                </c:pt>
              </c:strCache>
            </c:strRef>
          </c:cat>
          <c:val>
            <c:numRef>
              <c:f>Statistikk!$C$25:$C$37</c:f>
              <c:numCache>
                <c:formatCode>0.0\ %</c:formatCode>
                <c:ptCount val="13"/>
                <c:pt idx="0">
                  <c:v>8.771929824561403E-2</c:v>
                </c:pt>
                <c:pt idx="1">
                  <c:v>5.6930098486668267E-2</c:v>
                </c:pt>
                <c:pt idx="2">
                  <c:v>4.9633848657445079E-2</c:v>
                </c:pt>
                <c:pt idx="3">
                  <c:v>6.7091356594758941E-2</c:v>
                </c:pt>
                <c:pt idx="4">
                  <c:v>8.1233792821072751E-2</c:v>
                </c:pt>
                <c:pt idx="5">
                  <c:v>7.1155317521040554E-2</c:v>
                </c:pt>
                <c:pt idx="6">
                  <c:v>4.31925075479061E-2</c:v>
                </c:pt>
                <c:pt idx="7">
                  <c:v>6.5313028764805409E-2</c:v>
                </c:pt>
                <c:pt idx="8">
                  <c:v>6.698401904114247E-2</c:v>
                </c:pt>
                <c:pt idx="10">
                  <c:v>4.5560407569141197E-2</c:v>
                </c:pt>
                <c:pt idx="12">
                  <c:v>6.0637817481617805E-2</c:v>
                </c:pt>
              </c:numCache>
            </c:numRef>
          </c:val>
        </c:ser>
        <c:ser>
          <c:idx val="1"/>
          <c:order val="1"/>
          <c:tx>
            <c:strRef>
              <c:f>Statistikk!$D$24</c:f>
              <c:strCache>
                <c:ptCount val="1"/>
                <c:pt idx="0">
                  <c:v>Tilsvarende 2013</c:v>
                </c:pt>
              </c:strCache>
            </c:strRef>
          </c:tx>
          <c:cat>
            <c:strRef>
              <c:f>Statistikk!$B$25:$B$37</c:f>
              <c:strCache>
                <c:ptCount val="13"/>
                <c:pt idx="0">
                  <c:v>Hammerfest (Finnmark):</c:v>
                </c:pt>
                <c:pt idx="1">
                  <c:v>Tynset (Hedmark):</c:v>
                </c:pt>
                <c:pt idx="2">
                  <c:v>Radøy (Hordaland):</c:v>
                </c:pt>
                <c:pt idx="3">
                  <c:v>Ålesund (Møre og Romsdal):</c:v>
                </c:pt>
                <c:pt idx="4">
                  <c:v>Bodø (Nordland):</c:v>
                </c:pt>
                <c:pt idx="5">
                  <c:v>Vefsn (Nordland):</c:v>
                </c:pt>
                <c:pt idx="6">
                  <c:v>Sandnes (Rogaland):</c:v>
                </c:pt>
                <c:pt idx="7">
                  <c:v>Bremanger (Sogn- og Fjordane):</c:v>
                </c:pt>
                <c:pt idx="8">
                  <c:v>Mandal (Vest-Agder):</c:v>
                </c:pt>
                <c:pt idx="9">
                  <c:v>Larvik (Vestfold):</c:v>
                </c:pt>
                <c:pt idx="10">
                  <c:v>Re (Vestfold):</c:v>
                </c:pt>
                <c:pt idx="11">
                  <c:v>Fredrikstad (Østfold):</c:v>
                </c:pt>
                <c:pt idx="12">
                  <c:v>Totalt</c:v>
                </c:pt>
              </c:strCache>
            </c:strRef>
          </c:cat>
          <c:val>
            <c:numRef>
              <c:f>Statistikk!$D$25:$D$37</c:f>
              <c:numCache>
                <c:formatCode>0.0\ %</c:formatCode>
                <c:ptCount val="13"/>
                <c:pt idx="0">
                  <c:v>0.11662636893756223</c:v>
                </c:pt>
                <c:pt idx="1">
                  <c:v>6.6980898040188544E-2</c:v>
                </c:pt>
                <c:pt idx="2">
                  <c:v>7.5710667041936394E-2</c:v>
                </c:pt>
                <c:pt idx="3">
                  <c:v>9.3409653465346534E-2</c:v>
                </c:pt>
                <c:pt idx="4">
                  <c:v>0.10101900302946847</c:v>
                </c:pt>
                <c:pt idx="5">
                  <c:v>0.12517140058765916</c:v>
                </c:pt>
                <c:pt idx="6">
                  <c:v>5.9051678209909433E-2</c:v>
                </c:pt>
                <c:pt idx="7">
                  <c:v>9.5048789302493678E-2</c:v>
                </c:pt>
                <c:pt idx="8">
                  <c:v>9.6556749863363087E-2</c:v>
                </c:pt>
                <c:pt idx="9">
                  <c:v>8.5850948927634618E-2</c:v>
                </c:pt>
                <c:pt idx="10">
                  <c:v>6.7744418783679747E-2</c:v>
                </c:pt>
                <c:pt idx="11">
                  <c:v>6.9643294710680162E-2</c:v>
                </c:pt>
                <c:pt idx="12">
                  <c:v>8.2423578604007855E-2</c:v>
                </c:pt>
              </c:numCache>
            </c:numRef>
          </c:val>
        </c:ser>
        <c:axId val="133251456"/>
        <c:axId val="133252992"/>
      </c:barChart>
      <c:catAx>
        <c:axId val="133251456"/>
        <c:scaling>
          <c:orientation val="minMax"/>
        </c:scaling>
        <c:axPos val="b"/>
        <c:tickLblPos val="nextTo"/>
        <c:crossAx val="133252992"/>
        <c:crosses val="autoZero"/>
        <c:auto val="1"/>
        <c:lblAlgn val="ctr"/>
        <c:lblOffset val="100"/>
      </c:catAx>
      <c:valAx>
        <c:axId val="133252992"/>
        <c:scaling>
          <c:orientation val="minMax"/>
        </c:scaling>
        <c:axPos val="l"/>
        <c:majorGridlines/>
        <c:numFmt formatCode="0.0\ %" sourceLinked="1"/>
        <c:tickLblPos val="nextTo"/>
        <c:crossAx val="1332514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plotArea>
      <c:layout/>
      <c:barChart>
        <c:barDir val="col"/>
        <c:grouping val="clustered"/>
        <c:ser>
          <c:idx val="0"/>
          <c:order val="0"/>
          <c:tx>
            <c:strRef>
              <c:f>Statistikk!$E$24</c:f>
              <c:strCache>
                <c:ptCount val="1"/>
                <c:pt idx="0">
                  <c:v>Andel av  stemme-berettigede med godkjent internett-stemme** 2011  </c:v>
                </c:pt>
              </c:strCache>
            </c:strRef>
          </c:tx>
          <c:cat>
            <c:strRef>
              <c:f>Statistikk!$B$25:$B$37</c:f>
              <c:strCache>
                <c:ptCount val="13"/>
                <c:pt idx="0">
                  <c:v>Hammerfest (Finnmark):</c:v>
                </c:pt>
                <c:pt idx="1">
                  <c:v>Tynset (Hedmark):</c:v>
                </c:pt>
                <c:pt idx="2">
                  <c:v>Radøy (Hordaland):</c:v>
                </c:pt>
                <c:pt idx="3">
                  <c:v>Ålesund (Møre og Romsdal):</c:v>
                </c:pt>
                <c:pt idx="4">
                  <c:v>Bodø (Nordland):</c:v>
                </c:pt>
                <c:pt idx="5">
                  <c:v>Vefsn (Nordland):</c:v>
                </c:pt>
                <c:pt idx="6">
                  <c:v>Sandnes (Rogaland):</c:v>
                </c:pt>
                <c:pt idx="7">
                  <c:v>Bremanger (Sogn- og Fjordane):</c:v>
                </c:pt>
                <c:pt idx="8">
                  <c:v>Mandal (Vest-Agder):</c:v>
                </c:pt>
                <c:pt idx="9">
                  <c:v>Larvik (Vestfold):</c:v>
                </c:pt>
                <c:pt idx="10">
                  <c:v>Re (Vestfold):</c:v>
                </c:pt>
                <c:pt idx="11">
                  <c:v>Fredrikstad (Østfold):</c:v>
                </c:pt>
                <c:pt idx="12">
                  <c:v>Totalt</c:v>
                </c:pt>
              </c:strCache>
            </c:strRef>
          </c:cat>
          <c:val>
            <c:numRef>
              <c:f>Statistikk!$E$25:$E$37</c:f>
              <c:numCache>
                <c:formatCode>0.0\ %</c:formatCode>
                <c:ptCount val="13"/>
                <c:pt idx="0">
                  <c:v>0.14602683178534573</c:v>
                </c:pt>
                <c:pt idx="1">
                  <c:v>0.21787172711986549</c:v>
                </c:pt>
                <c:pt idx="2">
                  <c:v>0.20911310008136696</c:v>
                </c:pt>
                <c:pt idx="3">
                  <c:v>0.15847690748516</c:v>
                </c:pt>
                <c:pt idx="4">
                  <c:v>0.19145625767708477</c:v>
                </c:pt>
                <c:pt idx="5">
                  <c:v>0.1275822494261668</c:v>
                </c:pt>
                <c:pt idx="6">
                  <c:v>0.16936063587257902</c:v>
                </c:pt>
                <c:pt idx="7">
                  <c:v>0.13807106598984772</c:v>
                </c:pt>
                <c:pt idx="8">
                  <c:v>0.12461747704862292</c:v>
                </c:pt>
                <c:pt idx="10">
                  <c:v>0.14366812227074235</c:v>
                </c:pt>
                <c:pt idx="12">
                  <c:v>0.16575927203946528</c:v>
                </c:pt>
              </c:numCache>
            </c:numRef>
          </c:val>
        </c:ser>
        <c:ser>
          <c:idx val="1"/>
          <c:order val="1"/>
          <c:tx>
            <c:strRef>
              <c:f>Statistikk!$F$24</c:f>
              <c:strCache>
                <c:ptCount val="1"/>
                <c:pt idx="0">
                  <c:v>Tilsvarende 2013</c:v>
                </c:pt>
              </c:strCache>
            </c:strRef>
          </c:tx>
          <c:cat>
            <c:strRef>
              <c:f>Statistikk!$B$25:$B$37</c:f>
              <c:strCache>
                <c:ptCount val="13"/>
                <c:pt idx="0">
                  <c:v>Hammerfest (Finnmark):</c:v>
                </c:pt>
                <c:pt idx="1">
                  <c:v>Tynset (Hedmark):</c:v>
                </c:pt>
                <c:pt idx="2">
                  <c:v>Radøy (Hordaland):</c:v>
                </c:pt>
                <c:pt idx="3">
                  <c:v>Ålesund (Møre og Romsdal):</c:v>
                </c:pt>
                <c:pt idx="4">
                  <c:v>Bodø (Nordland):</c:v>
                </c:pt>
                <c:pt idx="5">
                  <c:v>Vefsn (Nordland):</c:v>
                </c:pt>
                <c:pt idx="6">
                  <c:v>Sandnes (Rogaland):</c:v>
                </c:pt>
                <c:pt idx="7">
                  <c:v>Bremanger (Sogn- og Fjordane):</c:v>
                </c:pt>
                <c:pt idx="8">
                  <c:v>Mandal (Vest-Agder):</c:v>
                </c:pt>
                <c:pt idx="9">
                  <c:v>Larvik (Vestfold):</c:v>
                </c:pt>
                <c:pt idx="10">
                  <c:v>Re (Vestfold):</c:v>
                </c:pt>
                <c:pt idx="11">
                  <c:v>Fredrikstad (Østfold):</c:v>
                </c:pt>
                <c:pt idx="12">
                  <c:v>Totalt</c:v>
                </c:pt>
              </c:strCache>
            </c:strRef>
          </c:cat>
          <c:val>
            <c:numRef>
              <c:f>Statistikk!$F$25:$F$37</c:f>
              <c:numCache>
                <c:formatCode>0.0\ %</c:formatCode>
                <c:ptCount val="13"/>
                <c:pt idx="0">
                  <c:v>0.24704878395676291</c:v>
                </c:pt>
                <c:pt idx="1">
                  <c:v>0.36045646241627388</c:v>
                </c:pt>
                <c:pt idx="2">
                  <c:v>0.33408387278356316</c:v>
                </c:pt>
                <c:pt idx="3">
                  <c:v>0.30711633663366339</c:v>
                </c:pt>
                <c:pt idx="4">
                  <c:v>0.33660148719361055</c:v>
                </c:pt>
                <c:pt idx="5">
                  <c:v>0.24897159647404504</c:v>
                </c:pt>
                <c:pt idx="6">
                  <c:v>0.28735215769845496</c:v>
                </c:pt>
                <c:pt idx="7">
                  <c:v>0.28586917238886883</c:v>
                </c:pt>
                <c:pt idx="8">
                  <c:v>0.2247221716159592</c:v>
                </c:pt>
                <c:pt idx="9">
                  <c:v>0.2320938126832279</c:v>
                </c:pt>
                <c:pt idx="10">
                  <c:v>0.2560431100846805</c:v>
                </c:pt>
                <c:pt idx="11">
                  <c:v>0.26423845696082893</c:v>
                </c:pt>
                <c:pt idx="12">
                  <c:v>0.28018180437241913</c:v>
                </c:pt>
              </c:numCache>
            </c:numRef>
          </c:val>
        </c:ser>
        <c:axId val="133269376"/>
        <c:axId val="133270912"/>
      </c:barChart>
      <c:catAx>
        <c:axId val="133269376"/>
        <c:scaling>
          <c:orientation val="minMax"/>
        </c:scaling>
        <c:axPos val="b"/>
        <c:tickLblPos val="nextTo"/>
        <c:crossAx val="133270912"/>
        <c:crosses val="autoZero"/>
        <c:auto val="1"/>
        <c:lblAlgn val="ctr"/>
        <c:lblOffset val="100"/>
      </c:catAx>
      <c:valAx>
        <c:axId val="133270912"/>
        <c:scaling>
          <c:orientation val="minMax"/>
        </c:scaling>
        <c:axPos val="l"/>
        <c:majorGridlines/>
        <c:numFmt formatCode="0.0\ %" sourceLinked="1"/>
        <c:tickLblPos val="nextTo"/>
        <c:crossAx val="1332693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plotArea>
      <c:layout/>
      <c:barChart>
        <c:barDir val="col"/>
        <c:grouping val="clustered"/>
        <c:ser>
          <c:idx val="0"/>
          <c:order val="0"/>
          <c:tx>
            <c:strRef>
              <c:f>Statistikk!$G$24</c:f>
              <c:strCache>
                <c:ptCount val="1"/>
                <c:pt idx="0">
                  <c:v>Andel av  stemme-berettigede som forhåndsstemte  2011</c:v>
                </c:pt>
              </c:strCache>
            </c:strRef>
          </c:tx>
          <c:cat>
            <c:strRef>
              <c:f>Statistikk!$B$25:$B$37</c:f>
              <c:strCache>
                <c:ptCount val="13"/>
                <c:pt idx="0">
                  <c:v>Hammerfest (Finnmark):</c:v>
                </c:pt>
                <c:pt idx="1">
                  <c:v>Tynset (Hedmark):</c:v>
                </c:pt>
                <c:pt idx="2">
                  <c:v>Radøy (Hordaland):</c:v>
                </c:pt>
                <c:pt idx="3">
                  <c:v>Ålesund (Møre og Romsdal):</c:v>
                </c:pt>
                <c:pt idx="4">
                  <c:v>Bodø (Nordland):</c:v>
                </c:pt>
                <c:pt idx="5">
                  <c:v>Vefsn (Nordland):</c:v>
                </c:pt>
                <c:pt idx="6">
                  <c:v>Sandnes (Rogaland):</c:v>
                </c:pt>
                <c:pt idx="7">
                  <c:v>Bremanger (Sogn- og Fjordane):</c:v>
                </c:pt>
                <c:pt idx="8">
                  <c:v>Mandal (Vest-Agder):</c:v>
                </c:pt>
                <c:pt idx="9">
                  <c:v>Larvik (Vestfold):</c:v>
                </c:pt>
                <c:pt idx="10">
                  <c:v>Re (Vestfold):</c:v>
                </c:pt>
                <c:pt idx="11">
                  <c:v>Fredrikstad (Østfold):</c:v>
                </c:pt>
                <c:pt idx="12">
                  <c:v>Totalt</c:v>
                </c:pt>
              </c:strCache>
            </c:strRef>
          </c:cat>
          <c:val>
            <c:numRef>
              <c:f>Statistikk!$G$25:$G$37</c:f>
              <c:numCache>
                <c:formatCode>0.0\ %</c:formatCode>
                <c:ptCount val="13"/>
                <c:pt idx="0">
                  <c:v>0.23374613003095976</c:v>
                </c:pt>
                <c:pt idx="1">
                  <c:v>0.27480182560653377</c:v>
                </c:pt>
                <c:pt idx="2">
                  <c:v>0.25874694873881204</c:v>
                </c:pt>
                <c:pt idx="3">
                  <c:v>0.22556826407991892</c:v>
                </c:pt>
                <c:pt idx="4">
                  <c:v>0.27269005049815748</c:v>
                </c:pt>
                <c:pt idx="5">
                  <c:v>0.19873756694720734</c:v>
                </c:pt>
                <c:pt idx="6">
                  <c:v>0.21255314342048512</c:v>
                </c:pt>
                <c:pt idx="7">
                  <c:v>0.20338409475465313</c:v>
                </c:pt>
                <c:pt idx="8">
                  <c:v>0.1916014960897654</c:v>
                </c:pt>
                <c:pt idx="10">
                  <c:v>0.18922852983988356</c:v>
                </c:pt>
                <c:pt idx="12">
                  <c:v>0.22639708952108309</c:v>
                </c:pt>
              </c:numCache>
            </c:numRef>
          </c:val>
        </c:ser>
        <c:ser>
          <c:idx val="1"/>
          <c:order val="1"/>
          <c:tx>
            <c:strRef>
              <c:f>Statistikk!$H$24</c:f>
              <c:strCache>
                <c:ptCount val="1"/>
                <c:pt idx="0">
                  <c:v>Tilsvarende 2013</c:v>
                </c:pt>
              </c:strCache>
            </c:strRef>
          </c:tx>
          <c:cat>
            <c:strRef>
              <c:f>Statistikk!$B$25:$B$37</c:f>
              <c:strCache>
                <c:ptCount val="13"/>
                <c:pt idx="0">
                  <c:v>Hammerfest (Finnmark):</c:v>
                </c:pt>
                <c:pt idx="1">
                  <c:v>Tynset (Hedmark):</c:v>
                </c:pt>
                <c:pt idx="2">
                  <c:v>Radøy (Hordaland):</c:v>
                </c:pt>
                <c:pt idx="3">
                  <c:v>Ålesund (Møre og Romsdal):</c:v>
                </c:pt>
                <c:pt idx="4">
                  <c:v>Bodø (Nordland):</c:v>
                </c:pt>
                <c:pt idx="5">
                  <c:v>Vefsn (Nordland):</c:v>
                </c:pt>
                <c:pt idx="6">
                  <c:v>Sandnes (Rogaland):</c:v>
                </c:pt>
                <c:pt idx="7">
                  <c:v>Bremanger (Sogn- og Fjordane):</c:v>
                </c:pt>
                <c:pt idx="8">
                  <c:v>Mandal (Vest-Agder):</c:v>
                </c:pt>
                <c:pt idx="9">
                  <c:v>Larvik (Vestfold):</c:v>
                </c:pt>
                <c:pt idx="10">
                  <c:v>Re (Vestfold):</c:v>
                </c:pt>
                <c:pt idx="11">
                  <c:v>Fredrikstad (Østfold):</c:v>
                </c:pt>
                <c:pt idx="12">
                  <c:v>Totalt</c:v>
                </c:pt>
              </c:strCache>
            </c:strRef>
          </c:cat>
          <c:val>
            <c:numRef>
              <c:f>Statistikk!$H$25:$H$37</c:f>
              <c:numCache>
                <c:formatCode>0.0\ %</c:formatCode>
                <c:ptCount val="13"/>
                <c:pt idx="0">
                  <c:v>0.36367515289432512</c:v>
                </c:pt>
                <c:pt idx="1">
                  <c:v>0.42743736045646241</c:v>
                </c:pt>
                <c:pt idx="2">
                  <c:v>0.40979453982549957</c:v>
                </c:pt>
                <c:pt idx="3">
                  <c:v>0.40052599009900991</c:v>
                </c:pt>
                <c:pt idx="4">
                  <c:v>0.43762049022307903</c:v>
                </c:pt>
                <c:pt idx="5">
                  <c:v>0.37414299706170423</c:v>
                </c:pt>
                <c:pt idx="6">
                  <c:v>0.34640383590836443</c:v>
                </c:pt>
                <c:pt idx="7">
                  <c:v>0.38091796169136249</c:v>
                </c:pt>
                <c:pt idx="8">
                  <c:v>0.3212789214793223</c:v>
                </c:pt>
                <c:pt idx="9">
                  <c:v>0.31794476161086255</c:v>
                </c:pt>
                <c:pt idx="10">
                  <c:v>0.32378752886836026</c:v>
                </c:pt>
                <c:pt idx="11">
                  <c:v>0.33388175167150907</c:v>
                </c:pt>
                <c:pt idx="12">
                  <c:v>0.36260538297642697</c:v>
                </c:pt>
              </c:numCache>
            </c:numRef>
          </c:val>
        </c:ser>
        <c:axId val="133283200"/>
        <c:axId val="140510336"/>
      </c:barChart>
      <c:catAx>
        <c:axId val="133283200"/>
        <c:scaling>
          <c:orientation val="minMax"/>
        </c:scaling>
        <c:axPos val="b"/>
        <c:tickLblPos val="nextTo"/>
        <c:crossAx val="140510336"/>
        <c:crosses val="autoZero"/>
        <c:auto val="1"/>
        <c:lblAlgn val="ctr"/>
        <c:lblOffset val="100"/>
      </c:catAx>
      <c:valAx>
        <c:axId val="140510336"/>
        <c:scaling>
          <c:orientation val="minMax"/>
        </c:scaling>
        <c:axPos val="l"/>
        <c:majorGridlines/>
        <c:numFmt formatCode="0.0\ %" sourceLinked="1"/>
        <c:tickLblPos val="nextTo"/>
        <c:crossAx val="1332832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plotArea>
      <c:layout/>
      <c:barChart>
        <c:barDir val="col"/>
        <c:grouping val="clustered"/>
        <c:ser>
          <c:idx val="0"/>
          <c:order val="0"/>
          <c:tx>
            <c:strRef>
              <c:f>Statistikk!$I$24</c:f>
              <c:strCache>
                <c:ptCount val="1"/>
                <c:pt idx="0">
                  <c:v>Andel  av velgerne som forhåndstemte på papir 2011</c:v>
                </c:pt>
              </c:strCache>
            </c:strRef>
          </c:tx>
          <c:cat>
            <c:strRef>
              <c:f>Statistikk!$B$25:$B$37</c:f>
              <c:strCache>
                <c:ptCount val="13"/>
                <c:pt idx="0">
                  <c:v>Hammerfest (Finnmark):</c:v>
                </c:pt>
                <c:pt idx="1">
                  <c:v>Tynset (Hedmark):</c:v>
                </c:pt>
                <c:pt idx="2">
                  <c:v>Radøy (Hordaland):</c:v>
                </c:pt>
                <c:pt idx="3">
                  <c:v>Ålesund (Møre og Romsdal):</c:v>
                </c:pt>
                <c:pt idx="4">
                  <c:v>Bodø (Nordland):</c:v>
                </c:pt>
                <c:pt idx="5">
                  <c:v>Vefsn (Nordland):</c:v>
                </c:pt>
                <c:pt idx="6">
                  <c:v>Sandnes (Rogaland):</c:v>
                </c:pt>
                <c:pt idx="7">
                  <c:v>Bremanger (Sogn- og Fjordane):</c:v>
                </c:pt>
                <c:pt idx="8">
                  <c:v>Mandal (Vest-Agder):</c:v>
                </c:pt>
                <c:pt idx="9">
                  <c:v>Larvik (Vestfold):</c:v>
                </c:pt>
                <c:pt idx="10">
                  <c:v>Re (Vestfold):</c:v>
                </c:pt>
                <c:pt idx="11">
                  <c:v>Fredrikstad (Østfold):</c:v>
                </c:pt>
                <c:pt idx="12">
                  <c:v>Totalt</c:v>
                </c:pt>
              </c:strCache>
            </c:strRef>
          </c:cat>
          <c:val>
            <c:numRef>
              <c:f>Statistikk!$I$25:$I$37</c:f>
              <c:numCache>
                <c:formatCode>0.0\ %</c:formatCode>
                <c:ptCount val="13"/>
                <c:pt idx="0">
                  <c:v>0.15549965698605075</c:v>
                </c:pt>
                <c:pt idx="1">
                  <c:v>8.257839721254355E-2</c:v>
                </c:pt>
                <c:pt idx="2">
                  <c:v>7.3939393939393944E-2</c:v>
                </c:pt>
                <c:pt idx="3">
                  <c:v>0.11184591620003861</c:v>
                </c:pt>
                <c:pt idx="4">
                  <c:v>0.12332684099291367</c:v>
                </c:pt>
                <c:pt idx="5">
                  <c:v>0.12013563700952688</c:v>
                </c:pt>
                <c:pt idx="6">
                  <c:v>9.9126861838726252E-2</c:v>
                </c:pt>
                <c:pt idx="7">
                  <c:v>6.8867275763827493E-2</c:v>
                </c:pt>
                <c:pt idx="8">
                  <c:v>0.1062997436935114</c:v>
                </c:pt>
                <c:pt idx="10">
                  <c:v>7.1217292377701941E-2</c:v>
                </c:pt>
              </c:numCache>
            </c:numRef>
          </c:val>
        </c:ser>
        <c:ser>
          <c:idx val="1"/>
          <c:order val="1"/>
          <c:tx>
            <c:strRef>
              <c:f>Statistikk!$J$24</c:f>
              <c:strCache>
                <c:ptCount val="1"/>
                <c:pt idx="0">
                  <c:v>Tilsvarende 2013</c:v>
                </c:pt>
              </c:strCache>
            </c:strRef>
          </c:tx>
          <c:cat>
            <c:strRef>
              <c:f>Statistikk!$B$25:$B$37</c:f>
              <c:strCache>
                <c:ptCount val="13"/>
                <c:pt idx="0">
                  <c:v>Hammerfest (Finnmark):</c:v>
                </c:pt>
                <c:pt idx="1">
                  <c:v>Tynset (Hedmark):</c:v>
                </c:pt>
                <c:pt idx="2">
                  <c:v>Radøy (Hordaland):</c:v>
                </c:pt>
                <c:pt idx="3">
                  <c:v>Ålesund (Møre og Romsdal):</c:v>
                </c:pt>
                <c:pt idx="4">
                  <c:v>Bodø (Nordland):</c:v>
                </c:pt>
                <c:pt idx="5">
                  <c:v>Vefsn (Nordland):</c:v>
                </c:pt>
                <c:pt idx="6">
                  <c:v>Sandnes (Rogaland):</c:v>
                </c:pt>
                <c:pt idx="7">
                  <c:v>Bremanger (Sogn- og Fjordane):</c:v>
                </c:pt>
                <c:pt idx="8">
                  <c:v>Mandal (Vest-Agder):</c:v>
                </c:pt>
                <c:pt idx="9">
                  <c:v>Larvik (Vestfold):</c:v>
                </c:pt>
                <c:pt idx="10">
                  <c:v>Re (Vestfold):</c:v>
                </c:pt>
                <c:pt idx="11">
                  <c:v>Fredrikstad (Østfold):</c:v>
                </c:pt>
                <c:pt idx="12">
                  <c:v>Totalt</c:v>
                </c:pt>
              </c:strCache>
            </c:strRef>
          </c:cat>
          <c:val>
            <c:numRef>
              <c:f>Statistikk!$J$25:$J$37</c:f>
              <c:numCache>
                <c:formatCode>0.0\ %</c:formatCode>
                <c:ptCount val="13"/>
                <c:pt idx="0">
                  <c:v>0.16446048937023666</c:v>
                </c:pt>
                <c:pt idx="1">
                  <c:v>8.3981337480559873E-2</c:v>
                </c:pt>
                <c:pt idx="2">
                  <c:v>9.279061745429458E-2</c:v>
                </c:pt>
                <c:pt idx="3">
                  <c:v>0.12184687411712475</c:v>
                </c:pt>
                <c:pt idx="4">
                  <c:v>0.12829660720531655</c:v>
                </c:pt>
                <c:pt idx="5">
                  <c:v>0.17012779552715654</c:v>
                </c:pt>
                <c:pt idx="6">
                  <c:v>7.5656637361437226E-2</c:v>
                </c:pt>
                <c:pt idx="7">
                  <c:v>0.12353217472992015</c:v>
                </c:pt>
                <c:pt idx="8">
                  <c:v>0.12489690114292447</c:v>
                </c:pt>
                <c:pt idx="9">
                  <c:v>0.11009973088491372</c:v>
                </c:pt>
                <c:pt idx="10">
                  <c:v>8.4860173577627776E-2</c:v>
                </c:pt>
                <c:pt idx="11">
                  <c:v>9.1946851530906995E-2</c:v>
                </c:pt>
                <c:pt idx="12">
                  <c:v>0.10686243515125758</c:v>
                </c:pt>
              </c:numCache>
            </c:numRef>
          </c:val>
        </c:ser>
        <c:axId val="140551296"/>
        <c:axId val="140552832"/>
      </c:barChart>
      <c:catAx>
        <c:axId val="140551296"/>
        <c:scaling>
          <c:orientation val="minMax"/>
        </c:scaling>
        <c:axPos val="b"/>
        <c:tickLblPos val="nextTo"/>
        <c:crossAx val="140552832"/>
        <c:crosses val="autoZero"/>
        <c:auto val="1"/>
        <c:lblAlgn val="ctr"/>
        <c:lblOffset val="100"/>
      </c:catAx>
      <c:valAx>
        <c:axId val="140552832"/>
        <c:scaling>
          <c:orientation val="minMax"/>
        </c:scaling>
        <c:axPos val="l"/>
        <c:majorGridlines/>
        <c:numFmt formatCode="0.0\ %" sourceLinked="1"/>
        <c:tickLblPos val="nextTo"/>
        <c:crossAx val="1405512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plotArea>
      <c:layout/>
      <c:barChart>
        <c:barDir val="col"/>
        <c:grouping val="clustered"/>
        <c:ser>
          <c:idx val="0"/>
          <c:order val="0"/>
          <c:tx>
            <c:strRef>
              <c:f>Statistikk!$K$24</c:f>
              <c:strCache>
                <c:ptCount val="1"/>
                <c:pt idx="0">
                  <c:v>Andel av  velgere som forhåndstemte via Internett 2011 **    </c:v>
                </c:pt>
              </c:strCache>
            </c:strRef>
          </c:tx>
          <c:cat>
            <c:strRef>
              <c:f>Statistikk!$B$25:$B$37</c:f>
              <c:strCache>
                <c:ptCount val="13"/>
                <c:pt idx="0">
                  <c:v>Hammerfest (Finnmark):</c:v>
                </c:pt>
                <c:pt idx="1">
                  <c:v>Tynset (Hedmark):</c:v>
                </c:pt>
                <c:pt idx="2">
                  <c:v>Radøy (Hordaland):</c:v>
                </c:pt>
                <c:pt idx="3">
                  <c:v>Ålesund (Møre og Romsdal):</c:v>
                </c:pt>
                <c:pt idx="4">
                  <c:v>Bodø (Nordland):</c:v>
                </c:pt>
                <c:pt idx="5">
                  <c:v>Vefsn (Nordland):</c:v>
                </c:pt>
                <c:pt idx="6">
                  <c:v>Sandnes (Rogaland):</c:v>
                </c:pt>
                <c:pt idx="7">
                  <c:v>Bremanger (Sogn- og Fjordane):</c:v>
                </c:pt>
                <c:pt idx="8">
                  <c:v>Mandal (Vest-Agder):</c:v>
                </c:pt>
                <c:pt idx="9">
                  <c:v>Larvik (Vestfold):</c:v>
                </c:pt>
                <c:pt idx="10">
                  <c:v>Re (Vestfold):</c:v>
                </c:pt>
                <c:pt idx="11">
                  <c:v>Fredrikstad (Østfold):</c:v>
                </c:pt>
                <c:pt idx="12">
                  <c:v>Totalt</c:v>
                </c:pt>
              </c:strCache>
            </c:strRef>
          </c:cat>
          <c:val>
            <c:numRef>
              <c:f>Statistikk!$K$25:$K$37</c:f>
              <c:numCache>
                <c:formatCode>0.0\ %</c:formatCode>
                <c:ptCount val="13"/>
                <c:pt idx="0">
                  <c:v>0.25886119368854332</c:v>
                </c:pt>
                <c:pt idx="1">
                  <c:v>0.31602787456445991</c:v>
                </c:pt>
                <c:pt idx="2">
                  <c:v>0.31151515151515152</c:v>
                </c:pt>
                <c:pt idx="3">
                  <c:v>0.26419192894381155</c:v>
                </c:pt>
                <c:pt idx="4">
                  <c:v>0.2906634619369276</c:v>
                </c:pt>
                <c:pt idx="5">
                  <c:v>0.21540448893912481</c:v>
                </c:pt>
                <c:pt idx="6">
                  <c:v>0.27</c:v>
                </c:pt>
                <c:pt idx="7">
                  <c:v>0.21</c:v>
                </c:pt>
                <c:pt idx="8">
                  <c:v>0.19776069067853771</c:v>
                </c:pt>
                <c:pt idx="10">
                  <c:v>0.22457337883959044</c:v>
                </c:pt>
              </c:numCache>
            </c:numRef>
          </c:val>
        </c:ser>
        <c:ser>
          <c:idx val="1"/>
          <c:order val="1"/>
          <c:tx>
            <c:strRef>
              <c:f>Statistikk!$L$24</c:f>
              <c:strCache>
                <c:ptCount val="1"/>
                <c:pt idx="0">
                  <c:v>Tilsvarende 2013</c:v>
                </c:pt>
              </c:strCache>
            </c:strRef>
          </c:tx>
          <c:cat>
            <c:strRef>
              <c:f>Statistikk!$B$25:$B$37</c:f>
              <c:strCache>
                <c:ptCount val="13"/>
                <c:pt idx="0">
                  <c:v>Hammerfest (Finnmark):</c:v>
                </c:pt>
                <c:pt idx="1">
                  <c:v>Tynset (Hedmark):</c:v>
                </c:pt>
                <c:pt idx="2">
                  <c:v>Radøy (Hordaland):</c:v>
                </c:pt>
                <c:pt idx="3">
                  <c:v>Ålesund (Møre og Romsdal):</c:v>
                </c:pt>
                <c:pt idx="4">
                  <c:v>Bodø (Nordland):</c:v>
                </c:pt>
                <c:pt idx="5">
                  <c:v>Vefsn (Nordland):</c:v>
                </c:pt>
                <c:pt idx="6">
                  <c:v>Sandnes (Rogaland):</c:v>
                </c:pt>
                <c:pt idx="7">
                  <c:v>Bremanger (Sogn- og Fjordane):</c:v>
                </c:pt>
                <c:pt idx="8">
                  <c:v>Mandal (Vest-Agder):</c:v>
                </c:pt>
                <c:pt idx="9">
                  <c:v>Larvik (Vestfold):</c:v>
                </c:pt>
                <c:pt idx="10">
                  <c:v>Re (Vestfold):</c:v>
                </c:pt>
                <c:pt idx="11">
                  <c:v>Fredrikstad (Østfold):</c:v>
                </c:pt>
                <c:pt idx="12">
                  <c:v>Totalt</c:v>
                </c:pt>
              </c:strCache>
            </c:strRef>
          </c:cat>
          <c:val>
            <c:numRef>
              <c:f>Statistikk!$L$25:$L$37</c:f>
              <c:numCache>
                <c:formatCode>0.0\ %</c:formatCode>
                <c:ptCount val="13"/>
                <c:pt idx="0">
                  <c:v>0.34837545126353792</c:v>
                </c:pt>
                <c:pt idx="1">
                  <c:v>0.45194401244167964</c:v>
                </c:pt>
                <c:pt idx="2">
                  <c:v>0.40945153501207315</c:v>
                </c:pt>
                <c:pt idx="3">
                  <c:v>0.40061347217177223</c:v>
                </c:pt>
                <c:pt idx="4">
                  <c:v>0.42749213011542497</c:v>
                </c:pt>
                <c:pt idx="5">
                  <c:v>0.33839190628328009</c:v>
                </c:pt>
                <c:pt idx="6">
                  <c:v>0.36815377054551413</c:v>
                </c:pt>
                <c:pt idx="7">
                  <c:v>0.37153593236261157</c:v>
                </c:pt>
                <c:pt idx="8">
                  <c:v>0.29067986332037232</c:v>
                </c:pt>
                <c:pt idx="9">
                  <c:v>0.29764920056989075</c:v>
                </c:pt>
                <c:pt idx="10">
                  <c:v>0.32073288331726135</c:v>
                </c:pt>
                <c:pt idx="11">
                  <c:v>0.34886192952050837</c:v>
                </c:pt>
                <c:pt idx="12">
                  <c:v>0.36449017391032718</c:v>
                </c:pt>
              </c:numCache>
            </c:numRef>
          </c:val>
        </c:ser>
        <c:axId val="140573312"/>
        <c:axId val="140587392"/>
      </c:barChart>
      <c:catAx>
        <c:axId val="140573312"/>
        <c:scaling>
          <c:orientation val="minMax"/>
        </c:scaling>
        <c:axPos val="b"/>
        <c:numFmt formatCode="General" sourceLinked="1"/>
        <c:tickLblPos val="nextTo"/>
        <c:crossAx val="140587392"/>
        <c:crosses val="autoZero"/>
        <c:auto val="1"/>
        <c:lblAlgn val="ctr"/>
        <c:lblOffset val="100"/>
      </c:catAx>
      <c:valAx>
        <c:axId val="140587392"/>
        <c:scaling>
          <c:orientation val="minMax"/>
        </c:scaling>
        <c:axPos val="l"/>
        <c:majorGridlines/>
        <c:numFmt formatCode="0.0\ %" sourceLinked="1"/>
        <c:tickLblPos val="nextTo"/>
        <c:crossAx val="1405733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plotArea>
      <c:layout/>
      <c:barChart>
        <c:barDir val="col"/>
        <c:grouping val="clustered"/>
        <c:ser>
          <c:idx val="0"/>
          <c:order val="0"/>
          <c:tx>
            <c:strRef>
              <c:f>Statistikk!$M$24</c:f>
              <c:strCache>
                <c:ptCount val="1"/>
                <c:pt idx="0">
                  <c:v>Andel av  velgerne som forhånd-stemte 2011</c:v>
                </c:pt>
              </c:strCache>
            </c:strRef>
          </c:tx>
          <c:cat>
            <c:strRef>
              <c:f>Statistikk!$B$25:$B$37</c:f>
              <c:strCache>
                <c:ptCount val="13"/>
                <c:pt idx="0">
                  <c:v>Hammerfest (Finnmark):</c:v>
                </c:pt>
                <c:pt idx="1">
                  <c:v>Tynset (Hedmark):</c:v>
                </c:pt>
                <c:pt idx="2">
                  <c:v>Radøy (Hordaland):</c:v>
                </c:pt>
                <c:pt idx="3">
                  <c:v>Ålesund (Møre og Romsdal):</c:v>
                </c:pt>
                <c:pt idx="4">
                  <c:v>Bodø (Nordland):</c:v>
                </c:pt>
                <c:pt idx="5">
                  <c:v>Vefsn (Nordland):</c:v>
                </c:pt>
                <c:pt idx="6">
                  <c:v>Sandnes (Rogaland):</c:v>
                </c:pt>
                <c:pt idx="7">
                  <c:v>Bremanger (Sogn- og Fjordane):</c:v>
                </c:pt>
                <c:pt idx="8">
                  <c:v>Mandal (Vest-Agder):</c:v>
                </c:pt>
                <c:pt idx="9">
                  <c:v>Larvik (Vestfold):</c:v>
                </c:pt>
                <c:pt idx="10">
                  <c:v>Re (Vestfold):</c:v>
                </c:pt>
                <c:pt idx="11">
                  <c:v>Fredrikstad (Østfold):</c:v>
                </c:pt>
                <c:pt idx="12">
                  <c:v>Totalt</c:v>
                </c:pt>
              </c:strCache>
            </c:strRef>
          </c:cat>
          <c:val>
            <c:numRef>
              <c:f>Statistikk!$M$25:$M$37</c:f>
              <c:numCache>
                <c:formatCode>0.0\ %</c:formatCode>
                <c:ptCount val="13"/>
                <c:pt idx="0">
                  <c:v>0.41436085067459411</c:v>
                </c:pt>
                <c:pt idx="1">
                  <c:v>0.39860627177700347</c:v>
                </c:pt>
                <c:pt idx="2">
                  <c:v>0.38545454545454544</c:v>
                </c:pt>
                <c:pt idx="3">
                  <c:v>0.37603784514385019</c:v>
                </c:pt>
                <c:pt idx="4">
                  <c:v>0.41399030292984129</c:v>
                </c:pt>
                <c:pt idx="5">
                  <c:v>0.33554012594865168</c:v>
                </c:pt>
                <c:pt idx="6">
                  <c:v>0.30868002054442734</c:v>
                </c:pt>
                <c:pt idx="7">
                  <c:v>0.33890035039460326</c:v>
                </c:pt>
                <c:pt idx="8">
                  <c:v>0.3040604343720491</c:v>
                </c:pt>
                <c:pt idx="10">
                  <c:v>0.29579067121729236</c:v>
                </c:pt>
              </c:numCache>
            </c:numRef>
          </c:val>
        </c:ser>
        <c:ser>
          <c:idx val="1"/>
          <c:order val="1"/>
          <c:tx>
            <c:strRef>
              <c:f>Statistikk!$N$24</c:f>
              <c:strCache>
                <c:ptCount val="1"/>
                <c:pt idx="0">
                  <c:v>Tilsvarende 2013</c:v>
                </c:pt>
              </c:strCache>
            </c:strRef>
          </c:tx>
          <c:cat>
            <c:strRef>
              <c:f>Statistikk!$B$25:$B$37</c:f>
              <c:strCache>
                <c:ptCount val="13"/>
                <c:pt idx="0">
                  <c:v>Hammerfest (Finnmark):</c:v>
                </c:pt>
                <c:pt idx="1">
                  <c:v>Tynset (Hedmark):</c:v>
                </c:pt>
                <c:pt idx="2">
                  <c:v>Radøy (Hordaland):</c:v>
                </c:pt>
                <c:pt idx="3">
                  <c:v>Ålesund (Møre og Romsdal):</c:v>
                </c:pt>
                <c:pt idx="4">
                  <c:v>Bodø (Nordland):</c:v>
                </c:pt>
                <c:pt idx="5">
                  <c:v>Vefsn (Nordland):</c:v>
                </c:pt>
                <c:pt idx="6">
                  <c:v>Sandnes (Rogaland):</c:v>
                </c:pt>
                <c:pt idx="7">
                  <c:v>Bremanger (Sogn- og Fjordane):</c:v>
                </c:pt>
                <c:pt idx="8">
                  <c:v>Mandal (Vest-Agder):</c:v>
                </c:pt>
                <c:pt idx="9">
                  <c:v>Larvik (Vestfold):</c:v>
                </c:pt>
                <c:pt idx="10">
                  <c:v>Re (Vestfold):</c:v>
                </c:pt>
                <c:pt idx="11">
                  <c:v>Fredrikstad (Østfold):</c:v>
                </c:pt>
                <c:pt idx="12">
                  <c:v>Totalt</c:v>
                </c:pt>
              </c:strCache>
            </c:strRef>
          </c:cat>
          <c:val>
            <c:numRef>
              <c:f>Statistikk!$N$25:$N$37</c:f>
              <c:numCache>
                <c:formatCode>0.0\ %</c:formatCode>
                <c:ptCount val="13"/>
                <c:pt idx="0">
                  <c:v>0.51283594063377458</c:v>
                </c:pt>
                <c:pt idx="1">
                  <c:v>0.5359253499222395</c:v>
                </c:pt>
                <c:pt idx="2">
                  <c:v>0.50224215246636772</c:v>
                </c:pt>
                <c:pt idx="3">
                  <c:v>0.52246034628889693</c:v>
                </c:pt>
                <c:pt idx="4">
                  <c:v>0.55578873732074152</c:v>
                </c:pt>
                <c:pt idx="5">
                  <c:v>0.5085197018104366</c:v>
                </c:pt>
                <c:pt idx="6">
                  <c:v>0.44381040790695137</c:v>
                </c:pt>
                <c:pt idx="7">
                  <c:v>0.49506810709253168</c:v>
                </c:pt>
                <c:pt idx="8">
                  <c:v>0.41557676446329683</c:v>
                </c:pt>
                <c:pt idx="9">
                  <c:v>0.40774893145480451</c:v>
                </c:pt>
                <c:pt idx="10">
                  <c:v>0.40559305689488911</c:v>
                </c:pt>
                <c:pt idx="11">
                  <c:v>0.44080878105141535</c:v>
                </c:pt>
                <c:pt idx="12">
                  <c:v>0.47011904700205753</c:v>
                </c:pt>
              </c:numCache>
            </c:numRef>
          </c:val>
        </c:ser>
        <c:axId val="140628352"/>
        <c:axId val="140629888"/>
      </c:barChart>
      <c:catAx>
        <c:axId val="140628352"/>
        <c:scaling>
          <c:orientation val="minMax"/>
        </c:scaling>
        <c:axPos val="b"/>
        <c:tickLblPos val="nextTo"/>
        <c:crossAx val="140629888"/>
        <c:crosses val="autoZero"/>
        <c:auto val="1"/>
        <c:lblAlgn val="ctr"/>
        <c:lblOffset val="100"/>
      </c:catAx>
      <c:valAx>
        <c:axId val="140629888"/>
        <c:scaling>
          <c:orientation val="minMax"/>
        </c:scaling>
        <c:axPos val="l"/>
        <c:majorGridlines/>
        <c:numFmt formatCode="0.0\ %" sourceLinked="1"/>
        <c:tickLblPos val="nextTo"/>
        <c:crossAx val="1406283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297656</xdr:colOff>
      <xdr:row>1</xdr:row>
      <xdr:rowOff>142875</xdr:rowOff>
    </xdr:from>
    <xdr:to>
      <xdr:col>12</xdr:col>
      <xdr:colOff>345281</xdr:colOff>
      <xdr:row>27</xdr:row>
      <xdr:rowOff>35718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6</xdr:row>
      <xdr:rowOff>9524</xdr:rowOff>
    </xdr:from>
    <xdr:to>
      <xdr:col>9</xdr:col>
      <xdr:colOff>57150</xdr:colOff>
      <xdr:row>28</xdr:row>
      <xdr:rowOff>57149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295275</xdr:colOff>
      <xdr:row>30</xdr:row>
      <xdr:rowOff>76200</xdr:rowOff>
    </xdr:from>
    <xdr:to>
      <xdr:col>9</xdr:col>
      <xdr:colOff>1058</xdr:colOff>
      <xdr:row>55</xdr:row>
      <xdr:rowOff>44450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352424</xdr:colOff>
      <xdr:row>56</xdr:row>
      <xdr:rowOff>142875</xdr:rowOff>
    </xdr:from>
    <xdr:to>
      <xdr:col>8</xdr:col>
      <xdr:colOff>742949</xdr:colOff>
      <xdr:row>80</xdr:row>
      <xdr:rowOff>85725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430742</xdr:colOff>
      <xdr:row>81</xdr:row>
      <xdr:rowOff>177800</xdr:rowOff>
    </xdr:from>
    <xdr:to>
      <xdr:col>9</xdr:col>
      <xdr:colOff>266700</xdr:colOff>
      <xdr:row>103</xdr:row>
      <xdr:rowOff>9525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375708</xdr:colOff>
      <xdr:row>130</xdr:row>
      <xdr:rowOff>96307</xdr:rowOff>
    </xdr:from>
    <xdr:to>
      <xdr:col>9</xdr:col>
      <xdr:colOff>590549</xdr:colOff>
      <xdr:row>155</xdr:row>
      <xdr:rowOff>38100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441324</xdr:colOff>
      <xdr:row>104</xdr:row>
      <xdr:rowOff>62441</xdr:rowOff>
    </xdr:from>
    <xdr:to>
      <xdr:col>9</xdr:col>
      <xdr:colOff>380999</xdr:colOff>
      <xdr:row>128</xdr:row>
      <xdr:rowOff>66675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8"/>
  <sheetViews>
    <sheetView tabSelected="1" topLeftCell="A23" zoomScale="90" zoomScaleNormal="90" workbookViewId="0">
      <selection activeCell="B32" sqref="B32"/>
    </sheetView>
  </sheetViews>
  <sheetFormatPr baseColWidth="10" defaultRowHeight="15"/>
  <cols>
    <col min="1" max="1" width="3.85546875" style="2" customWidth="1"/>
    <col min="2" max="2" width="29.5703125" customWidth="1"/>
    <col min="3" max="3" width="10.42578125" style="2" bestFit="1" customWidth="1"/>
    <col min="4" max="4" width="10.5703125" bestFit="1" customWidth="1"/>
    <col min="5" max="5" width="12.5703125" style="2" bestFit="1" customWidth="1"/>
    <col min="6" max="6" width="12.28515625" customWidth="1"/>
    <col min="7" max="7" width="13.85546875" customWidth="1"/>
    <col min="8" max="8" width="12.42578125" customWidth="1"/>
    <col min="9" max="9" width="12.28515625" customWidth="1"/>
    <col min="10" max="10" width="13.7109375" customWidth="1"/>
    <col min="11" max="11" width="13" customWidth="1"/>
  </cols>
  <sheetData>
    <row r="1" spans="2:19" s="2" customFormat="1" ht="21.75" thickBot="1">
      <c r="B1" s="6" t="s">
        <v>67</v>
      </c>
      <c r="C1" s="9"/>
      <c r="D1" s="9"/>
      <c r="E1" s="9"/>
      <c r="F1" s="9"/>
      <c r="G1" s="9"/>
      <c r="H1" s="9"/>
      <c r="I1" s="9"/>
      <c r="J1" s="9"/>
      <c r="K1" s="9"/>
      <c r="L1" s="9"/>
      <c r="M1"/>
      <c r="N1" s="7"/>
      <c r="O1" s="7"/>
      <c r="P1" s="7"/>
      <c r="Q1" s="7"/>
      <c r="R1" s="7"/>
      <c r="S1" s="7"/>
    </row>
    <row r="2" spans="2:19" ht="81.75" customHeight="1" thickBot="1">
      <c r="B2" s="26" t="s">
        <v>1</v>
      </c>
      <c r="C2" s="27" t="s">
        <v>30</v>
      </c>
      <c r="D2" s="27" t="s">
        <v>32</v>
      </c>
      <c r="E2" s="27" t="s">
        <v>33</v>
      </c>
      <c r="F2" s="27" t="s">
        <v>34</v>
      </c>
      <c r="G2" s="27" t="s">
        <v>36</v>
      </c>
      <c r="H2" s="27" t="s">
        <v>35</v>
      </c>
      <c r="I2" s="28" t="s">
        <v>70</v>
      </c>
      <c r="J2" s="29" t="s">
        <v>64</v>
      </c>
      <c r="K2" s="29" t="s">
        <v>31</v>
      </c>
      <c r="L2" s="26" t="s">
        <v>29</v>
      </c>
      <c r="N2" s="38"/>
      <c r="O2" s="39"/>
      <c r="P2" s="39"/>
      <c r="Q2" s="32"/>
    </row>
    <row r="3" spans="2:19">
      <c r="B3" s="14" t="s">
        <v>45</v>
      </c>
      <c r="C3" s="15">
        <v>7031</v>
      </c>
      <c r="D3" s="12">
        <f>E3+F3+G3</f>
        <v>4986</v>
      </c>
      <c r="E3" s="12">
        <v>820</v>
      </c>
      <c r="F3" s="12">
        <v>2429</v>
      </c>
      <c r="G3" s="12">
        <v>1737</v>
      </c>
      <c r="H3" s="51">
        <f t="shared" ref="H3:H15" si="0">(G3)/C3</f>
        <v>0.24704878395676291</v>
      </c>
      <c r="I3" s="51">
        <f>G3/D3</f>
        <v>0.34837545126353792</v>
      </c>
      <c r="J3" s="52">
        <f t="shared" ref="J3:J15" si="1">G3/(E3+G3)</f>
        <v>0.6793116933906922</v>
      </c>
      <c r="K3" s="43">
        <v>0.625</v>
      </c>
      <c r="L3" s="44">
        <f>J3-K3</f>
        <v>5.4311693390692195E-2</v>
      </c>
      <c r="M3" s="33"/>
      <c r="N3" s="40"/>
      <c r="O3" s="37"/>
      <c r="P3" s="37"/>
      <c r="Q3" s="30"/>
    </row>
    <row r="4" spans="2:19">
      <c r="B4" s="13" t="s">
        <v>46</v>
      </c>
      <c r="C4" s="12">
        <v>4031</v>
      </c>
      <c r="D4" s="12">
        <f>E4+F4+G4</f>
        <v>3215</v>
      </c>
      <c r="E4" s="12">
        <v>270</v>
      </c>
      <c r="F4" s="12">
        <v>1492</v>
      </c>
      <c r="G4" s="12">
        <v>1453</v>
      </c>
      <c r="H4" s="51">
        <f t="shared" si="0"/>
        <v>0.36045646241627388</v>
      </c>
      <c r="I4" s="51">
        <f t="shared" ref="I4:I14" si="2">G4/D4</f>
        <v>0.45194401244167964</v>
      </c>
      <c r="J4" s="51">
        <f t="shared" si="1"/>
        <v>0.8432965757399884</v>
      </c>
      <c r="K4" s="43">
        <v>0.79300000000000004</v>
      </c>
      <c r="L4" s="45">
        <f t="shared" ref="L4:L11" si="3">J4-K4</f>
        <v>5.0296575739988358E-2</v>
      </c>
      <c r="M4" s="34"/>
      <c r="N4" s="40"/>
      <c r="O4" s="37"/>
      <c r="P4" s="37"/>
      <c r="Q4" s="30"/>
    </row>
    <row r="5" spans="2:19">
      <c r="B5" s="13" t="s">
        <v>56</v>
      </c>
      <c r="C5" s="12">
        <v>3553</v>
      </c>
      <c r="D5" s="12">
        <f>E5+F5+G5</f>
        <v>2899</v>
      </c>
      <c r="E5" s="12">
        <v>269</v>
      </c>
      <c r="F5" s="12">
        <v>1443</v>
      </c>
      <c r="G5" s="12">
        <v>1187</v>
      </c>
      <c r="H5" s="51">
        <f t="shared" si="0"/>
        <v>0.33408387278356316</v>
      </c>
      <c r="I5" s="51">
        <f t="shared" si="2"/>
        <v>0.40945153501207315</v>
      </c>
      <c r="J5" s="51">
        <f t="shared" si="1"/>
        <v>0.81524725274725274</v>
      </c>
      <c r="K5" s="43">
        <v>0.80800000000000005</v>
      </c>
      <c r="L5" s="45">
        <f t="shared" si="3"/>
        <v>7.247252747252686E-3</v>
      </c>
      <c r="M5" s="34"/>
      <c r="N5" s="40"/>
      <c r="O5" s="37"/>
      <c r="P5" s="37"/>
      <c r="Q5" s="30"/>
    </row>
    <row r="6" spans="2:19">
      <c r="B6" s="13" t="s">
        <v>47</v>
      </c>
      <c r="C6" s="12">
        <v>32320</v>
      </c>
      <c r="D6" s="12">
        <f>E6+F6+G6</f>
        <v>24777</v>
      </c>
      <c r="E6" s="12">
        <v>3019</v>
      </c>
      <c r="F6" s="12">
        <v>11832</v>
      </c>
      <c r="G6" s="12">
        <v>9926</v>
      </c>
      <c r="H6" s="51">
        <f t="shared" si="0"/>
        <v>0.30711633663366339</v>
      </c>
      <c r="I6" s="51">
        <f t="shared" si="2"/>
        <v>0.40061347217177223</v>
      </c>
      <c r="J6" s="51">
        <f t="shared" si="1"/>
        <v>0.76678254152182312</v>
      </c>
      <c r="K6" s="43">
        <v>0.70299999999999996</v>
      </c>
      <c r="L6" s="45">
        <f t="shared" si="3"/>
        <v>6.3782541521823166E-2</v>
      </c>
      <c r="M6" s="34"/>
      <c r="N6" s="40"/>
      <c r="O6" s="37"/>
      <c r="P6" s="37"/>
      <c r="Q6" s="30"/>
    </row>
    <row r="7" spans="2:19">
      <c r="B7" s="13" t="s">
        <v>48</v>
      </c>
      <c r="C7" s="12">
        <v>36310</v>
      </c>
      <c r="D7" s="12">
        <f t="shared" ref="D7:D14" si="4">E7+F7+G7</f>
        <v>28590</v>
      </c>
      <c r="E7" s="12">
        <v>3668</v>
      </c>
      <c r="F7" s="12">
        <v>12700</v>
      </c>
      <c r="G7" s="12">
        <v>12222</v>
      </c>
      <c r="H7" s="51">
        <f t="shared" si="0"/>
        <v>0.33660148719361055</v>
      </c>
      <c r="I7" s="51">
        <f t="shared" si="2"/>
        <v>0.42749213011542497</v>
      </c>
      <c r="J7" s="51">
        <f t="shared" si="1"/>
        <v>0.76916299559471368</v>
      </c>
      <c r="K7" s="43">
        <v>0.70199999999999996</v>
      </c>
      <c r="L7" s="45">
        <f t="shared" si="3"/>
        <v>6.7162995594713726E-2</v>
      </c>
      <c r="M7" s="34"/>
      <c r="N7" s="40"/>
      <c r="O7" s="37"/>
      <c r="P7" s="37"/>
      <c r="Q7" s="30"/>
    </row>
    <row r="8" spans="2:19" s="9" customFormat="1">
      <c r="B8" s="13" t="s">
        <v>49</v>
      </c>
      <c r="C8" s="12">
        <v>10210</v>
      </c>
      <c r="D8" s="12">
        <f t="shared" si="4"/>
        <v>7512</v>
      </c>
      <c r="E8" s="12">
        <v>1278</v>
      </c>
      <c r="F8" s="12">
        <v>3692</v>
      </c>
      <c r="G8" s="12">
        <v>2542</v>
      </c>
      <c r="H8" s="51">
        <f t="shared" si="0"/>
        <v>0.24897159647404504</v>
      </c>
      <c r="I8" s="51">
        <f t="shared" si="2"/>
        <v>0.33839190628328009</v>
      </c>
      <c r="J8" s="51">
        <f t="shared" si="1"/>
        <v>0.66544502617801049</v>
      </c>
      <c r="K8" s="43">
        <v>0.64200000000000002</v>
      </c>
      <c r="L8" s="45">
        <f t="shared" si="3"/>
        <v>2.3445026178010475E-2</v>
      </c>
      <c r="M8" s="34"/>
      <c r="N8" s="40"/>
      <c r="O8" s="37"/>
      <c r="P8" s="37"/>
      <c r="Q8" s="30"/>
    </row>
    <row r="9" spans="2:19">
      <c r="B9" s="13" t="s">
        <v>50</v>
      </c>
      <c r="C9" s="12">
        <v>46925</v>
      </c>
      <c r="D9" s="12">
        <f t="shared" si="4"/>
        <v>36626</v>
      </c>
      <c r="E9" s="12">
        <v>2771</v>
      </c>
      <c r="F9" s="12">
        <v>20371</v>
      </c>
      <c r="G9" s="12">
        <v>13484</v>
      </c>
      <c r="H9" s="51">
        <f t="shared" si="0"/>
        <v>0.28735215769845496</v>
      </c>
      <c r="I9" s="51">
        <f t="shared" si="2"/>
        <v>0.36815377054551413</v>
      </c>
      <c r="J9" s="51">
        <f t="shared" si="1"/>
        <v>0.82952937557674566</v>
      </c>
      <c r="K9" s="43">
        <v>0.79700000000000004</v>
      </c>
      <c r="L9" s="45">
        <f t="shared" si="3"/>
        <v>3.2529375576745623E-2</v>
      </c>
      <c r="M9" s="34"/>
      <c r="N9" s="40"/>
      <c r="O9" s="37"/>
      <c r="P9" s="37"/>
      <c r="Q9" s="30"/>
    </row>
    <row r="10" spans="2:19" ht="15.75" customHeight="1">
      <c r="B10" s="13" t="s">
        <v>51</v>
      </c>
      <c r="C10" s="12">
        <v>2767</v>
      </c>
      <c r="D10" s="12">
        <f t="shared" si="4"/>
        <v>2129</v>
      </c>
      <c r="E10" s="12">
        <v>263</v>
      </c>
      <c r="F10" s="12">
        <v>1075</v>
      </c>
      <c r="G10" s="12">
        <v>791</v>
      </c>
      <c r="H10" s="51">
        <f t="shared" si="0"/>
        <v>0.28586917238886883</v>
      </c>
      <c r="I10" s="51">
        <f t="shared" si="2"/>
        <v>0.37153593236261157</v>
      </c>
      <c r="J10" s="51">
        <f t="shared" si="1"/>
        <v>0.75047438330170779</v>
      </c>
      <c r="K10" s="43">
        <v>0.67900000000000005</v>
      </c>
      <c r="L10" s="45">
        <f t="shared" si="3"/>
        <v>7.1474383301707745E-2</v>
      </c>
      <c r="N10" s="40"/>
      <c r="O10" s="37"/>
      <c r="P10" s="37"/>
      <c r="Q10" s="30"/>
    </row>
    <row r="11" spans="2:19">
      <c r="B11" s="13" t="s">
        <v>52</v>
      </c>
      <c r="C11" s="12">
        <v>10978</v>
      </c>
      <c r="D11" s="12">
        <f t="shared" si="4"/>
        <v>8487</v>
      </c>
      <c r="E11" s="12">
        <v>1060</v>
      </c>
      <c r="F11" s="12">
        <v>4960</v>
      </c>
      <c r="G11" s="12">
        <v>2467</v>
      </c>
      <c r="H11" s="51">
        <f t="shared" si="0"/>
        <v>0.2247221716159592</v>
      </c>
      <c r="I11" s="51">
        <f t="shared" si="2"/>
        <v>0.29067986332037232</v>
      </c>
      <c r="J11" s="51">
        <f t="shared" si="1"/>
        <v>0.69946129855401196</v>
      </c>
      <c r="K11" s="43">
        <v>0.65</v>
      </c>
      <c r="L11" s="45">
        <f t="shared" si="3"/>
        <v>4.9461298554011934E-2</v>
      </c>
      <c r="N11" s="40"/>
      <c r="O11" s="37"/>
      <c r="P11" s="37"/>
      <c r="Q11" s="30"/>
    </row>
    <row r="12" spans="2:19">
      <c r="B12" s="13" t="s">
        <v>53</v>
      </c>
      <c r="C12" s="12">
        <v>32405</v>
      </c>
      <c r="D12" s="12">
        <f t="shared" si="4"/>
        <v>25268</v>
      </c>
      <c r="E12" s="12">
        <v>2782</v>
      </c>
      <c r="F12" s="12">
        <v>14965</v>
      </c>
      <c r="G12" s="12">
        <v>7521</v>
      </c>
      <c r="H12" s="51">
        <f t="shared" si="0"/>
        <v>0.2320938126832279</v>
      </c>
      <c r="I12" s="51">
        <f t="shared" si="2"/>
        <v>0.29764920056989075</v>
      </c>
      <c r="J12" s="51">
        <f t="shared" si="1"/>
        <v>0.7299815587692905</v>
      </c>
      <c r="K12" s="43"/>
      <c r="L12" s="45"/>
      <c r="N12" s="40"/>
      <c r="O12" s="37"/>
      <c r="P12" s="37"/>
      <c r="Q12" s="30"/>
    </row>
    <row r="13" spans="2:19" s="9" customFormat="1">
      <c r="B13" s="13" t="s">
        <v>54</v>
      </c>
      <c r="C13" s="12">
        <v>6495</v>
      </c>
      <c r="D13" s="12">
        <f t="shared" si="4"/>
        <v>5185</v>
      </c>
      <c r="E13" s="12">
        <v>440</v>
      </c>
      <c r="F13" s="12">
        <v>3082</v>
      </c>
      <c r="G13" s="12">
        <v>1663</v>
      </c>
      <c r="H13" s="51">
        <f t="shared" si="0"/>
        <v>0.2560431100846805</v>
      </c>
      <c r="I13" s="51">
        <f t="shared" si="2"/>
        <v>0.32073288331726135</v>
      </c>
      <c r="J13" s="51">
        <f t="shared" si="1"/>
        <v>0.79077508321445555</v>
      </c>
      <c r="K13" s="43">
        <v>0.75900000000000001</v>
      </c>
      <c r="L13" s="45">
        <f t="shared" ref="L13" si="5">J13-K13</f>
        <v>3.1775083214455546E-2</v>
      </c>
      <c r="M13"/>
      <c r="N13" s="40"/>
      <c r="O13" s="37"/>
      <c r="P13" s="37"/>
      <c r="Q13" s="30"/>
    </row>
    <row r="14" spans="2:19" ht="15.75" thickBot="1">
      <c r="B14" s="16" t="s">
        <v>55</v>
      </c>
      <c r="C14" s="17">
        <v>57134</v>
      </c>
      <c r="D14" s="12">
        <f t="shared" si="4"/>
        <v>43275</v>
      </c>
      <c r="E14" s="12">
        <v>3979</v>
      </c>
      <c r="F14" s="12">
        <v>24199</v>
      </c>
      <c r="G14" s="12">
        <v>15097</v>
      </c>
      <c r="H14" s="51">
        <f t="shared" si="0"/>
        <v>0.26423845696082893</v>
      </c>
      <c r="I14" s="51">
        <f t="shared" si="2"/>
        <v>0.34886192952050837</v>
      </c>
      <c r="J14" s="51">
        <f t="shared" si="1"/>
        <v>0.7914132941916544</v>
      </c>
      <c r="K14" s="46"/>
      <c r="L14" s="47"/>
      <c r="N14" s="40"/>
      <c r="O14" s="37"/>
      <c r="P14" s="37"/>
      <c r="Q14" s="30"/>
    </row>
    <row r="15" spans="2:19" ht="15.75" thickBot="1">
      <c r="B15" s="18" t="s">
        <v>0</v>
      </c>
      <c r="C15" s="8">
        <f>SUM(C3:C14)</f>
        <v>250159</v>
      </c>
      <c r="D15" s="19">
        <f>SUM(D3:D14)</f>
        <v>192949</v>
      </c>
      <c r="E15" s="19">
        <f>SUM(E3:E14)</f>
        <v>20619</v>
      </c>
      <c r="F15" s="19">
        <f>SUM(F3:F14)</f>
        <v>102240</v>
      </c>
      <c r="G15" s="8">
        <f>SUM(G3:G14)</f>
        <v>70090</v>
      </c>
      <c r="H15" s="11">
        <f t="shared" si="0"/>
        <v>0.28018180437241913</v>
      </c>
      <c r="I15" s="11">
        <f>SUM(I3:I14)/12</f>
        <v>0.36449017391032718</v>
      </c>
      <c r="J15" s="11">
        <f t="shared" si="1"/>
        <v>0.77269069221356201</v>
      </c>
      <c r="K15" s="57">
        <v>0.72499999999999998</v>
      </c>
      <c r="L15" s="20"/>
      <c r="N15" s="41"/>
      <c r="O15" s="42"/>
      <c r="P15" s="42"/>
      <c r="Q15" s="31"/>
    </row>
    <row r="16" spans="2:19">
      <c r="D16" s="9"/>
      <c r="K16" s="97"/>
      <c r="N16" s="7"/>
      <c r="O16" s="7"/>
      <c r="P16" s="10"/>
      <c r="Q16" s="10"/>
      <c r="R16" s="10"/>
      <c r="S16" s="7"/>
    </row>
    <row r="17" spans="1:22">
      <c r="B17" s="48" t="s">
        <v>37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P17" s="10"/>
      <c r="Q17" s="10"/>
      <c r="R17" s="10"/>
    </row>
    <row r="18" spans="1:22">
      <c r="B18" s="48" t="s">
        <v>38</v>
      </c>
      <c r="C18" s="5"/>
      <c r="G18" s="3"/>
      <c r="I18" s="3"/>
    </row>
    <row r="19" spans="1:22" s="9" customFormat="1">
      <c r="B19" s="48" t="s">
        <v>39</v>
      </c>
      <c r="C19" s="5"/>
      <c r="G19" s="3"/>
      <c r="I19" s="3"/>
    </row>
    <row r="20" spans="1:22">
      <c r="B20" s="48" t="s">
        <v>40</v>
      </c>
      <c r="C20" s="4"/>
    </row>
    <row r="21" spans="1:22" ht="21">
      <c r="A21" s="10"/>
      <c r="B21" s="5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O21" s="7"/>
      <c r="P21" s="7"/>
      <c r="Q21" s="7"/>
      <c r="T21" s="7"/>
      <c r="U21" s="7"/>
      <c r="V21" s="7"/>
    </row>
    <row r="22" spans="1:22" ht="21">
      <c r="A22" s="10"/>
      <c r="B22" s="6" t="s">
        <v>66</v>
      </c>
      <c r="C22" s="9"/>
      <c r="D22" s="9"/>
      <c r="E22" s="9"/>
      <c r="F22" s="9"/>
      <c r="G22" s="1"/>
      <c r="H22" s="1"/>
      <c r="I22" s="9"/>
      <c r="J22" s="9"/>
      <c r="K22" s="9"/>
      <c r="L22" s="9"/>
      <c r="M22" s="9"/>
      <c r="O22" s="10"/>
      <c r="P22" s="10"/>
      <c r="Q22" s="10"/>
      <c r="R22" s="39"/>
      <c r="S22" s="39"/>
      <c r="T22" s="39"/>
      <c r="U22" s="35"/>
    </row>
    <row r="23" spans="1:22" ht="18" customHeight="1" thickBot="1">
      <c r="A23" s="10"/>
      <c r="B23" s="5"/>
      <c r="C23" s="9"/>
      <c r="D23" s="9"/>
      <c r="E23" s="9"/>
      <c r="F23" s="9"/>
      <c r="G23" s="1"/>
      <c r="H23" s="1"/>
      <c r="I23" s="9"/>
      <c r="J23" s="9"/>
      <c r="K23" s="9"/>
      <c r="L23" s="9"/>
      <c r="M23" s="9"/>
      <c r="O23" s="10"/>
      <c r="P23" s="10"/>
      <c r="Q23" s="10"/>
      <c r="R23" s="37"/>
      <c r="S23" s="37"/>
      <c r="T23" s="37"/>
      <c r="U23" s="35"/>
    </row>
    <row r="24" spans="1:22" ht="90" thickBot="1">
      <c r="A24" s="10"/>
      <c r="B24" s="53" t="s">
        <v>44</v>
      </c>
      <c r="C24" s="53" t="s">
        <v>57</v>
      </c>
      <c r="D24" s="28" t="s">
        <v>61</v>
      </c>
      <c r="E24" s="53" t="s">
        <v>63</v>
      </c>
      <c r="F24" s="28" t="s">
        <v>61</v>
      </c>
      <c r="G24" s="53" t="s">
        <v>58</v>
      </c>
      <c r="H24" s="28" t="s">
        <v>61</v>
      </c>
      <c r="I24" s="53" t="s">
        <v>59</v>
      </c>
      <c r="J24" s="28" t="s">
        <v>61</v>
      </c>
      <c r="K24" s="53" t="s">
        <v>62</v>
      </c>
      <c r="L24" s="28" t="s">
        <v>61</v>
      </c>
      <c r="M24" s="53" t="s">
        <v>60</v>
      </c>
      <c r="N24" s="28" t="s">
        <v>61</v>
      </c>
      <c r="O24" s="65" t="s">
        <v>65</v>
      </c>
      <c r="P24" s="36"/>
      <c r="Q24" s="10"/>
      <c r="R24" s="35"/>
      <c r="S24" s="35"/>
      <c r="T24" s="37"/>
      <c r="U24" s="37"/>
      <c r="V24" s="30"/>
    </row>
    <row r="25" spans="1:22">
      <c r="A25" s="10"/>
      <c r="B25" s="58" t="s">
        <v>45</v>
      </c>
      <c r="C25" s="61">
        <v>8.771929824561403E-2</v>
      </c>
      <c r="D25" s="62">
        <f>E3/C3</f>
        <v>0.11662636893756223</v>
      </c>
      <c r="E25" s="61">
        <v>0.14602683178534573</v>
      </c>
      <c r="F25" s="62">
        <f>H3</f>
        <v>0.24704878395676291</v>
      </c>
      <c r="G25" s="61">
        <v>0.23374613003095976</v>
      </c>
      <c r="H25" s="62">
        <f>(E3+G3)/C3</f>
        <v>0.36367515289432512</v>
      </c>
      <c r="I25" s="61">
        <v>0.15549965698605075</v>
      </c>
      <c r="J25" s="62">
        <f>E3/D3</f>
        <v>0.16446048937023666</v>
      </c>
      <c r="K25" s="61">
        <v>0.25886119368854332</v>
      </c>
      <c r="L25" s="62">
        <f>G3/D3</f>
        <v>0.34837545126353792</v>
      </c>
      <c r="M25" s="61">
        <v>0.41436085067459411</v>
      </c>
      <c r="N25" s="55">
        <f>(E3+G3)/D3</f>
        <v>0.51283594063377458</v>
      </c>
      <c r="O25" s="66">
        <f>N25-M25</f>
        <v>9.8475089959180473E-2</v>
      </c>
      <c r="P25" s="56"/>
      <c r="Q25" s="10"/>
      <c r="R25" s="35"/>
      <c r="S25" s="35"/>
      <c r="T25" s="37"/>
      <c r="U25" s="37"/>
      <c r="V25" s="30"/>
    </row>
    <row r="26" spans="1:22">
      <c r="A26" s="10"/>
      <c r="B26" s="59" t="s">
        <v>46</v>
      </c>
      <c r="C26" s="63">
        <v>5.6930098486668267E-2</v>
      </c>
      <c r="D26" s="62">
        <f t="shared" ref="D26:D37" si="6">E4/C4</f>
        <v>6.6980898040188544E-2</v>
      </c>
      <c r="E26" s="63">
        <v>0.21787172711986549</v>
      </c>
      <c r="F26" s="62">
        <f t="shared" ref="F26:F37" si="7">H4</f>
        <v>0.36045646241627388</v>
      </c>
      <c r="G26" s="63">
        <v>0.27480182560653377</v>
      </c>
      <c r="H26" s="62">
        <f t="shared" ref="H26:H37" si="8">(E4+G4)/C4</f>
        <v>0.42743736045646241</v>
      </c>
      <c r="I26" s="63">
        <v>8.257839721254355E-2</v>
      </c>
      <c r="J26" s="62">
        <f t="shared" ref="J26:J37" si="9">E4/D4</f>
        <v>8.3981337480559873E-2</v>
      </c>
      <c r="K26" s="61">
        <v>0.31602787456445991</v>
      </c>
      <c r="L26" s="62">
        <f t="shared" ref="L26:L36" si="10">G4/D4</f>
        <v>0.45194401244167964</v>
      </c>
      <c r="M26" s="61">
        <v>0.39860627177700347</v>
      </c>
      <c r="N26" s="55">
        <f t="shared" ref="N26:N37" si="11">(E4+G4)/D4</f>
        <v>0.5359253499222395</v>
      </c>
      <c r="O26" s="66">
        <f t="shared" ref="O26:O37" si="12">N26-M26</f>
        <v>0.13731907814523603</v>
      </c>
      <c r="P26" s="56"/>
      <c r="Q26" s="10"/>
      <c r="R26" s="35"/>
      <c r="S26" s="35"/>
      <c r="T26" s="37"/>
      <c r="U26" s="37"/>
      <c r="V26" s="30"/>
    </row>
    <row r="27" spans="1:22">
      <c r="A27" s="10"/>
      <c r="B27" s="59" t="s">
        <v>56</v>
      </c>
      <c r="C27" s="63">
        <v>4.9633848657445079E-2</v>
      </c>
      <c r="D27" s="62">
        <f t="shared" si="6"/>
        <v>7.5710667041936394E-2</v>
      </c>
      <c r="E27" s="63">
        <v>0.20911310008136696</v>
      </c>
      <c r="F27" s="62">
        <f t="shared" si="7"/>
        <v>0.33408387278356316</v>
      </c>
      <c r="G27" s="63">
        <v>0.25874694873881204</v>
      </c>
      <c r="H27" s="62">
        <f t="shared" si="8"/>
        <v>0.40979453982549957</v>
      </c>
      <c r="I27" s="63">
        <v>7.3939393939393944E-2</v>
      </c>
      <c r="J27" s="62">
        <f t="shared" si="9"/>
        <v>9.279061745429458E-2</v>
      </c>
      <c r="K27" s="61">
        <v>0.31151515151515152</v>
      </c>
      <c r="L27" s="62">
        <f t="shared" si="10"/>
        <v>0.40945153501207315</v>
      </c>
      <c r="M27" s="61">
        <v>0.38545454545454544</v>
      </c>
      <c r="N27" s="55">
        <f t="shared" si="11"/>
        <v>0.50224215246636772</v>
      </c>
      <c r="O27" s="66">
        <f t="shared" si="12"/>
        <v>0.11678760701182228</v>
      </c>
      <c r="P27" s="56"/>
      <c r="Q27" s="10"/>
      <c r="R27" s="35"/>
      <c r="S27" s="35"/>
      <c r="T27" s="37"/>
      <c r="U27" s="37"/>
      <c r="V27" s="30"/>
    </row>
    <row r="28" spans="1:22">
      <c r="A28" s="10"/>
      <c r="B28" s="59" t="s">
        <v>47</v>
      </c>
      <c r="C28" s="63">
        <v>6.7091356594758941E-2</v>
      </c>
      <c r="D28" s="62">
        <f t="shared" si="6"/>
        <v>9.3409653465346534E-2</v>
      </c>
      <c r="E28" s="63">
        <v>0.15847690748516</v>
      </c>
      <c r="F28" s="62">
        <f t="shared" si="7"/>
        <v>0.30711633663366339</v>
      </c>
      <c r="G28" s="63">
        <v>0.22556826407991892</v>
      </c>
      <c r="H28" s="62">
        <f t="shared" si="8"/>
        <v>0.40052599009900991</v>
      </c>
      <c r="I28" s="63">
        <v>0.11184591620003861</v>
      </c>
      <c r="J28" s="62">
        <f t="shared" si="9"/>
        <v>0.12184687411712475</v>
      </c>
      <c r="K28" s="61">
        <v>0.26419192894381155</v>
      </c>
      <c r="L28" s="62">
        <f t="shared" si="10"/>
        <v>0.40061347217177223</v>
      </c>
      <c r="M28" s="61">
        <v>0.37603784514385019</v>
      </c>
      <c r="N28" s="55">
        <f t="shared" si="11"/>
        <v>0.52246034628889693</v>
      </c>
      <c r="O28" s="66">
        <f t="shared" si="12"/>
        <v>0.14642250114504674</v>
      </c>
      <c r="P28" s="54"/>
      <c r="Q28" s="7"/>
      <c r="T28" s="30"/>
      <c r="U28" s="30"/>
      <c r="V28" s="30"/>
    </row>
    <row r="29" spans="1:22">
      <c r="A29" s="10"/>
      <c r="B29" s="59" t="s">
        <v>48</v>
      </c>
      <c r="C29" s="63">
        <v>8.1233792821072751E-2</v>
      </c>
      <c r="D29" s="62">
        <f t="shared" si="6"/>
        <v>0.10101900302946847</v>
      </c>
      <c r="E29" s="63">
        <v>0.19145625767708477</v>
      </c>
      <c r="F29" s="62">
        <f t="shared" si="7"/>
        <v>0.33660148719361055</v>
      </c>
      <c r="G29" s="63">
        <v>0.27269005049815748</v>
      </c>
      <c r="H29" s="62">
        <f t="shared" si="8"/>
        <v>0.43762049022307903</v>
      </c>
      <c r="I29" s="63">
        <v>0.12332684099291367</v>
      </c>
      <c r="J29" s="62">
        <f t="shared" si="9"/>
        <v>0.12829660720531655</v>
      </c>
      <c r="K29" s="61">
        <v>0.2906634619369276</v>
      </c>
      <c r="L29" s="62">
        <f t="shared" si="10"/>
        <v>0.42749213011542497</v>
      </c>
      <c r="M29" s="61">
        <v>0.41399030292984129</v>
      </c>
      <c r="N29" s="55">
        <f t="shared" si="11"/>
        <v>0.55578873732074152</v>
      </c>
      <c r="O29" s="66">
        <f t="shared" si="12"/>
        <v>0.14179843439090023</v>
      </c>
      <c r="P29" s="54"/>
      <c r="Q29" s="7"/>
      <c r="T29" s="30"/>
      <c r="U29" s="30"/>
      <c r="V29" s="30"/>
    </row>
    <row r="30" spans="1:22">
      <c r="A30" s="10"/>
      <c r="B30" s="59" t="s">
        <v>49</v>
      </c>
      <c r="C30" s="63">
        <v>7.1155317521040554E-2</v>
      </c>
      <c r="D30" s="62">
        <f t="shared" si="6"/>
        <v>0.12517140058765916</v>
      </c>
      <c r="E30" s="63">
        <v>0.1275822494261668</v>
      </c>
      <c r="F30" s="62">
        <f t="shared" si="7"/>
        <v>0.24897159647404504</v>
      </c>
      <c r="G30" s="63">
        <v>0.19873756694720734</v>
      </c>
      <c r="H30" s="62">
        <f t="shared" si="8"/>
        <v>0.37414299706170423</v>
      </c>
      <c r="I30" s="63">
        <v>0.12013563700952688</v>
      </c>
      <c r="J30" s="62">
        <f t="shared" si="9"/>
        <v>0.17012779552715654</v>
      </c>
      <c r="K30" s="61">
        <v>0.21540448893912481</v>
      </c>
      <c r="L30" s="62">
        <f t="shared" si="10"/>
        <v>0.33839190628328009</v>
      </c>
      <c r="M30" s="61">
        <v>0.33554012594865168</v>
      </c>
      <c r="N30" s="55">
        <f t="shared" si="11"/>
        <v>0.5085197018104366</v>
      </c>
      <c r="O30" s="66">
        <f t="shared" si="12"/>
        <v>0.17297957586178492</v>
      </c>
      <c r="P30" s="54"/>
      <c r="Q30" s="7"/>
      <c r="T30" s="30"/>
      <c r="U30" s="30"/>
      <c r="V30" s="30"/>
    </row>
    <row r="31" spans="1:22">
      <c r="A31" s="10"/>
      <c r="B31" s="59" t="s">
        <v>50</v>
      </c>
      <c r="C31" s="63">
        <v>4.31925075479061E-2</v>
      </c>
      <c r="D31" s="62">
        <f t="shared" si="6"/>
        <v>5.9051678209909433E-2</v>
      </c>
      <c r="E31" s="63">
        <v>0.16936063587257902</v>
      </c>
      <c r="F31" s="62">
        <f t="shared" si="7"/>
        <v>0.28735215769845496</v>
      </c>
      <c r="G31" s="63">
        <v>0.21255314342048512</v>
      </c>
      <c r="H31" s="62">
        <f t="shared" si="8"/>
        <v>0.34640383590836443</v>
      </c>
      <c r="I31" s="63">
        <v>9.9126861838726252E-2</v>
      </c>
      <c r="J31" s="62">
        <f t="shared" si="9"/>
        <v>7.5656637361437226E-2</v>
      </c>
      <c r="K31" s="61">
        <v>0.27</v>
      </c>
      <c r="L31" s="62">
        <f t="shared" si="10"/>
        <v>0.36815377054551413</v>
      </c>
      <c r="M31" s="61">
        <v>0.30868002054442734</v>
      </c>
      <c r="N31" s="55">
        <f t="shared" si="11"/>
        <v>0.44381040790695137</v>
      </c>
      <c r="O31" s="66">
        <f t="shared" si="12"/>
        <v>0.13513038736252403</v>
      </c>
      <c r="P31" s="54"/>
      <c r="Q31" s="7"/>
      <c r="T31" s="30"/>
      <c r="U31" s="30"/>
      <c r="V31" s="30"/>
    </row>
    <row r="32" spans="1:22" ht="16.5" customHeight="1">
      <c r="A32" s="10"/>
      <c r="B32" s="59" t="s">
        <v>51</v>
      </c>
      <c r="C32" s="63">
        <v>6.5313028764805409E-2</v>
      </c>
      <c r="D32" s="62">
        <f t="shared" si="6"/>
        <v>9.5048789302493678E-2</v>
      </c>
      <c r="E32" s="63">
        <v>0.13807106598984772</v>
      </c>
      <c r="F32" s="62">
        <f t="shared" si="7"/>
        <v>0.28586917238886883</v>
      </c>
      <c r="G32" s="63">
        <v>0.20338409475465313</v>
      </c>
      <c r="H32" s="62">
        <f t="shared" si="8"/>
        <v>0.38091796169136249</v>
      </c>
      <c r="I32" s="63">
        <v>6.8867275763827493E-2</v>
      </c>
      <c r="J32" s="62">
        <f t="shared" si="9"/>
        <v>0.12353217472992015</v>
      </c>
      <c r="K32" s="61">
        <v>0.21</v>
      </c>
      <c r="L32" s="62">
        <f t="shared" si="10"/>
        <v>0.37153593236261157</v>
      </c>
      <c r="M32" s="61">
        <v>0.33890035039460326</v>
      </c>
      <c r="N32" s="55">
        <f t="shared" si="11"/>
        <v>0.49506810709253168</v>
      </c>
      <c r="O32" s="66">
        <f t="shared" si="12"/>
        <v>0.15616775669792843</v>
      </c>
      <c r="P32" s="54"/>
      <c r="Q32" s="7"/>
      <c r="T32" s="30"/>
      <c r="U32" s="30"/>
      <c r="V32" s="30"/>
    </row>
    <row r="33" spans="1:22">
      <c r="A33" s="10"/>
      <c r="B33" s="59" t="s">
        <v>52</v>
      </c>
      <c r="C33" s="63">
        <v>6.698401904114247E-2</v>
      </c>
      <c r="D33" s="62">
        <f t="shared" si="6"/>
        <v>9.6556749863363087E-2</v>
      </c>
      <c r="E33" s="63">
        <v>0.12461747704862292</v>
      </c>
      <c r="F33" s="62">
        <f t="shared" si="7"/>
        <v>0.2247221716159592</v>
      </c>
      <c r="G33" s="63">
        <v>0.1916014960897654</v>
      </c>
      <c r="H33" s="62">
        <f t="shared" si="8"/>
        <v>0.3212789214793223</v>
      </c>
      <c r="I33" s="63">
        <v>0.1062997436935114</v>
      </c>
      <c r="J33" s="62">
        <f t="shared" si="9"/>
        <v>0.12489690114292447</v>
      </c>
      <c r="K33" s="61">
        <v>0.19776069067853771</v>
      </c>
      <c r="L33" s="62">
        <f t="shared" si="10"/>
        <v>0.29067986332037232</v>
      </c>
      <c r="M33" s="61">
        <v>0.3040604343720491</v>
      </c>
      <c r="N33" s="55">
        <f t="shared" si="11"/>
        <v>0.41557676446329683</v>
      </c>
      <c r="O33" s="66">
        <f t="shared" si="12"/>
        <v>0.11151633009124773</v>
      </c>
      <c r="P33" s="54"/>
      <c r="Q33" s="7"/>
      <c r="T33" s="30"/>
      <c r="U33" s="30"/>
      <c r="V33" s="30"/>
    </row>
    <row r="34" spans="1:22" s="9" customFormat="1">
      <c r="A34" s="10"/>
      <c r="B34" s="59" t="s">
        <v>53</v>
      </c>
      <c r="C34" s="63"/>
      <c r="D34" s="62">
        <f t="shared" si="6"/>
        <v>8.5850948927634618E-2</v>
      </c>
      <c r="E34" s="63"/>
      <c r="F34" s="62">
        <f t="shared" si="7"/>
        <v>0.2320938126832279</v>
      </c>
      <c r="G34" s="63"/>
      <c r="H34" s="62">
        <f t="shared" si="8"/>
        <v>0.31794476161086255</v>
      </c>
      <c r="I34" s="63"/>
      <c r="J34" s="62">
        <f t="shared" si="9"/>
        <v>0.11009973088491372</v>
      </c>
      <c r="K34" s="61"/>
      <c r="L34" s="62">
        <f t="shared" si="10"/>
        <v>0.29764920056989075</v>
      </c>
      <c r="M34" s="61"/>
      <c r="N34" s="55">
        <f t="shared" si="11"/>
        <v>0.40774893145480451</v>
      </c>
      <c r="O34" s="66"/>
      <c r="P34" s="54"/>
      <c r="Q34" s="7"/>
      <c r="T34" s="30"/>
      <c r="U34" s="30"/>
      <c r="V34" s="30"/>
    </row>
    <row r="35" spans="1:22">
      <c r="A35" s="10"/>
      <c r="B35" s="59" t="s">
        <v>54</v>
      </c>
      <c r="C35" s="63">
        <v>4.5560407569141197E-2</v>
      </c>
      <c r="D35" s="62">
        <f t="shared" si="6"/>
        <v>6.7744418783679747E-2</v>
      </c>
      <c r="E35" s="63">
        <v>0.14366812227074235</v>
      </c>
      <c r="F35" s="62">
        <f t="shared" si="7"/>
        <v>0.2560431100846805</v>
      </c>
      <c r="G35" s="63">
        <v>0.18922852983988356</v>
      </c>
      <c r="H35" s="62">
        <f t="shared" si="8"/>
        <v>0.32378752886836026</v>
      </c>
      <c r="I35" s="63">
        <v>7.1217292377701941E-2</v>
      </c>
      <c r="J35" s="62">
        <f t="shared" si="9"/>
        <v>8.4860173577627776E-2</v>
      </c>
      <c r="K35" s="61">
        <v>0.22457337883959044</v>
      </c>
      <c r="L35" s="62">
        <f t="shared" si="10"/>
        <v>0.32073288331726135</v>
      </c>
      <c r="M35" s="61">
        <v>0.29579067121729236</v>
      </c>
      <c r="N35" s="55">
        <f t="shared" si="11"/>
        <v>0.40559305689488911</v>
      </c>
      <c r="O35" s="66">
        <f t="shared" si="12"/>
        <v>0.10980238567759676</v>
      </c>
      <c r="P35" s="54"/>
      <c r="Q35" s="7"/>
      <c r="T35" s="30"/>
      <c r="U35" s="30"/>
      <c r="V35" s="30"/>
    </row>
    <row r="36" spans="1:22" s="9" customFormat="1" ht="15.75" thickBot="1">
      <c r="A36" s="10"/>
      <c r="B36" s="60" t="s">
        <v>55</v>
      </c>
      <c r="C36" s="67"/>
      <c r="D36" s="68">
        <f t="shared" si="6"/>
        <v>6.9643294710680162E-2</v>
      </c>
      <c r="E36" s="67"/>
      <c r="F36" s="68">
        <f t="shared" si="7"/>
        <v>0.26423845696082893</v>
      </c>
      <c r="G36" s="67"/>
      <c r="H36" s="68">
        <f t="shared" si="8"/>
        <v>0.33388175167150907</v>
      </c>
      <c r="I36" s="64"/>
      <c r="J36" s="68">
        <f t="shared" si="9"/>
        <v>9.1946851530906995E-2</v>
      </c>
      <c r="K36" s="69"/>
      <c r="L36" s="68">
        <f t="shared" si="10"/>
        <v>0.34886192952050837</v>
      </c>
      <c r="M36" s="69"/>
      <c r="N36" s="70">
        <f t="shared" si="11"/>
        <v>0.44080878105141535</v>
      </c>
      <c r="O36" s="71"/>
      <c r="P36" s="54"/>
      <c r="Q36" s="7"/>
      <c r="T36" s="30"/>
      <c r="U36" s="30"/>
      <c r="V36" s="30"/>
    </row>
    <row r="37" spans="1:22" ht="15.75" thickBot="1">
      <c r="A37" s="10"/>
      <c r="B37" s="72" t="s">
        <v>0</v>
      </c>
      <c r="C37" s="73">
        <v>6.0637817481617805E-2</v>
      </c>
      <c r="D37" s="74">
        <f t="shared" si="6"/>
        <v>8.2423578604007855E-2</v>
      </c>
      <c r="E37" s="73">
        <v>0.16575927203946528</v>
      </c>
      <c r="F37" s="74">
        <f t="shared" si="7"/>
        <v>0.28018180437241913</v>
      </c>
      <c r="G37" s="73">
        <v>0.22639708952108309</v>
      </c>
      <c r="H37" s="74">
        <f t="shared" si="8"/>
        <v>0.36260538297642697</v>
      </c>
      <c r="I37" s="73"/>
      <c r="J37" s="74">
        <f t="shared" si="9"/>
        <v>0.10686243515125758</v>
      </c>
      <c r="K37" s="73"/>
      <c r="L37" s="74">
        <f>SUM(I3:I14)/12</f>
        <v>0.36449017391032718</v>
      </c>
      <c r="M37" s="73"/>
      <c r="N37" s="74">
        <f t="shared" si="11"/>
        <v>0.47011904700205753</v>
      </c>
      <c r="O37" s="75">
        <f t="shared" si="12"/>
        <v>0.47011904700205753</v>
      </c>
      <c r="P37" s="54"/>
      <c r="Q37" s="7"/>
      <c r="T37" s="31"/>
      <c r="U37" s="31"/>
      <c r="V37" s="31"/>
    </row>
    <row r="38" spans="1:22">
      <c r="A38" s="10"/>
      <c r="B38" s="9"/>
      <c r="C38" s="9"/>
      <c r="D38" s="9"/>
      <c r="E38" s="9"/>
      <c r="F38" s="9"/>
      <c r="G38" s="9" t="s">
        <v>41</v>
      </c>
      <c r="H38" s="9"/>
      <c r="I38" s="9"/>
      <c r="J38" s="9"/>
      <c r="K38" s="9"/>
      <c r="L38" s="9"/>
      <c r="M38" s="7"/>
      <c r="O38" s="7"/>
      <c r="P38" s="7"/>
      <c r="Q38" s="7"/>
      <c r="T38" s="7"/>
      <c r="U38" s="7"/>
      <c r="V38" s="7"/>
    </row>
    <row r="39" spans="1:22">
      <c r="A39" s="10"/>
      <c r="B39" s="9" t="s">
        <v>42</v>
      </c>
      <c r="C39" s="9"/>
      <c r="D39" s="9"/>
      <c r="E39" s="9"/>
      <c r="F39" s="9"/>
      <c r="G39" s="9"/>
      <c r="H39" s="9"/>
      <c r="I39" s="9"/>
      <c r="J39" s="9"/>
      <c r="K39" s="9" t="s">
        <v>41</v>
      </c>
      <c r="L39" s="9" t="s">
        <v>41</v>
      </c>
      <c r="M39" s="9"/>
      <c r="O39" s="7"/>
      <c r="P39" s="7"/>
      <c r="Q39" s="7"/>
    </row>
    <row r="40" spans="1:22">
      <c r="A40" s="10"/>
      <c r="B40" s="98" t="s">
        <v>43</v>
      </c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O40" s="7"/>
      <c r="P40" s="7"/>
      <c r="Q40" s="7"/>
    </row>
    <row r="41" spans="1:22">
      <c r="A41" s="35"/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O41" s="7"/>
      <c r="P41" s="7"/>
      <c r="Q41" s="7"/>
    </row>
    <row r="42" spans="1:22">
      <c r="A42" s="35"/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</row>
    <row r="43" spans="1:22">
      <c r="A43" s="35"/>
    </row>
    <row r="44" spans="1:22">
      <c r="A44" s="35"/>
    </row>
    <row r="45" spans="1:22">
      <c r="A45" s="35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22">
      <c r="A46" s="35"/>
    </row>
    <row r="47" spans="1:22">
      <c r="A47" s="35"/>
    </row>
    <row r="48" spans="1:22">
      <c r="A48" s="35"/>
    </row>
  </sheetData>
  <mergeCells count="1">
    <mergeCell ref="B40:M42"/>
  </mergeCells>
  <pageMargins left="0.70866141732283472" right="0.70866141732283472" top="0.78740157480314965" bottom="0.78740157480314965" header="0.31496062992125984" footer="0.31496062992125984"/>
  <pageSetup paperSize="9" scale="80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75"/>
  <sheetViews>
    <sheetView zoomScale="80" zoomScaleNormal="80" workbookViewId="0">
      <selection activeCell="C31" sqref="C31"/>
    </sheetView>
  </sheetViews>
  <sheetFormatPr baseColWidth="10" defaultRowHeight="15"/>
  <cols>
    <col min="1" max="1" width="3.5703125" style="78" customWidth="1"/>
    <col min="2" max="2" width="9.140625" style="78" customWidth="1"/>
    <col min="3" max="3" width="21.42578125" style="78" customWidth="1"/>
    <col min="4" max="4" width="24.140625" style="78" customWidth="1"/>
    <col min="5" max="5" width="12.28515625" style="78" customWidth="1"/>
    <col min="6" max="6" width="5.7109375" style="78" customWidth="1"/>
    <col min="7" max="9" width="11.42578125" style="78"/>
    <col min="10" max="10" width="12.140625" style="78" customWidth="1"/>
    <col min="11" max="14" width="11.42578125" style="78"/>
    <col min="15" max="15" width="16.85546875" style="78" customWidth="1"/>
    <col min="16" max="16" width="11.42578125" style="78"/>
    <col min="17" max="17" width="9" style="78" customWidth="1"/>
    <col min="18" max="19" width="9.85546875" style="78" customWidth="1"/>
    <col min="20" max="16384" width="11.42578125" style="78"/>
  </cols>
  <sheetData>
    <row r="1" spans="1:16">
      <c r="A1" s="76"/>
      <c r="B1" s="76"/>
      <c r="C1" s="76"/>
      <c r="D1" s="76"/>
      <c r="E1" s="76"/>
      <c r="F1" s="76"/>
      <c r="G1" s="77"/>
      <c r="H1" s="76"/>
      <c r="I1" s="76"/>
      <c r="J1" s="76"/>
      <c r="K1" s="76"/>
      <c r="L1" s="76"/>
      <c r="M1" s="76"/>
      <c r="N1" s="76"/>
      <c r="O1" s="76"/>
      <c r="P1" s="76"/>
    </row>
    <row r="2" spans="1:16">
      <c r="A2" s="76"/>
      <c r="B2" s="76"/>
      <c r="C2" s="79"/>
      <c r="D2" s="79"/>
      <c r="E2" s="79"/>
      <c r="F2" s="79"/>
      <c r="G2" s="80"/>
      <c r="H2" s="80"/>
      <c r="I2" s="80"/>
      <c r="J2" s="80"/>
      <c r="K2" s="81"/>
      <c r="L2" s="81"/>
      <c r="M2" s="81"/>
      <c r="N2" s="76"/>
      <c r="O2" s="76"/>
      <c r="P2" s="76"/>
    </row>
    <row r="3" spans="1:16">
      <c r="A3" s="76"/>
      <c r="B3" s="82"/>
      <c r="C3" s="83"/>
      <c r="D3" s="83"/>
      <c r="E3" s="84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16">
      <c r="A4" s="76"/>
      <c r="B4" s="82"/>
      <c r="C4" s="83"/>
      <c r="D4" s="83"/>
      <c r="E4" s="84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</row>
    <row r="5" spans="1:16">
      <c r="A5" s="76"/>
      <c r="B5" s="82"/>
      <c r="C5" s="83"/>
      <c r="D5" s="83"/>
      <c r="E5" s="84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</row>
    <row r="6" spans="1:16">
      <c r="A6" s="76"/>
      <c r="B6" s="82"/>
      <c r="C6" s="83"/>
      <c r="D6" s="83"/>
      <c r="E6" s="84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</row>
    <row r="7" spans="1:16">
      <c r="A7" s="76"/>
      <c r="B7" s="82"/>
      <c r="C7" s="83"/>
      <c r="D7" s="83"/>
      <c r="E7" s="84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</row>
    <row r="8" spans="1:16">
      <c r="A8" s="76"/>
      <c r="B8" s="82"/>
      <c r="C8" s="83"/>
      <c r="D8" s="83"/>
      <c r="E8" s="84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</row>
    <row r="9" spans="1:16">
      <c r="A9" s="76"/>
      <c r="B9" s="82"/>
      <c r="C9" s="83"/>
      <c r="D9" s="83"/>
      <c r="E9" s="84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</row>
    <row r="10" spans="1:16">
      <c r="A10" s="76"/>
      <c r="B10" s="82"/>
      <c r="C10" s="83"/>
      <c r="D10" s="83"/>
      <c r="E10" s="84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</row>
    <row r="11" spans="1:16">
      <c r="A11" s="76"/>
      <c r="B11" s="82"/>
      <c r="C11" s="83"/>
      <c r="D11" s="83"/>
      <c r="E11" s="84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</row>
    <row r="12" spans="1:16">
      <c r="A12" s="76"/>
      <c r="B12" s="82"/>
      <c r="C12" s="83"/>
      <c r="D12" s="83"/>
      <c r="E12" s="84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</row>
    <row r="13" spans="1:16">
      <c r="A13" s="76"/>
      <c r="B13" s="82"/>
      <c r="C13" s="83"/>
      <c r="D13" s="83"/>
      <c r="E13" s="84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</row>
    <row r="14" spans="1:16">
      <c r="A14" s="76"/>
      <c r="B14" s="82"/>
      <c r="C14" s="83"/>
      <c r="D14" s="83"/>
      <c r="E14" s="84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</row>
    <row r="15" spans="1:16">
      <c r="A15" s="76"/>
      <c r="B15" s="85"/>
      <c r="C15" s="83"/>
      <c r="D15" s="83"/>
      <c r="E15" s="84"/>
      <c r="F15" s="77"/>
      <c r="G15" s="77"/>
      <c r="H15" s="77"/>
      <c r="I15" s="77"/>
      <c r="J15" s="77"/>
      <c r="K15" s="77"/>
      <c r="L15" s="77"/>
      <c r="M15" s="77"/>
      <c r="N15" s="76"/>
      <c r="O15" s="76"/>
      <c r="P15" s="76"/>
    </row>
    <row r="16" spans="1:16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</row>
    <row r="17" spans="1:20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</row>
    <row r="18" spans="1:20">
      <c r="A18" s="76"/>
      <c r="B18" s="76"/>
      <c r="C18" s="79"/>
      <c r="D18" s="79"/>
      <c r="E18" s="79"/>
      <c r="F18" s="79"/>
      <c r="G18" s="80"/>
      <c r="H18" s="80"/>
      <c r="I18" s="80"/>
      <c r="J18" s="80"/>
      <c r="K18" s="80"/>
      <c r="L18" s="80"/>
      <c r="M18" s="80"/>
      <c r="N18" s="76"/>
      <c r="O18" s="77"/>
      <c r="P18" s="76"/>
      <c r="Q18" s="76"/>
      <c r="R18" s="79"/>
      <c r="S18" s="76"/>
      <c r="T18" s="76"/>
    </row>
    <row r="19" spans="1:20" ht="15.75">
      <c r="A19" s="76"/>
      <c r="B19" s="82"/>
      <c r="C19" s="83"/>
      <c r="D19" s="76"/>
      <c r="E19" s="84"/>
      <c r="F19" s="76"/>
      <c r="G19" s="86"/>
      <c r="H19" s="87"/>
      <c r="I19" s="88"/>
      <c r="J19" s="88"/>
      <c r="K19" s="76"/>
      <c r="L19" s="76"/>
      <c r="M19" s="76"/>
      <c r="N19" s="76"/>
      <c r="O19" s="76"/>
      <c r="P19" s="76"/>
      <c r="Q19" s="76"/>
      <c r="R19" s="89"/>
      <c r="S19" s="76"/>
      <c r="T19" s="76"/>
    </row>
    <row r="20" spans="1:20" ht="15.75">
      <c r="A20" s="76"/>
      <c r="B20" s="82"/>
      <c r="C20" s="83"/>
      <c r="D20" s="90"/>
      <c r="E20" s="84"/>
      <c r="F20" s="76"/>
      <c r="G20" s="86"/>
      <c r="H20" s="87"/>
      <c r="I20" s="88"/>
      <c r="J20" s="88"/>
      <c r="K20" s="90"/>
      <c r="L20" s="90"/>
      <c r="M20" s="90"/>
      <c r="N20" s="76"/>
      <c r="O20" s="76"/>
      <c r="P20" s="76"/>
      <c r="Q20" s="76"/>
      <c r="R20" s="89"/>
      <c r="S20" s="76"/>
      <c r="T20" s="76"/>
    </row>
    <row r="21" spans="1:20" ht="15.75">
      <c r="A21" s="76"/>
      <c r="B21" s="82"/>
      <c r="C21" s="83"/>
      <c r="D21" s="76"/>
      <c r="E21" s="84"/>
      <c r="F21" s="76"/>
      <c r="G21" s="86"/>
      <c r="H21" s="87"/>
      <c r="I21" s="88"/>
      <c r="J21" s="88"/>
      <c r="K21" s="76"/>
      <c r="L21" s="76"/>
      <c r="M21" s="76"/>
      <c r="N21" s="76"/>
      <c r="O21" s="76"/>
      <c r="P21" s="76"/>
      <c r="Q21" s="76"/>
      <c r="R21" s="89"/>
      <c r="S21" s="76"/>
      <c r="T21" s="76"/>
    </row>
    <row r="22" spans="1:20" ht="15.75">
      <c r="A22" s="76"/>
      <c r="B22" s="82"/>
      <c r="C22" s="83"/>
      <c r="D22" s="76"/>
      <c r="E22" s="84"/>
      <c r="F22" s="76"/>
      <c r="G22" s="86"/>
      <c r="H22" s="87"/>
      <c r="I22" s="88"/>
      <c r="J22" s="88"/>
      <c r="K22" s="76"/>
      <c r="L22" s="76"/>
      <c r="M22" s="76"/>
      <c r="N22" s="76"/>
      <c r="O22" s="76"/>
      <c r="P22" s="76"/>
      <c r="Q22" s="76"/>
      <c r="R22" s="89"/>
      <c r="S22" s="76"/>
      <c r="T22" s="76"/>
    </row>
    <row r="23" spans="1:20" ht="15.75">
      <c r="A23" s="76"/>
      <c r="B23" s="82"/>
      <c r="C23" s="83"/>
      <c r="D23" s="76"/>
      <c r="E23" s="84"/>
      <c r="F23" s="76"/>
      <c r="G23" s="86"/>
      <c r="H23" s="87"/>
      <c r="I23" s="88"/>
      <c r="J23" s="88"/>
      <c r="K23" s="76"/>
      <c r="L23" s="76"/>
      <c r="M23" s="76"/>
      <c r="N23" s="76"/>
      <c r="O23" s="76"/>
      <c r="P23" s="86"/>
      <c r="Q23" s="86"/>
      <c r="R23" s="89"/>
      <c r="S23" s="76"/>
      <c r="T23" s="76"/>
    </row>
    <row r="24" spans="1:20" ht="15.75">
      <c r="A24" s="76"/>
      <c r="B24" s="82"/>
      <c r="C24" s="83"/>
      <c r="D24" s="76"/>
      <c r="E24" s="84"/>
      <c r="F24" s="76"/>
      <c r="G24" s="86"/>
      <c r="H24" s="87"/>
      <c r="I24" s="88"/>
      <c r="J24" s="88"/>
      <c r="K24" s="76"/>
      <c r="L24" s="76"/>
      <c r="M24" s="76"/>
      <c r="N24" s="76"/>
      <c r="O24" s="76"/>
      <c r="P24" s="76"/>
      <c r="Q24" s="76"/>
      <c r="R24" s="89"/>
      <c r="S24" s="76"/>
      <c r="T24" s="76"/>
    </row>
    <row r="25" spans="1:20" ht="15.75">
      <c r="A25" s="76"/>
      <c r="B25" s="82"/>
      <c r="C25" s="83"/>
      <c r="D25" s="76"/>
      <c r="E25" s="84"/>
      <c r="F25" s="76"/>
      <c r="G25" s="86"/>
      <c r="H25" s="87"/>
      <c r="I25" s="88"/>
      <c r="J25" s="88"/>
      <c r="K25" s="76"/>
      <c r="L25" s="76"/>
      <c r="M25" s="76"/>
      <c r="N25" s="76"/>
      <c r="O25" s="76"/>
      <c r="P25" s="76"/>
      <c r="Q25" s="76"/>
      <c r="R25" s="89"/>
      <c r="S25" s="76"/>
      <c r="T25" s="76"/>
    </row>
    <row r="26" spans="1:20" ht="15.75">
      <c r="A26" s="76"/>
      <c r="B26" s="82"/>
      <c r="C26" s="83"/>
      <c r="D26" s="76"/>
      <c r="E26" s="84"/>
      <c r="F26" s="76"/>
      <c r="G26" s="86"/>
      <c r="H26" s="87"/>
      <c r="I26" s="88"/>
      <c r="J26" s="88"/>
      <c r="K26" s="76"/>
      <c r="L26" s="76"/>
      <c r="M26" s="76"/>
      <c r="N26" s="76"/>
      <c r="O26" s="76"/>
      <c r="P26" s="76"/>
      <c r="Q26" s="76"/>
      <c r="R26" s="89"/>
      <c r="S26" s="76"/>
      <c r="T26" s="76"/>
    </row>
    <row r="27" spans="1:20" ht="15.75">
      <c r="A27" s="76"/>
      <c r="B27" s="82"/>
      <c r="C27" s="83"/>
      <c r="D27" s="76"/>
      <c r="E27" s="84"/>
      <c r="F27" s="76"/>
      <c r="G27" s="86"/>
      <c r="H27" s="87"/>
      <c r="I27" s="88"/>
      <c r="J27" s="88"/>
      <c r="K27" s="76"/>
      <c r="L27" s="76"/>
      <c r="M27" s="76"/>
      <c r="N27" s="76"/>
      <c r="O27" s="76"/>
      <c r="P27" s="76"/>
      <c r="Q27" s="76"/>
      <c r="R27" s="89"/>
      <c r="S27" s="76"/>
      <c r="T27" s="76"/>
    </row>
    <row r="28" spans="1:20" ht="15.75">
      <c r="A28" s="76"/>
      <c r="B28" s="82"/>
      <c r="C28" s="83"/>
      <c r="D28" s="76"/>
      <c r="E28" s="84"/>
      <c r="F28" s="76"/>
      <c r="G28" s="86"/>
      <c r="H28" s="87"/>
      <c r="I28" s="88"/>
      <c r="J28" s="88"/>
      <c r="K28" s="76"/>
      <c r="L28" s="76"/>
      <c r="M28" s="76"/>
      <c r="N28" s="76"/>
      <c r="O28" s="76"/>
      <c r="P28" s="76"/>
      <c r="Q28" s="76"/>
      <c r="R28" s="89"/>
      <c r="S28" s="76"/>
      <c r="T28" s="76"/>
    </row>
    <row r="29" spans="1:20" ht="15.75">
      <c r="A29" s="76"/>
      <c r="C29" s="96" t="s">
        <v>68</v>
      </c>
      <c r="D29" s="76"/>
      <c r="E29" s="84"/>
      <c r="F29" s="76"/>
      <c r="G29" s="86"/>
      <c r="H29" s="87"/>
      <c r="I29" s="88"/>
      <c r="J29" s="88"/>
      <c r="K29" s="76"/>
      <c r="L29" s="76"/>
      <c r="M29" s="76"/>
      <c r="N29" s="76"/>
      <c r="O29" s="76"/>
      <c r="P29" s="76"/>
      <c r="Q29" s="76"/>
      <c r="R29" s="89"/>
      <c r="S29" s="76"/>
      <c r="T29" s="76"/>
    </row>
    <row r="30" spans="1:20" ht="15.75">
      <c r="A30" s="76"/>
      <c r="B30" s="82"/>
      <c r="C30" s="83" t="s">
        <v>69</v>
      </c>
      <c r="D30" s="76"/>
      <c r="E30" s="84"/>
      <c r="F30" s="76"/>
      <c r="G30" s="86"/>
      <c r="H30" s="87"/>
      <c r="I30" s="88"/>
      <c r="J30" s="88"/>
      <c r="K30" s="76"/>
      <c r="L30" s="76"/>
      <c r="M30" s="76"/>
      <c r="N30" s="76"/>
      <c r="O30" s="76"/>
      <c r="P30" s="76"/>
      <c r="Q30" s="76"/>
      <c r="R30" s="89"/>
      <c r="S30" s="76"/>
      <c r="T30" s="76"/>
    </row>
    <row r="31" spans="1:20">
      <c r="A31" s="76"/>
      <c r="B31" s="85"/>
      <c r="C31" s="83"/>
      <c r="D31" s="83"/>
      <c r="E31" s="84"/>
      <c r="F31" s="77"/>
      <c r="G31" s="77"/>
      <c r="H31" s="77"/>
      <c r="I31" s="77"/>
      <c r="J31" s="77"/>
      <c r="K31" s="77"/>
      <c r="L31" s="77"/>
      <c r="M31" s="77"/>
      <c r="N31" s="76"/>
      <c r="O31" s="77"/>
      <c r="P31" s="76"/>
      <c r="Q31" s="76"/>
      <c r="R31" s="77"/>
      <c r="S31" s="76"/>
      <c r="T31" s="76"/>
    </row>
    <row r="32" spans="1:20">
      <c r="A32" s="76"/>
      <c r="B32" s="76"/>
      <c r="C32" s="79"/>
      <c r="D32" s="79"/>
      <c r="E32" s="76"/>
      <c r="F32" s="76"/>
      <c r="G32" s="91"/>
      <c r="H32" s="91"/>
      <c r="I32" s="91"/>
      <c r="J32" s="91"/>
      <c r="K32" s="91"/>
      <c r="L32" s="91"/>
      <c r="M32" s="91"/>
      <c r="N32" s="76"/>
      <c r="O32" s="76"/>
      <c r="P32" s="76"/>
      <c r="Q32" s="76"/>
      <c r="R32" s="76"/>
      <c r="S32" s="76"/>
      <c r="T32" s="76"/>
    </row>
    <row r="33" spans="1:16">
      <c r="A33" s="76"/>
      <c r="B33" s="82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</row>
    <row r="34" spans="1:16">
      <c r="A34" s="76"/>
      <c r="B34" s="76"/>
      <c r="C34" s="79"/>
      <c r="D34" s="79"/>
      <c r="E34" s="79"/>
      <c r="F34" s="79"/>
      <c r="G34" s="80"/>
      <c r="H34" s="80"/>
      <c r="I34" s="80"/>
      <c r="J34" s="80"/>
      <c r="K34" s="80"/>
      <c r="L34" s="80"/>
      <c r="M34" s="80"/>
      <c r="N34" s="76"/>
      <c r="O34" s="76"/>
      <c r="P34" s="76"/>
    </row>
    <row r="35" spans="1:16">
      <c r="A35" s="76"/>
      <c r="B35" s="82"/>
      <c r="C35" s="83"/>
      <c r="D35" s="83"/>
      <c r="E35" s="84"/>
      <c r="F35" s="76"/>
      <c r="G35" s="76"/>
      <c r="H35" s="83"/>
      <c r="I35" s="83"/>
      <c r="J35" s="83"/>
      <c r="K35" s="83"/>
      <c r="L35" s="83"/>
      <c r="M35" s="83"/>
      <c r="N35" s="76"/>
      <c r="O35" s="76"/>
      <c r="P35" s="76"/>
    </row>
    <row r="36" spans="1:16" ht="15.75">
      <c r="A36" s="76"/>
      <c r="B36" s="82"/>
      <c r="C36" s="83"/>
      <c r="D36" s="83"/>
      <c r="E36" s="84"/>
      <c r="F36" s="76"/>
      <c r="G36" s="90"/>
      <c r="H36" s="83"/>
      <c r="I36" s="83"/>
      <c r="J36" s="83"/>
      <c r="K36" s="83"/>
      <c r="L36" s="83"/>
      <c r="M36" s="83"/>
      <c r="N36" s="76"/>
      <c r="O36" s="76"/>
      <c r="P36" s="76"/>
    </row>
    <row r="37" spans="1:16">
      <c r="A37" s="76"/>
      <c r="B37" s="82"/>
      <c r="C37" s="83"/>
      <c r="D37" s="83"/>
      <c r="E37" s="84"/>
      <c r="F37" s="76"/>
      <c r="G37" s="76"/>
      <c r="H37" s="83"/>
      <c r="I37" s="83"/>
      <c r="J37" s="83"/>
      <c r="K37" s="83"/>
      <c r="L37" s="83"/>
      <c r="M37" s="83"/>
      <c r="N37" s="76"/>
      <c r="O37" s="76"/>
      <c r="P37" s="76"/>
    </row>
    <row r="38" spans="1:16">
      <c r="A38" s="76"/>
      <c r="B38" s="82"/>
      <c r="C38" s="83"/>
      <c r="D38" s="83"/>
      <c r="E38" s="84"/>
      <c r="F38" s="76"/>
      <c r="G38" s="76"/>
      <c r="H38" s="83"/>
      <c r="I38" s="83"/>
      <c r="J38" s="83"/>
      <c r="K38" s="83"/>
      <c r="L38" s="83"/>
      <c r="M38" s="83"/>
      <c r="N38" s="76"/>
      <c r="O38" s="76"/>
      <c r="P38" s="76"/>
    </row>
    <row r="39" spans="1:16">
      <c r="A39" s="76"/>
      <c r="D39" s="83"/>
      <c r="E39" s="84"/>
      <c r="F39" s="76"/>
      <c r="G39" s="76"/>
      <c r="H39" s="83"/>
      <c r="I39" s="83"/>
      <c r="J39" s="83"/>
      <c r="K39" s="83"/>
      <c r="L39" s="83"/>
      <c r="M39" s="83"/>
      <c r="N39" s="76"/>
      <c r="O39" s="76"/>
      <c r="P39" s="76"/>
    </row>
    <row r="40" spans="1:16">
      <c r="A40" s="76"/>
      <c r="B40" s="82"/>
      <c r="C40" s="83"/>
      <c r="D40" s="83"/>
      <c r="E40" s="84"/>
      <c r="F40" s="76"/>
      <c r="G40" s="76"/>
      <c r="H40" s="83"/>
      <c r="I40" s="83"/>
      <c r="J40" s="83"/>
      <c r="K40" s="83"/>
      <c r="L40" s="83"/>
      <c r="M40" s="83"/>
      <c r="N40" s="76"/>
      <c r="O40" s="76"/>
      <c r="P40" s="76"/>
    </row>
    <row r="41" spans="1:16">
      <c r="A41" s="76"/>
      <c r="B41" s="82"/>
      <c r="C41" s="83"/>
      <c r="D41" s="83"/>
      <c r="E41" s="84"/>
      <c r="F41" s="76"/>
      <c r="G41" s="76"/>
      <c r="H41" s="83"/>
      <c r="I41" s="83"/>
      <c r="J41" s="83"/>
      <c r="K41" s="83"/>
      <c r="L41" s="83"/>
      <c r="M41" s="83"/>
      <c r="N41" s="76"/>
      <c r="O41" s="76"/>
      <c r="P41" s="76"/>
    </row>
    <row r="42" spans="1:16">
      <c r="A42" s="76"/>
      <c r="B42" s="82"/>
      <c r="C42" s="83"/>
      <c r="D42" s="83"/>
      <c r="E42" s="84"/>
      <c r="F42" s="76"/>
      <c r="G42" s="76"/>
      <c r="H42" s="83"/>
      <c r="I42" s="83"/>
      <c r="J42" s="83"/>
      <c r="K42" s="83"/>
      <c r="L42" s="83"/>
      <c r="M42" s="83"/>
      <c r="N42" s="76"/>
      <c r="O42" s="76"/>
      <c r="P42" s="76"/>
    </row>
    <row r="43" spans="1:16">
      <c r="A43" s="76"/>
      <c r="B43" s="82"/>
      <c r="C43" s="83"/>
      <c r="D43" s="83"/>
      <c r="E43" s="84"/>
      <c r="F43" s="76"/>
      <c r="G43" s="76"/>
      <c r="H43" s="83"/>
      <c r="I43" s="83"/>
      <c r="J43" s="83"/>
      <c r="K43" s="83"/>
      <c r="L43" s="83"/>
      <c r="M43" s="83"/>
      <c r="N43" s="76"/>
      <c r="O43" s="76"/>
      <c r="P43" s="76"/>
    </row>
    <row r="44" spans="1:16">
      <c r="A44" s="76"/>
      <c r="B44" s="82"/>
      <c r="C44" s="83"/>
      <c r="D44" s="83"/>
      <c r="E44" s="84"/>
      <c r="F44" s="76"/>
      <c r="G44" s="76"/>
      <c r="H44" s="83"/>
      <c r="I44" s="83"/>
      <c r="J44" s="83"/>
      <c r="K44" s="83"/>
      <c r="L44" s="83"/>
      <c r="M44" s="83"/>
      <c r="N44" s="76"/>
      <c r="O44" s="76"/>
      <c r="P44" s="76"/>
    </row>
    <row r="45" spans="1:16">
      <c r="A45" s="76"/>
      <c r="B45" s="82"/>
      <c r="C45" s="83"/>
      <c r="D45" s="83"/>
      <c r="E45" s="84"/>
      <c r="F45" s="76"/>
      <c r="G45" s="76"/>
      <c r="H45" s="83"/>
      <c r="I45" s="83"/>
      <c r="J45" s="83"/>
      <c r="K45" s="83"/>
      <c r="L45" s="83"/>
      <c r="M45" s="83"/>
      <c r="N45" s="76"/>
      <c r="O45" s="76"/>
      <c r="P45" s="76"/>
    </row>
    <row r="46" spans="1:16">
      <c r="A46" s="76"/>
      <c r="B46" s="82"/>
      <c r="C46" s="83"/>
      <c r="D46" s="83"/>
      <c r="E46" s="84"/>
      <c r="F46" s="76"/>
      <c r="G46" s="76"/>
      <c r="H46" s="83"/>
      <c r="I46" s="83"/>
      <c r="J46" s="83"/>
      <c r="K46" s="83"/>
      <c r="L46" s="83"/>
      <c r="M46" s="83"/>
      <c r="N46" s="76"/>
      <c r="O46" s="76"/>
      <c r="P46" s="76"/>
    </row>
    <row r="47" spans="1:16">
      <c r="A47" s="76"/>
      <c r="B47" s="85"/>
      <c r="C47" s="83"/>
      <c r="D47" s="83"/>
      <c r="E47" s="84"/>
      <c r="F47" s="77"/>
      <c r="G47" s="77"/>
      <c r="H47" s="92"/>
      <c r="I47" s="77"/>
      <c r="J47" s="77"/>
      <c r="K47" s="77"/>
      <c r="L47" s="77"/>
      <c r="M47" s="77"/>
      <c r="N47" s="76"/>
      <c r="O47" s="76"/>
      <c r="P47" s="76"/>
    </row>
    <row r="48" spans="1:16">
      <c r="A48" s="76"/>
      <c r="B48" s="82"/>
      <c r="C48" s="76"/>
      <c r="D48" s="76"/>
      <c r="E48" s="93"/>
      <c r="F48" s="93"/>
      <c r="G48" s="76"/>
      <c r="H48" s="76"/>
      <c r="I48" s="76"/>
      <c r="J48" s="76"/>
      <c r="K48" s="76"/>
      <c r="L48" s="76"/>
      <c r="M48" s="76"/>
      <c r="N48" s="76"/>
      <c r="O48" s="76"/>
      <c r="P48" s="76"/>
    </row>
    <row r="49" spans="1:16">
      <c r="A49" s="76"/>
      <c r="B49" s="82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</row>
    <row r="50" spans="1:16">
      <c r="A50" s="76"/>
      <c r="B50" s="76"/>
      <c r="C50" s="79"/>
      <c r="D50" s="79"/>
      <c r="E50" s="79"/>
      <c r="F50" s="79"/>
      <c r="G50" s="80"/>
      <c r="H50" s="80"/>
      <c r="I50" s="80"/>
      <c r="J50" s="80"/>
      <c r="K50" s="80"/>
      <c r="L50" s="81"/>
      <c r="M50" s="81"/>
      <c r="N50" s="76"/>
      <c r="O50" s="76"/>
      <c r="P50" s="76"/>
    </row>
    <row r="51" spans="1:16">
      <c r="A51" s="76"/>
      <c r="B51" s="82"/>
      <c r="C51" s="94"/>
      <c r="D51" s="76"/>
      <c r="E51" s="95"/>
      <c r="F51" s="76"/>
      <c r="G51" s="83"/>
      <c r="H51" s="76"/>
      <c r="I51" s="76"/>
      <c r="J51" s="76"/>
      <c r="K51" s="76"/>
      <c r="L51" s="86"/>
      <c r="M51" s="76"/>
      <c r="N51" s="76"/>
      <c r="O51" s="76"/>
      <c r="P51" s="76"/>
    </row>
    <row r="52" spans="1:16">
      <c r="A52" s="76"/>
      <c r="B52" s="82"/>
      <c r="C52" s="94"/>
      <c r="D52" s="76"/>
      <c r="E52" s="95"/>
      <c r="F52" s="76"/>
      <c r="G52" s="83"/>
      <c r="H52" s="76"/>
      <c r="I52" s="76"/>
      <c r="J52" s="76"/>
      <c r="K52" s="76"/>
      <c r="L52" s="86"/>
      <c r="M52" s="76"/>
      <c r="N52" s="76"/>
      <c r="O52" s="76"/>
      <c r="P52" s="76"/>
    </row>
    <row r="53" spans="1:16">
      <c r="A53" s="76"/>
      <c r="B53" s="82"/>
      <c r="C53" s="94"/>
      <c r="D53" s="76"/>
      <c r="E53" s="95"/>
      <c r="F53" s="76"/>
      <c r="G53" s="83"/>
      <c r="H53" s="76"/>
      <c r="I53" s="76"/>
      <c r="J53" s="76"/>
      <c r="K53" s="76"/>
      <c r="L53" s="86"/>
      <c r="M53" s="76"/>
      <c r="N53" s="76"/>
      <c r="O53" s="76"/>
      <c r="P53" s="76"/>
    </row>
    <row r="54" spans="1:16">
      <c r="A54" s="76"/>
      <c r="B54" s="82"/>
      <c r="C54" s="94"/>
      <c r="D54" s="76"/>
      <c r="E54" s="95"/>
      <c r="F54" s="76"/>
      <c r="G54" s="83"/>
      <c r="H54" s="76"/>
      <c r="I54" s="76"/>
      <c r="J54" s="76"/>
      <c r="K54" s="76"/>
      <c r="L54" s="86"/>
      <c r="M54" s="76"/>
      <c r="N54" s="76"/>
      <c r="O54" s="76"/>
      <c r="P54" s="76"/>
    </row>
    <row r="55" spans="1:16">
      <c r="A55" s="76"/>
      <c r="B55" s="82"/>
      <c r="C55" s="94"/>
      <c r="D55" s="76"/>
      <c r="E55" s="95"/>
      <c r="F55" s="76"/>
      <c r="G55" s="83"/>
      <c r="H55" s="76"/>
      <c r="I55" s="76"/>
      <c r="J55" s="76"/>
      <c r="K55" s="76"/>
      <c r="L55" s="86"/>
      <c r="M55" s="76"/>
      <c r="N55" s="76"/>
      <c r="O55" s="76"/>
      <c r="P55" s="76"/>
    </row>
    <row r="56" spans="1:16">
      <c r="A56" s="76"/>
      <c r="B56" s="82"/>
      <c r="C56" s="94"/>
      <c r="D56" s="76"/>
      <c r="E56" s="95"/>
      <c r="F56" s="76"/>
      <c r="G56" s="83"/>
      <c r="H56" s="76"/>
      <c r="I56" s="76"/>
      <c r="J56" s="76"/>
      <c r="K56" s="76"/>
      <c r="L56" s="86"/>
      <c r="M56" s="76"/>
      <c r="N56" s="76"/>
      <c r="O56" s="76"/>
      <c r="P56" s="76"/>
    </row>
    <row r="57" spans="1:16">
      <c r="A57" s="76"/>
      <c r="B57" s="82"/>
      <c r="C57" s="94"/>
      <c r="D57" s="76"/>
      <c r="E57" s="95"/>
      <c r="F57" s="76"/>
      <c r="G57" s="83"/>
      <c r="H57" s="76"/>
      <c r="I57" s="76"/>
      <c r="J57" s="76"/>
      <c r="K57" s="76"/>
      <c r="L57" s="86"/>
      <c r="M57" s="76"/>
      <c r="N57" s="76"/>
      <c r="O57" s="76"/>
      <c r="P57" s="76"/>
    </row>
    <row r="58" spans="1:16">
      <c r="A58" s="76"/>
      <c r="B58" s="82"/>
      <c r="C58" s="94"/>
      <c r="D58" s="76"/>
      <c r="E58" s="95"/>
      <c r="F58" s="76"/>
      <c r="G58" s="83"/>
      <c r="H58" s="76"/>
      <c r="I58" s="76"/>
      <c r="J58" s="76"/>
      <c r="K58" s="76"/>
      <c r="L58" s="86"/>
      <c r="M58" s="76"/>
      <c r="N58" s="76"/>
      <c r="O58" s="76"/>
      <c r="P58" s="76"/>
    </row>
    <row r="59" spans="1:16">
      <c r="A59" s="76"/>
      <c r="B59" s="82"/>
      <c r="C59" s="94"/>
      <c r="D59" s="76"/>
      <c r="E59" s="95"/>
      <c r="F59" s="76"/>
      <c r="G59" s="83"/>
      <c r="H59" s="76"/>
      <c r="I59" s="76"/>
      <c r="J59" s="76"/>
      <c r="K59" s="76"/>
      <c r="L59" s="86"/>
      <c r="M59" s="76"/>
      <c r="N59" s="76"/>
      <c r="O59" s="76"/>
      <c r="P59" s="76"/>
    </row>
    <row r="60" spans="1:16">
      <c r="A60" s="76"/>
      <c r="B60" s="82"/>
      <c r="C60" s="94"/>
      <c r="D60" s="76"/>
      <c r="E60" s="95"/>
      <c r="F60" s="76"/>
      <c r="G60" s="83"/>
      <c r="H60" s="76"/>
      <c r="I60" s="76"/>
      <c r="J60" s="76"/>
      <c r="K60" s="76"/>
      <c r="L60" s="86"/>
      <c r="M60" s="76"/>
      <c r="N60" s="76"/>
      <c r="O60" s="76"/>
      <c r="P60" s="76"/>
    </row>
    <row r="61" spans="1:16">
      <c r="A61" s="76"/>
      <c r="B61" s="82"/>
      <c r="C61" s="94"/>
      <c r="D61" s="76"/>
      <c r="E61" s="95"/>
      <c r="F61" s="76"/>
      <c r="G61" s="83"/>
      <c r="H61" s="76"/>
      <c r="I61" s="76"/>
      <c r="J61" s="76"/>
      <c r="K61" s="76"/>
      <c r="L61" s="86"/>
      <c r="M61" s="76"/>
      <c r="N61" s="76"/>
      <c r="O61" s="76"/>
      <c r="P61" s="76"/>
    </row>
    <row r="62" spans="1:16">
      <c r="A62" s="76"/>
      <c r="B62" s="82"/>
      <c r="C62" s="94"/>
      <c r="D62" s="76"/>
      <c r="E62" s="95"/>
      <c r="F62" s="76"/>
      <c r="G62" s="83"/>
      <c r="H62" s="76"/>
      <c r="I62" s="76"/>
      <c r="J62" s="76"/>
      <c r="K62" s="76"/>
      <c r="L62" s="86"/>
      <c r="M62" s="76"/>
      <c r="N62" s="76"/>
      <c r="O62" s="76"/>
      <c r="P62" s="76"/>
    </row>
    <row r="63" spans="1:16">
      <c r="A63" s="76"/>
      <c r="B63" s="85"/>
      <c r="C63" s="94"/>
      <c r="D63" s="76"/>
      <c r="E63" s="95"/>
      <c r="F63" s="77"/>
      <c r="G63" s="77"/>
      <c r="H63" s="77"/>
      <c r="I63" s="77"/>
      <c r="J63" s="77"/>
      <c r="K63" s="92"/>
      <c r="L63" s="86"/>
      <c r="M63" s="77"/>
      <c r="N63" s="76"/>
      <c r="O63" s="76"/>
      <c r="P63" s="76"/>
    </row>
    <row r="64" spans="1:16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</row>
    <row r="65" spans="1:27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</row>
    <row r="66" spans="1:27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</row>
    <row r="67" spans="1:27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</row>
    <row r="68" spans="1:27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</row>
    <row r="69" spans="1:27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</row>
    <row r="74" spans="1:27">
      <c r="B74" s="78" t="s">
        <v>2</v>
      </c>
      <c r="C74" s="78" t="s">
        <v>3</v>
      </c>
      <c r="D74" s="78" t="s">
        <v>4</v>
      </c>
      <c r="E74" s="78" t="s">
        <v>5</v>
      </c>
      <c r="F74" s="78" t="s">
        <v>6</v>
      </c>
      <c r="G74" s="78" t="s">
        <v>7</v>
      </c>
      <c r="H74" s="78" t="s">
        <v>8</v>
      </c>
      <c r="I74" s="78" t="s">
        <v>9</v>
      </c>
      <c r="J74" s="78" t="s">
        <v>27</v>
      </c>
      <c r="K74" s="78" t="s">
        <v>10</v>
      </c>
      <c r="L74" s="78" t="s">
        <v>11</v>
      </c>
      <c r="M74" s="78" t="s">
        <v>12</v>
      </c>
      <c r="N74" s="78" t="s">
        <v>13</v>
      </c>
      <c r="O74" s="78" t="s">
        <v>14</v>
      </c>
      <c r="P74" s="78" t="s">
        <v>15</v>
      </c>
      <c r="Q74" s="78" t="s">
        <v>16</v>
      </c>
      <c r="R74" s="78" t="s">
        <v>17</v>
      </c>
      <c r="S74" s="78" t="s">
        <v>18</v>
      </c>
      <c r="T74" s="78" t="s">
        <v>19</v>
      </c>
      <c r="U74" s="78" t="s">
        <v>20</v>
      </c>
      <c r="V74" s="78" t="s">
        <v>23</v>
      </c>
      <c r="W74" s="78" t="s">
        <v>21</v>
      </c>
      <c r="X74" s="78" t="s">
        <v>24</v>
      </c>
      <c r="Y74" s="78" t="s">
        <v>25</v>
      </c>
      <c r="Z74" s="78" t="s">
        <v>22</v>
      </c>
      <c r="AA74" s="78" t="s">
        <v>26</v>
      </c>
    </row>
    <row r="75" spans="1:27">
      <c r="A75" s="78" t="s">
        <v>28</v>
      </c>
      <c r="B75" s="78">
        <v>4241</v>
      </c>
      <c r="C75" s="78">
        <v>3129</v>
      </c>
      <c r="D75" s="78">
        <v>2399</v>
      </c>
      <c r="E75" s="78">
        <v>1948</v>
      </c>
      <c r="F75" s="78">
        <v>1353</v>
      </c>
      <c r="G75" s="78">
        <v>1045</v>
      </c>
      <c r="H75" s="78">
        <v>1961</v>
      </c>
      <c r="I75" s="78">
        <v>1759</v>
      </c>
      <c r="J75" s="78">
        <v>1833</v>
      </c>
      <c r="K75" s="78">
        <v>1808</v>
      </c>
      <c r="L75" s="78">
        <v>1339</v>
      </c>
      <c r="M75" s="78">
        <v>854</v>
      </c>
      <c r="N75" s="78">
        <v>718</v>
      </c>
      <c r="O75" s="78">
        <v>1301</v>
      </c>
      <c r="P75" s="78">
        <v>1774</v>
      </c>
      <c r="Q75" s="78">
        <v>1891</v>
      </c>
      <c r="R75" s="78">
        <v>1833</v>
      </c>
      <c r="S75" s="78">
        <v>1935</v>
      </c>
      <c r="T75" s="78">
        <v>1461</v>
      </c>
      <c r="U75" s="78">
        <v>1540</v>
      </c>
      <c r="V75" s="78">
        <v>2977</v>
      </c>
      <c r="W75" s="78">
        <v>3565</v>
      </c>
      <c r="X75" s="78">
        <v>4364</v>
      </c>
      <c r="Y75" s="78">
        <v>5413</v>
      </c>
      <c r="Z75" s="78">
        <v>7572</v>
      </c>
      <c r="AA75" s="78">
        <v>12956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activeCell="G71" sqref="G71"/>
    </sheetView>
  </sheetViews>
  <sheetFormatPr baseColWidth="10" defaultRowHeight="15"/>
  <cols>
    <col min="2" max="2" width="37.42578125" customWidth="1"/>
  </cols>
  <sheetData>
    <row r="1" spans="1:3" s="9" customFormat="1" ht="15.75">
      <c r="A1" s="22"/>
    </row>
    <row r="2" spans="1:3" ht="15.75">
      <c r="A2" s="21"/>
    </row>
    <row r="3" spans="1:3" ht="15.75">
      <c r="A3" s="21"/>
    </row>
    <row r="4" spans="1:3" ht="15.75">
      <c r="A4" s="21"/>
      <c r="C4" s="23"/>
    </row>
    <row r="5" spans="1:3" ht="15.75">
      <c r="A5" s="21"/>
      <c r="C5" s="23"/>
    </row>
    <row r="6" spans="1:3" ht="15.75">
      <c r="A6" s="21"/>
      <c r="C6" s="23"/>
    </row>
    <row r="7" spans="1:3" ht="15.75">
      <c r="A7" s="21"/>
      <c r="C7" s="23"/>
    </row>
    <row r="8" spans="1:3" ht="15.75">
      <c r="A8" s="21"/>
      <c r="C8" s="24"/>
    </row>
    <row r="9" spans="1:3" ht="15.75">
      <c r="A9" s="22"/>
    </row>
    <row r="10" spans="1:3" ht="15.75">
      <c r="A10" s="21"/>
    </row>
    <row r="11" spans="1:3" ht="15.75">
      <c r="A11" s="21"/>
    </row>
    <row r="12" spans="1:3" ht="15.75">
      <c r="A12" s="21"/>
    </row>
    <row r="13" spans="1:3" ht="15.75">
      <c r="A13" s="21"/>
      <c r="C13" s="23"/>
    </row>
    <row r="14" spans="1:3" ht="15.75">
      <c r="A14" s="21"/>
      <c r="C14" s="23"/>
    </row>
    <row r="15" spans="1:3" ht="15.75">
      <c r="A15" s="21"/>
      <c r="C15" s="23"/>
    </row>
    <row r="16" spans="1:3" ht="15.75">
      <c r="A16" s="21"/>
      <c r="C16" s="23"/>
    </row>
    <row r="17" spans="2:3">
      <c r="C17" s="25"/>
    </row>
    <row r="21" spans="2:3">
      <c r="B21" s="9"/>
      <c r="C21" s="3"/>
    </row>
    <row r="23" spans="2:3">
      <c r="C23" s="25"/>
    </row>
    <row r="26" spans="2:3">
      <c r="B26" s="9"/>
      <c r="C26" s="3"/>
    </row>
    <row r="28" spans="2:3">
      <c r="C28" s="25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Statistikk</vt:lpstr>
      <vt:lpstr>Internettstemmer per døgn</vt:lpstr>
      <vt:lpstr>Grafer</vt:lpstr>
    </vt:vector>
  </TitlesOfParts>
  <Company>STATEN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Ragnhild Olin Amdam</dc:creator>
  <cp:lastModifiedBy>Ragnhild Indreeide</cp:lastModifiedBy>
  <cp:lastPrinted>2013-09-18T10:58:14Z</cp:lastPrinted>
  <dcterms:created xsi:type="dcterms:W3CDTF">2013-08-14T07:53:16Z</dcterms:created>
  <dcterms:modified xsi:type="dcterms:W3CDTF">2014-02-25T13:08:25Z</dcterms:modified>
</cp:coreProperties>
</file>