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mjvy\Downloads\"/>
    </mc:Choice>
  </mc:AlternateContent>
  <xr:revisionPtr revIDLastSave="0" documentId="13_ncr:1_{6EE2FFA0-6C11-41E1-A28F-972751F1EDC0}" xr6:coauthVersionLast="47" xr6:coauthVersionMax="47" xr10:uidLastSave="{00000000-0000-0000-0000-000000000000}"/>
  <bookViews>
    <workbookView xWindow="-28920" yWindow="855" windowWidth="29040" windowHeight="15720" tabRatio="1000" activeTab="9" xr2:uid="{00000000-000D-0000-FFFF-FFFF00000000}"/>
  </bookViews>
  <sheets>
    <sheet name="1.1.3 Kickstarter" sheetId="1" r:id="rId1"/>
    <sheet name="1.3.2Parents Catagory Outcome" sheetId="4" r:id="rId2"/>
    <sheet name="1.3.2Category-Outcomes Pivot" sheetId="2" r:id="rId3"/>
    <sheet name="1.3.3Outcomes Based on LaunchDt" sheetId="6" r:id="rId4"/>
    <sheet name="1.4.1subcatagory studies" sheetId="5" r:id="rId5"/>
    <sheet name="1.4.2Edinburgh Research" sheetId="7" r:id="rId6"/>
    <sheet name="1.4.2Successful US Kickstarters" sheetId="8" r:id="rId7"/>
    <sheet name="1.4.2Failed US Kickstarters" sheetId="11" r:id="rId8"/>
    <sheet name="1.5.1Descriptive Statistics" sheetId="10" r:id="rId9"/>
    <sheet name="1.5.4Chart1" sheetId="14" r:id="rId10"/>
  </sheets>
  <definedNames>
    <definedName name="_xlnm._FilterDatabase" localSheetId="0" hidden="1">'1.1.3 Kickstarter'!$A$1:$T$4115</definedName>
    <definedName name="_xlchart.v1.0" hidden="1">'1.1.3 Kickstarter'!$D$1</definedName>
    <definedName name="_xlchart.v1.1" hidden="1">'1.1.3 Kickstarter'!$D$2:$D$4115</definedName>
    <definedName name="_xlchart.v1.2" hidden="1">'1.1.3 Kickstarter'!$E$1</definedName>
    <definedName name="_xlchart.v1.3" hidden="1">'1.1.3 Kickstarter'!$E$2:$E$4115</definedName>
  </definedNames>
  <calcPr calcId="191029"/>
  <pivotCaches>
    <pivotCache cacheId="35" r:id="rId11"/>
    <pivotCache cacheId="36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5" i="10" l="1"/>
  <c r="C14" i="10"/>
  <c r="C13" i="10"/>
  <c r="C12" i="10"/>
  <c r="C7" i="10"/>
  <c r="C6" i="10"/>
  <c r="C5" i="10"/>
  <c r="C4" i="10"/>
  <c r="B15" i="10"/>
  <c r="B14" i="10"/>
  <c r="B13" i="10"/>
  <c r="B12" i="10"/>
  <c r="B7" i="10"/>
  <c r="B6" i="10"/>
  <c r="B5" i="10"/>
  <c r="B4" i="10"/>
  <c r="C11" i="10"/>
  <c r="C10" i="10"/>
  <c r="C3" i="10"/>
  <c r="C2" i="10"/>
  <c r="B11" i="10"/>
  <c r="B10" i="10"/>
  <c r="B3" i="10"/>
  <c r="B2" i="10"/>
  <c r="F3" i="7"/>
  <c r="F4" i="7"/>
  <c r="F5" i="7"/>
  <c r="F6" i="7"/>
  <c r="F2" i="7"/>
  <c r="B3" i="7"/>
  <c r="D3" i="7" s="1"/>
  <c r="B4" i="7"/>
  <c r="D4" i="7" s="1"/>
  <c r="B5" i="7"/>
  <c r="C5" i="7" s="1"/>
  <c r="B6" i="7"/>
  <c r="C6" i="7" s="1"/>
  <c r="B2" i="7"/>
  <c r="D2" i="7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C3" i="7" l="1"/>
  <c r="C4" i="7"/>
  <c r="D6" i="7"/>
  <c r="D5" i="7"/>
  <c r="C2" i="7"/>
</calcChain>
</file>

<file path=xl/sharedStrings.xml><?xml version="1.0" encoding="utf-8"?>
<sst xmlns="http://schemas.openxmlformats.org/spreadsheetml/2006/main" count="38439" uniqueCount="8401">
  <si>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</si>
  <si>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</si>
  <si>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</si>
  <si>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</si>
  <si>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</si>
  <si>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</si>
  <si>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</si>
  <si>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</si>
  <si>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</si>
  <si>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</si>
  <si>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</si>
  <si>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</si>
  <si>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</si>
  <si>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</si>
  <si>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</si>
  <si>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</si>
  <si>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</si>
  <si>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</si>
  <si>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</si>
  <si>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</si>
  <si>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</si>
  <si>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</si>
  <si>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</si>
  <si>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</si>
  <si>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</si>
  <si>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</si>
  <si>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</si>
  <si>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</si>
  <si>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</si>
  <si>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</si>
  <si>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</si>
  <si>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</si>
  <si>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</si>
  <si>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</si>
  <si>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</si>
  <si>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</si>
  <si>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</si>
  <si>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</si>
  <si>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</si>
  <si>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</si>
  <si>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</si>
  <si>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</si>
  <si>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</si>
  <si>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</si>
  <si>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</si>
  <si>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</si>
  <si>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</si>
  <si>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</si>
  <si>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</si>
  <si>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</si>
  <si>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</si>
  <si>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</si>
  <si>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</si>
  <si>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</si>
  <si>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</si>
  <si>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</si>
  <si>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</si>
  <si>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</si>
  <si>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</si>
  <si>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</si>
  <si>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</si>
  <si>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</si>
  <si>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</si>
  <si>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</si>
  <si>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</si>
  <si>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</si>
  <si>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</si>
  <si>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</si>
  <si>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</si>
  <si>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</si>
  <si>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</si>
  <si>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</si>
  <si>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</si>
  <si>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</si>
  <si>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</si>
  <si>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</si>
  <si>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</si>
  <si>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</si>
  <si>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</si>
  <si>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</si>
  <si>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</si>
  <si>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</si>
  <si>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</si>
  <si>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</si>
  <si>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</si>
  <si>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</si>
  <si>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</si>
  <si>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</si>
  <si>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</si>
  <si>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</si>
  <si>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</si>
  <si>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</si>
  <si>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</si>
  <si>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</si>
  <si>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</si>
  <si>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</si>
  <si>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</si>
  <si>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</si>
  <si>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</si>
  <si>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</si>
  <si>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</si>
  <si>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</si>
  <si>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</si>
  <si>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</si>
  <si>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</si>
  <si>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</si>
  <si>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</si>
  <si>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</si>
  <si>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</si>
  <si>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</si>
  <si>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</si>
  <si>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</si>
  <si>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</si>
  <si>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</si>
  <si>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</si>
  <si>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</si>
  <si>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</si>
  <si>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</si>
  <si>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</si>
  <si>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</si>
  <si>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</si>
  <si>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</si>
  <si>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</si>
  <si>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</si>
  <si>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</si>
  <si>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</si>
  <si>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</si>
  <si>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</si>
  <si>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</si>
  <si>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</si>
  <si>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</si>
  <si>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</si>
  <si>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</si>
  <si>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</si>
  <si>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</si>
  <si>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</si>
  <si>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</si>
  <si>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</si>
  <si>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</si>
  <si>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</si>
  <si>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</si>
  <si>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</si>
  <si>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</si>
  <si>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</si>
  <si>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</si>
  <si>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</si>
  <si>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</si>
  <si>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</si>
  <si>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</si>
  <si>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</si>
  <si>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</si>
  <si>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</si>
  <si>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</si>
  <si>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</si>
  <si>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</si>
  <si>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</si>
  <si>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</si>
  <si>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</si>
  <si>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</si>
  <si>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</si>
  <si>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</si>
  <si>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</si>
  <si>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</si>
  <si>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</si>
  <si>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</si>
  <si>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</si>
  <si>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</si>
  <si>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</si>
  <si>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</si>
  <si>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</si>
  <si>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</si>
  <si>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</si>
  <si>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</si>
  <si>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</si>
  <si>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</si>
  <si>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</si>
  <si>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</si>
  <si>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</si>
  <si>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</si>
  <si>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</si>
  <si>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</si>
  <si>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</si>
  <si>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</si>
  <si>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</si>
  <si>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</si>
  <si>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</si>
  <si>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</si>
  <si>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</si>
  <si>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</si>
  <si>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</si>
  <si>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</si>
  <si>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</si>
  <si>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</si>
  <si>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</si>
  <si>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</si>
  <si>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</si>
  <si>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</si>
  <si>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</si>
  <si>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</si>
  <si>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</si>
  <si>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</si>
  <si>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</si>
  <si>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</si>
  <si>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</si>
  <si>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</si>
  <si>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</si>
  <si>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</si>
  <si>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</si>
  <si>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</si>
  <si>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</si>
  <si>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</si>
  <si>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</si>
  <si>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</si>
  <si>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</si>
  <si>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</si>
  <si>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</si>
  <si>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</si>
  <si>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</si>
  <si>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</si>
  <si>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</si>
  <si>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</si>
  <si>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</si>
  <si>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</si>
  <si>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</si>
  <si>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</si>
  <si>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</si>
  <si>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</si>
  <si>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</si>
  <si>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</si>
  <si>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</si>
  <si>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</si>
  <si>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</si>
  <si>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</si>
  <si>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</si>
  <si>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</si>
  <si>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</si>
  <si>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</si>
  <si>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</si>
  <si>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</si>
  <si>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</si>
  <si>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</si>
  <si>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</si>
  <si>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</si>
  <si>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</si>
  <si>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</si>
  <si>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</si>
  <si>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</si>
  <si>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</si>
  <si>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</si>
  <si>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</si>
  <si>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</si>
  <si>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</si>
  <si>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</si>
  <si>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</si>
  <si>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</si>
  <si>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</si>
  <si>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</si>
  <si>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</si>
  <si>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</si>
  <si>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</si>
  <si>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</si>
  <si>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</si>
  <si>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</si>
  <si>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</si>
  <si>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</si>
  <si>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</si>
  <si>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</si>
  <si>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</si>
  <si>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</si>
  <si>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</si>
  <si>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</si>
  <si>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</si>
  <si>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</si>
  <si>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</si>
  <si>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</si>
  <si>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</si>
  <si>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</si>
  <si>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</si>
  <si>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</si>
  <si>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</si>
  <si>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</si>
  <si>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</si>
  <si>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</si>
  <si>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</si>
  <si>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</si>
  <si>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</si>
  <si>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</si>
  <si>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</si>
  <si>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</si>
  <si>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</si>
  <si>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</si>
  <si>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</si>
  <si>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</si>
  <si>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</si>
  <si>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</si>
  <si>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</si>
  <si>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</si>
  <si>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</si>
  <si>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</si>
  <si>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</si>
  <si>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</si>
  <si>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</si>
  <si>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</si>
  <si>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</si>
  <si>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</si>
  <si>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</si>
  <si>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</si>
  <si>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</si>
  <si>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</si>
  <si>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</si>
  <si>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</si>
  <si>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</si>
  <si>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</si>
  <si>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</si>
  <si>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</si>
  <si>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</si>
  <si>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</si>
  <si>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</si>
  <si>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</si>
  <si>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</si>
  <si>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</si>
  <si>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</si>
  <si>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</si>
  <si>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</si>
  <si>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</si>
  <si>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</si>
  <si>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</si>
  <si>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</si>
  <si>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</si>
  <si>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</si>
  <si>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</si>
  <si>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</si>
  <si>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</si>
  <si>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</si>
  <si>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</si>
  <si>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</si>
  <si>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</si>
  <si>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</si>
  <si>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</si>
  <si>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</si>
  <si>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</si>
  <si>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</si>
  <si>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</si>
  <si>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</si>
  <si>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</si>
  <si>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</si>
  <si>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</si>
  <si>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</si>
  <si>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</si>
  <si>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</si>
  <si>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</si>
  <si>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</si>
  <si>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</si>
  <si>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</si>
  <si>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</si>
  <si>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</si>
  <si>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</si>
  <si>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</si>
  <si>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</si>
  <si>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</si>
  <si>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</si>
  <si>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</si>
  <si>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</si>
  <si>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</si>
  <si>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</si>
  <si>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</si>
  <si>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</si>
  <si>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</si>
  <si>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</si>
  <si>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</si>
  <si>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</si>
  <si>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</si>
  <si>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</si>
  <si>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</si>
  <si>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</si>
  <si>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</si>
  <si>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</si>
  <si>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</si>
  <si>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</si>
  <si>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</si>
  <si>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</si>
  <si>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</si>
  <si>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</si>
  <si>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</si>
  <si>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</si>
  <si>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</si>
  <si>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</si>
  <si>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</si>
  <si>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</si>
  <si>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</si>
  <si>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</si>
  <si>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</si>
  <si>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</si>
  <si>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</si>
  <si>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</si>
  <si>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</si>
  <si>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</si>
  <si>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</si>
  <si>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</si>
  <si>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</si>
  <si>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</si>
  <si>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</si>
  <si>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</si>
  <si>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</si>
  <si>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</si>
  <si>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</si>
  <si>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</si>
  <si>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</si>
  <si>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</si>
  <si>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</si>
  <si>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</si>
  <si>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</si>
  <si>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</si>
  <si>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</si>
  <si>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</si>
  <si>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</si>
  <si>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</si>
  <si>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</si>
  <si>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</si>
  <si>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</si>
  <si>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</si>
  <si>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</si>
  <si>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</si>
  <si>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</si>
  <si>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</si>
  <si>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</si>
  <si>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</si>
  <si>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</si>
  <si>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</si>
  <si>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</si>
  <si>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</si>
  <si>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</si>
  <si>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</si>
  <si>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</si>
  <si>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</si>
  <si>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</si>
  <si>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</si>
  <si>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</si>
  <si>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</si>
  <si>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</si>
  <si>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</si>
  <si>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</si>
  <si>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</si>
  <si>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</si>
  <si>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</si>
  <si>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</si>
  <si>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</si>
  <si>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</si>
  <si>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</si>
  <si>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</si>
  <si>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</si>
  <si>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</si>
  <si>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</si>
  <si>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</si>
  <si>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</si>
  <si>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</si>
  <si>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</si>
  <si>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</si>
  <si>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</si>
  <si>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</si>
  <si>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</si>
  <si>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</si>
  <si>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</si>
  <si>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</si>
  <si>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</si>
  <si>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</si>
  <si>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</si>
  <si>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</si>
  <si>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</si>
  <si>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</si>
  <si>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</si>
  <si>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</si>
  <si>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</si>
  <si>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</si>
  <si>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</si>
  <si>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</si>
  <si>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</si>
  <si>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</si>
  <si>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</si>
  <si>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</si>
  <si>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</si>
  <si>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</si>
  <si>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</si>
  <si>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</si>
  <si>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</si>
  <si>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</si>
  <si>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</si>
  <si>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</si>
  <si>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</si>
  <si>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</si>
  <si>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</si>
  <si>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</si>
  <si>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</si>
  <si>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</si>
  <si>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</si>
  <si>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</si>
  <si>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</si>
  <si>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</si>
  <si>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</si>
  <si>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</si>
  <si>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</si>
  <si>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</si>
  <si>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</si>
  <si>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</si>
  <si>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</si>
  <si>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</si>
  <si>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</si>
  <si>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</si>
  <si>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</si>
  <si>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</si>
  <si>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</si>
  <si>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</si>
  <si>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</si>
  <si>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</si>
  <si>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</si>
  <si>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</si>
  <si>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</si>
  <si>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</si>
  <si>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</si>
  <si>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</si>
  <si>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</si>
  <si>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</si>
  <si>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</si>
  <si>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</si>
  <si>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</si>
  <si>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</si>
  <si>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</si>
  <si>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</si>
  <si>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</si>
  <si>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</si>
  <si>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</si>
  <si>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</si>
  <si>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</si>
  <si>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</si>
  <si>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</si>
  <si>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</si>
  <si>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</si>
  <si>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</si>
  <si>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</si>
  <si>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</si>
  <si>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</si>
  <si>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</si>
  <si>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</si>
  <si>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</si>
  <si>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</si>
  <si>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</si>
  <si>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</si>
  <si>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</si>
  <si>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</si>
  <si>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</si>
  <si>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</si>
  <si>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</si>
  <si>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</si>
  <si>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</si>
  <si>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</si>
  <si>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</si>
  <si>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</si>
  <si>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</si>
  <si>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</si>
  <si>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</si>
  <si>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</si>
  <si>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</si>
  <si>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</si>
  <si>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</si>
  <si>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</si>
  <si>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</si>
  <si>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</si>
  <si>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</si>
  <si>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</si>
  <si>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</si>
  <si>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</si>
  <si>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</si>
  <si>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</si>
  <si>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</si>
  <si>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</si>
  <si>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</si>
  <si>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</si>
  <si>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</si>
  <si>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</si>
  <si>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</si>
  <si>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</si>
  <si>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</si>
  <si>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</si>
  <si>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</si>
  <si>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</si>
  <si>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</si>
  <si>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</si>
  <si>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</si>
  <si>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</si>
  <si>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</si>
  <si>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</si>
  <si>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</si>
  <si>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</si>
  <si>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</si>
  <si>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</si>
  <si>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</si>
  <si>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</si>
  <si>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</si>
  <si>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</si>
  <si>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</si>
  <si>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</si>
  <si>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</si>
  <si>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</si>
  <si>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</si>
  <si>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</si>
  <si>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</si>
  <si>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</si>
  <si>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</si>
  <si>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</si>
  <si>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</si>
  <si>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</si>
  <si>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</si>
  <si>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</si>
  <si>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</si>
  <si>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</si>
  <si>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</si>
  <si>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</si>
  <si>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</si>
  <si>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</si>
  <si>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</si>
  <si>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</si>
  <si>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</si>
  <si>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</si>
  <si>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</si>
  <si>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</si>
  <si>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</si>
  <si>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</si>
  <si>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</si>
  <si>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</si>
  <si>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</si>
  <si>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</si>
  <si>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</si>
  <si>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</si>
  <si>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</si>
  <si>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</si>
  <si>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</si>
  <si>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</si>
  <si>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</si>
  <si>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</si>
  <si>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</si>
  <si>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</si>
  <si>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</si>
  <si>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</si>
  <si>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</si>
  <si>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</si>
  <si>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</si>
  <si>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</si>
  <si>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</si>
  <si>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</si>
  <si>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</si>
  <si>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</si>
  <si>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</si>
  <si>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</si>
  <si>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</si>
  <si>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</si>
  <si>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</si>
  <si>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</si>
  <si>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</si>
  <si>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</si>
  <si>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</si>
  <si>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</si>
  <si>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</si>
  <si>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</si>
  <si>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</si>
  <si>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</si>
  <si>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</si>
  <si>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</si>
  <si>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</si>
  <si>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</si>
  <si>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</si>
  <si>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</si>
  <si>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</si>
  <si>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</si>
  <si>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</si>
  <si>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</si>
  <si>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</si>
  <si>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</si>
  <si>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</si>
  <si>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</si>
  <si>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</si>
  <si>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</si>
  <si>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</si>
  <si>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</si>
  <si>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</si>
  <si>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</si>
  <si>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</si>
  <si>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</si>
  <si>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</si>
  <si>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</si>
  <si>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</si>
  <si>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</si>
  <si>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</si>
  <si>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</si>
  <si>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</si>
  <si>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</si>
  <si>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</si>
  <si>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</si>
  <si>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</si>
  <si>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</si>
  <si>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</si>
  <si>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</si>
  <si>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</si>
  <si>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</si>
  <si>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</si>
  <si>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</si>
  <si>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</si>
  <si>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</si>
  <si>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</si>
  <si>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</si>
  <si>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</si>
  <si>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</si>
  <si>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</si>
  <si>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</si>
  <si>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</si>
  <si>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</si>
  <si>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</si>
  <si>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</si>
  <si>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</si>
  <si>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</si>
  <si>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</si>
  <si>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</si>
  <si>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</si>
  <si>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</si>
  <si>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</si>
  <si>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</si>
  <si>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</si>
  <si>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</si>
  <si>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</si>
  <si>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</si>
  <si>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</si>
  <si>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</si>
  <si>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</si>
  <si>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</si>
  <si>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</si>
  <si>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</si>
  <si>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</si>
  <si>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</si>
  <si>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</si>
  <si>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</si>
  <si>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</si>
  <si>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</si>
  <si>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</si>
  <si>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</si>
  <si>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</si>
  <si>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</si>
  <si>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</si>
  <si>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</si>
  <si>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</si>
  <si>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</si>
  <si>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</si>
  <si>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</si>
  <si>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</si>
  <si>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</si>
  <si>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</si>
  <si>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</si>
  <si>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</si>
  <si>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</si>
  <si>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</si>
  <si>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</si>
  <si>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</si>
  <si>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</si>
  <si>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</si>
  <si>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</si>
  <si>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</si>
  <si>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</si>
  <si>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</si>
  <si>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</si>
  <si>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</si>
  <si>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</si>
  <si>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</si>
  <si>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</si>
  <si>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</si>
  <si>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</si>
  <si>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</si>
  <si>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</si>
  <si>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</si>
  <si>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</si>
  <si>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</si>
  <si>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</si>
  <si>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</si>
  <si>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</si>
  <si>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</si>
  <si>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</si>
  <si>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</si>
  <si>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</si>
  <si>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</si>
  <si>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</si>
  <si>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</si>
  <si>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</si>
  <si>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</si>
  <si>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</si>
  <si>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</si>
  <si>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</si>
  <si>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</si>
  <si>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</si>
  <si>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</si>
  <si>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</si>
  <si>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</si>
  <si>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</si>
  <si>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</si>
  <si>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</si>
  <si>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</si>
  <si>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</si>
  <si>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</si>
  <si>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</si>
  <si>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</si>
  <si>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</si>
  <si>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</si>
  <si>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</si>
  <si>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</si>
  <si>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</si>
  <si>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</si>
  <si>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</si>
  <si>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</si>
  <si>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</si>
  <si>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</si>
  <si>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</si>
  <si>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</si>
  <si>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</si>
  <si>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</si>
  <si>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</si>
  <si>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</si>
  <si>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</si>
  <si>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</si>
  <si>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</si>
  <si>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</si>
  <si>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</si>
  <si>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</si>
  <si>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</si>
  <si>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</si>
  <si>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</si>
  <si>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</si>
  <si>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</si>
  <si>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</si>
  <si>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</si>
  <si>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</si>
  <si>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</si>
  <si>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</si>
  <si>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</si>
  <si>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</si>
  <si>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</si>
  <si>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</si>
  <si>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</si>
  <si>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</si>
  <si>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</si>
  <si>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</si>
  <si>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</si>
  <si>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</si>
  <si>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</si>
  <si>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</si>
  <si>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</si>
  <si>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</si>
  <si>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</si>
  <si>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</si>
  <si>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</si>
  <si>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</si>
  <si>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</si>
  <si>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</si>
  <si>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</si>
  <si>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</si>
  <si>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</si>
  <si>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</si>
  <si>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</si>
  <si>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</si>
  <si>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</si>
  <si>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</si>
  <si>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</si>
  <si>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</si>
  <si>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</si>
  <si>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</si>
  <si>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</si>
  <si>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</si>
  <si>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</si>
  <si>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</si>
  <si>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</si>
  <si>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</si>
  <si>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</si>
  <si>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</si>
  <si>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</si>
  <si>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</si>
  <si>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</si>
  <si>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</si>
  <si>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</si>
  <si>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</si>
  <si>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</si>
  <si>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</si>
  <si>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</si>
  <si>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</si>
  <si>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</si>
  <si>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</si>
  <si>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</si>
  <si>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</si>
  <si>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</si>
  <si>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</si>
  <si>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</si>
  <si>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</si>
  <si>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</si>
  <si>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</si>
  <si>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</si>
  <si>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</si>
  <si>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</si>
  <si>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</si>
  <si>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</si>
  <si>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</si>
  <si>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</si>
  <si>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</si>
  <si>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</si>
  <si>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</si>
  <si>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</si>
  <si>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</si>
  <si>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</si>
  <si>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</si>
  <si>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</si>
  <si>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</si>
  <si>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</si>
  <si>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</si>
  <si>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</si>
  <si>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</si>
  <si>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</si>
  <si>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</si>
  <si>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</si>
  <si>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</si>
  <si>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</si>
  <si>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</si>
  <si>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</si>
  <si>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</si>
  <si>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</si>
  <si>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</si>
  <si>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</si>
  <si>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</si>
  <si>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</si>
  <si>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</si>
  <si>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</si>
  <si>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</si>
  <si>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</si>
  <si>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</si>
  <si>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</si>
  <si>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</si>
  <si>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</si>
  <si>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</si>
  <si>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</si>
  <si>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</si>
  <si>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</si>
  <si>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</si>
  <si>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</si>
  <si>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</si>
  <si>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</si>
  <si>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</si>
  <si>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</si>
  <si>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</si>
  <si>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</si>
  <si>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</si>
  <si>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</si>
  <si>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</si>
  <si>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</si>
  <si>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</si>
  <si>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</si>
  <si>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</si>
  <si>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</si>
  <si>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</si>
  <si>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</si>
  <si>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</si>
  <si>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</si>
  <si>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</si>
  <si>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</si>
  <si>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</si>
  <si>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</si>
  <si>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</si>
  <si>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</si>
  <si>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</si>
  <si>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</si>
  <si>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</si>
  <si>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</si>
  <si>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</si>
  <si>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</si>
  <si>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</si>
  <si>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</si>
  <si>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</si>
  <si>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</si>
  <si>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</si>
  <si>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</si>
  <si>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</si>
  <si>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</si>
  <si>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</si>
  <si>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</si>
  <si>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</si>
  <si>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</si>
  <si>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</si>
  <si>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</si>
  <si>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</si>
  <si>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</si>
  <si>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</si>
  <si>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</si>
  <si>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</si>
  <si>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</si>
  <si>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</si>
  <si>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</si>
  <si>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</si>
  <si>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</si>
  <si>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</si>
  <si>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</si>
  <si>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</si>
  <si>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</si>
  <si>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</si>
  <si>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</si>
  <si>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</si>
  <si>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</si>
  <si>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</si>
  <si>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</si>
  <si>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</si>
  <si>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</si>
  <si>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</si>
  <si>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</si>
  <si>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</si>
  <si>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</si>
  <si>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</si>
  <si>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</si>
  <si>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</si>
  <si>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</si>
  <si>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</si>
  <si>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</si>
  <si>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</si>
  <si>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</si>
  <si>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</si>
  <si>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</si>
  <si>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</si>
  <si>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</si>
  <si>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</si>
  <si>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</si>
  <si>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</si>
  <si>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</si>
  <si>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</si>
  <si>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</si>
  <si>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</si>
  <si>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</si>
  <si>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</si>
  <si>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</si>
  <si>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</si>
  <si>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</si>
  <si>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</si>
  <si>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</si>
  <si>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</si>
  <si>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</si>
  <si>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</si>
  <si>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</si>
  <si>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</si>
  <si>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</si>
  <si>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</si>
  <si>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</si>
  <si>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</si>
  <si>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</si>
  <si>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</si>
  <si>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</si>
  <si>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</si>
  <si>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</si>
  <si>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</si>
  <si>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</si>
  <si>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</si>
  <si>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</si>
  <si>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</si>
  <si>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</si>
  <si>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</si>
  <si>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</si>
  <si>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</si>
  <si>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</si>
  <si>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</si>
  <si>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</si>
  <si>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</si>
  <si>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</si>
  <si>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</si>
  <si>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</si>
  <si>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</si>
  <si>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</si>
  <si>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</si>
  <si>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</si>
  <si>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</si>
  <si>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</si>
  <si>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</si>
  <si>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</si>
  <si>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</si>
  <si>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</si>
  <si>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</si>
  <si>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</si>
  <si>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</si>
  <si>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</si>
  <si>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</si>
  <si>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</si>
  <si>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</si>
  <si>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</si>
  <si>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</si>
  <si>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</si>
  <si>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</si>
  <si>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</si>
  <si>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</si>
  <si>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</si>
  <si>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</si>
  <si>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</si>
  <si>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</si>
  <si>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</si>
  <si>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</si>
  <si>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</si>
  <si>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</si>
  <si>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</si>
  <si>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</si>
  <si>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</si>
  <si>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</si>
  <si>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</si>
  <si>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</si>
  <si>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</si>
  <si>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</si>
  <si>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</si>
  <si>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</si>
  <si>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</si>
  <si>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</si>
  <si>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</si>
  <si>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</si>
  <si>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</si>
  <si>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</si>
  <si>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</si>
  <si>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</si>
  <si>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</si>
  <si>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</si>
  <si>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</si>
  <si>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</si>
  <si>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</si>
  <si>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</si>
  <si>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</si>
  <si>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</si>
  <si>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</si>
  <si>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</si>
  <si>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</si>
  <si>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</si>
  <si>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</si>
  <si>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</si>
  <si>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</si>
  <si>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</si>
  <si>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</si>
  <si>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</si>
  <si>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</si>
  <si>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</si>
  <si>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</si>
  <si>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</si>
  <si>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</si>
  <si>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</si>
  <si>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</si>
  <si>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</si>
  <si>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</si>
  <si>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</si>
  <si>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</si>
  <si>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</si>
  <si>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</si>
  <si>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</si>
  <si>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</si>
  <si>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</si>
  <si>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</si>
  <si>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</si>
  <si>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</si>
  <si>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</si>
  <si>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</si>
  <si>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</si>
  <si>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</si>
  <si>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</si>
  <si>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</si>
  <si>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</si>
  <si>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</si>
  <si>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</si>
  <si>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</si>
  <si>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</si>
  <si>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</si>
  <si>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</si>
  <si>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</si>
  <si>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</si>
  <si>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</si>
  <si>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</si>
  <si>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</si>
  <si>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</si>
  <si>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</si>
  <si>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</si>
  <si>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</si>
  <si>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</si>
  <si>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</si>
  <si>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</si>
  <si>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</si>
  <si>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</si>
  <si>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</si>
  <si>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</si>
  <si>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</si>
  <si>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</si>
  <si>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</si>
  <si>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</si>
  <si>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</si>
  <si>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</si>
  <si>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</si>
  <si>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</si>
  <si>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</si>
  <si>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</si>
  <si>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</si>
  <si>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</si>
  <si>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</si>
  <si>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</si>
  <si>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</si>
  <si>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</si>
  <si>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</si>
  <si>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</si>
  <si>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</si>
  <si>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</si>
  <si>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</si>
  <si>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</si>
  <si>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</si>
  <si>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</si>
  <si>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</si>
  <si>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</si>
  <si>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</si>
  <si>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</si>
  <si>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</si>
  <si>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</si>
  <si>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</si>
  <si>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</si>
  <si>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</si>
  <si>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</si>
  <si>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</si>
  <si>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</si>
  <si>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</si>
  <si>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</si>
  <si>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</si>
  <si>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</si>
  <si>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</si>
  <si>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</si>
  <si>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</si>
  <si>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</si>
  <si>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</si>
  <si>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</si>
  <si>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</si>
  <si>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</si>
  <si>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</si>
  <si>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</si>
  <si>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</si>
  <si>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</si>
  <si>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</si>
  <si>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</si>
  <si>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</si>
  <si>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</si>
  <si>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</si>
  <si>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</si>
  <si>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</si>
  <si>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</si>
  <si>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</si>
  <si>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</si>
  <si>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</si>
  <si>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</si>
  <si>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</si>
  <si>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</si>
  <si>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</si>
  <si>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</si>
  <si>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</si>
  <si>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</si>
  <si>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</si>
  <si>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</si>
  <si>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</si>
  <si>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</si>
  <si>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</si>
  <si>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</si>
  <si>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</si>
  <si>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</si>
  <si>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</si>
  <si>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</si>
  <si>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</si>
  <si>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</si>
  <si>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</si>
  <si>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</si>
  <si>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</si>
  <si>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</si>
  <si>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</si>
  <si>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</si>
  <si>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</si>
  <si>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</si>
  <si>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</si>
  <si>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</si>
  <si>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</si>
  <si>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</si>
  <si>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</si>
  <si>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</si>
  <si>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</si>
  <si>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</si>
  <si>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</si>
  <si>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</si>
  <si>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</si>
  <si>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</si>
  <si>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</si>
  <si>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</si>
  <si>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</si>
  <si>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</si>
  <si>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</si>
  <si>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</si>
  <si>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</si>
  <si>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</si>
  <si>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</si>
  <si>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</si>
  <si>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</si>
  <si>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</si>
  <si>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</si>
  <si>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</si>
  <si>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</si>
  <si>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</si>
  <si>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</si>
  <si>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</si>
  <si>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</si>
  <si>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</si>
  <si>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</si>
  <si>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</si>
  <si>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</si>
  <si>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</si>
  <si>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</si>
  <si>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</si>
  <si>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</si>
  <si>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</si>
  <si>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</si>
  <si>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</si>
  <si>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</si>
  <si>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</si>
  <si>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</si>
  <si>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</si>
  <si>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</si>
  <si>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</si>
  <si>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</si>
  <si>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</si>
  <si>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</si>
  <si>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</si>
  <si>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</si>
  <si>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</si>
  <si>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</si>
  <si>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</si>
  <si>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</si>
  <si>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</si>
  <si>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</si>
  <si>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</si>
  <si>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</si>
  <si>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</si>
  <si>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</si>
  <si>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</si>
  <si>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</si>
  <si>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</si>
  <si>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</si>
  <si>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</si>
  <si>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</si>
  <si>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</si>
  <si>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</si>
  <si>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</si>
  <si>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</si>
  <si>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</si>
  <si>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</si>
  <si>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</si>
  <si>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</si>
  <si>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</si>
  <si>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</si>
  <si>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</si>
  <si>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</si>
  <si>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</si>
  <si>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</si>
  <si>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</si>
  <si>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</si>
  <si>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</si>
  <si>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</si>
  <si>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</si>
  <si>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</si>
  <si>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</si>
  <si>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</si>
  <si>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</si>
  <si>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</si>
  <si>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</si>
  <si>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</si>
  <si>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</si>
  <si>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</si>
  <si>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</si>
  <si>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</si>
  <si>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</si>
  <si>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</si>
  <si>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</si>
  <si>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</si>
  <si>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</si>
  <si>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</si>
  <si>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</si>
  <si>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</si>
  <si>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</si>
  <si>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</si>
  <si>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</si>
  <si>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</si>
  <si>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</si>
  <si>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</si>
  <si>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</si>
  <si>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</si>
  <si>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</si>
  <si>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</si>
  <si>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</si>
  <si>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</si>
  <si>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</si>
  <si>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</si>
  <si>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</si>
  <si>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</si>
  <si>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</si>
  <si>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</si>
  <si>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</si>
  <si>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</si>
  <si>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</si>
  <si>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</si>
  <si>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</si>
  <si>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</si>
  <si>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</si>
  <si>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</si>
  <si>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</si>
  <si>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</si>
  <si>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</si>
  <si>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</si>
  <si>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</si>
  <si>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</si>
  <si>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</si>
  <si>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</si>
  <si>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</si>
  <si>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</si>
  <si>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</si>
  <si>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</si>
  <si>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</si>
  <si>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</si>
  <si>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</si>
  <si>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</si>
  <si>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</si>
  <si>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</si>
  <si>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</si>
  <si>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</si>
  <si>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</si>
  <si>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</si>
  <si>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</si>
  <si>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</si>
  <si>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</si>
  <si>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</si>
  <si>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</si>
  <si>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</si>
  <si>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</si>
  <si>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</si>
  <si>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</si>
  <si>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</si>
  <si>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</si>
  <si>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</si>
  <si>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</si>
  <si>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</si>
  <si>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</si>
  <si>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</si>
  <si>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</si>
  <si>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</si>
  <si>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</si>
  <si>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</si>
  <si>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</si>
  <si>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</si>
  <si>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</si>
  <si>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</si>
  <si>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</si>
  <si>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</si>
  <si>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</si>
  <si>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</si>
  <si>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</si>
  <si>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</si>
  <si>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</si>
  <si>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</si>
  <si>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</si>
  <si>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</si>
  <si>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</si>
  <si>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</si>
  <si>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</si>
  <si>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</si>
  <si>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</si>
  <si>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</si>
  <si>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</si>
  <si>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</si>
  <si>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</si>
  <si>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</si>
  <si>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</si>
  <si>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</si>
  <si>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</si>
  <si>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</si>
  <si>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</si>
  <si>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</si>
  <si>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</si>
  <si>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</si>
  <si>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</si>
  <si>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</si>
  <si>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</si>
  <si>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</si>
  <si>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</si>
  <si>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</si>
  <si>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</si>
  <si>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</si>
  <si>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</si>
  <si>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</si>
  <si>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</si>
  <si>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</si>
  <si>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</si>
  <si>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</si>
  <si>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</si>
  <si>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</si>
  <si>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</si>
  <si>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</si>
  <si>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</si>
  <si>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</si>
  <si>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</si>
  <si>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</si>
  <si>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</si>
  <si>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</si>
  <si>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</si>
  <si>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</si>
  <si>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</si>
  <si>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</si>
  <si>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</si>
  <si>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</si>
  <si>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</si>
  <si>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</si>
  <si>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</si>
  <si>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</si>
  <si>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</si>
  <si>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</si>
  <si>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</si>
  <si>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</si>
  <si>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</si>
  <si>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</si>
  <si>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</si>
  <si>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</si>
  <si>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</si>
  <si>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</si>
  <si>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</si>
  <si>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</si>
  <si>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</si>
  <si>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</si>
  <si>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</si>
  <si>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</si>
  <si>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</si>
  <si>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</si>
  <si>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</si>
  <si>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</si>
  <si>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</si>
  <si>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</si>
  <si>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</si>
  <si>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</si>
  <si>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</si>
  <si>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</si>
  <si>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</si>
  <si>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</si>
  <si>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</si>
  <si>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</si>
  <si>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</si>
  <si>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</si>
  <si>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</si>
  <si>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</si>
  <si>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</si>
  <si>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</si>
  <si>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</si>
  <si>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</si>
  <si>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</si>
  <si>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</si>
  <si>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</si>
  <si>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</si>
  <si>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</si>
  <si>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</si>
  <si>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</si>
  <si>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</si>
  <si>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</si>
  <si>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</si>
  <si>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</si>
  <si>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</si>
  <si>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</si>
  <si>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</si>
  <si>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</si>
  <si>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</si>
  <si>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</si>
  <si>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</si>
  <si>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</si>
  <si>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</si>
  <si>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</si>
  <si>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</si>
  <si>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</si>
  <si>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</si>
  <si>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</si>
  <si>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</si>
  <si>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</si>
  <si>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</si>
  <si>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</si>
  <si>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</si>
  <si>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</si>
  <si>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</si>
  <si>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</si>
  <si>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</si>
  <si>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</si>
  <si>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</si>
  <si>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</si>
  <si>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</si>
  <si>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</si>
  <si>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</si>
  <si>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</si>
  <si>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</si>
  <si>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</si>
  <si>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</si>
  <si>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</si>
  <si>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</si>
  <si>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</si>
  <si>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</si>
  <si>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</si>
  <si>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</si>
  <si>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</si>
  <si>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</si>
  <si>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</si>
  <si>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</si>
  <si>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</si>
  <si>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</si>
  <si>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</si>
  <si>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</si>
  <si>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</si>
  <si>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</si>
  <si>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</si>
  <si>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</si>
  <si>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</si>
  <si>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</si>
  <si>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</si>
  <si>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</si>
  <si>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</si>
  <si>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</si>
  <si>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</si>
  <si>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</si>
  <si>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</si>
  <si>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</si>
  <si>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</si>
  <si>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</si>
  <si>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</si>
  <si>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</si>
  <si>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</si>
  <si>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</si>
  <si>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</si>
  <si>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</si>
  <si>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</si>
  <si>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</si>
  <si>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</si>
  <si>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</si>
  <si>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</si>
  <si>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</si>
  <si>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</si>
  <si>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</si>
  <si>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</si>
  <si>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</si>
  <si>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</si>
  <si>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</si>
  <si>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</si>
  <si>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</si>
  <si>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</si>
  <si>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</si>
  <si>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</si>
  <si>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</si>
  <si>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</si>
  <si>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</si>
  <si>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</si>
  <si>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</si>
  <si>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</si>
  <si>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</si>
  <si>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</si>
  <si>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</si>
  <si>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</si>
  <si>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</si>
  <si>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</si>
  <si>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</si>
  <si>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</si>
  <si>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</si>
  <si>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</si>
  <si>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</si>
  <si>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</si>
  <si>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</si>
  <si>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</si>
  <si>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</si>
  <si>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</si>
  <si>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</si>
  <si>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</si>
  <si>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</si>
  <si>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</si>
  <si>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</si>
  <si>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</si>
  <si>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</si>
  <si>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</si>
  <si>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</si>
  <si>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</si>
  <si>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</si>
  <si>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</si>
  <si>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</si>
  <si>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</si>
  <si>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</si>
  <si>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</si>
  <si>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</si>
  <si>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</si>
  <si>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</si>
  <si>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</si>
  <si>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</si>
  <si>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</si>
  <si>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</si>
  <si>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</si>
  <si>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</si>
  <si>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</si>
  <si>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</si>
  <si>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</si>
  <si>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</si>
  <si>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</si>
  <si>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</si>
  <si>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</si>
  <si>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</si>
  <si>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</si>
  <si>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</si>
  <si>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</si>
  <si>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</si>
  <si>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</si>
  <si>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</si>
  <si>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</si>
  <si>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</si>
  <si>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</si>
  <si>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</si>
  <si>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</si>
  <si>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</si>
  <si>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</si>
  <si>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</si>
  <si>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</si>
  <si>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</si>
  <si>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</si>
  <si>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</si>
  <si>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</si>
  <si>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</si>
  <si>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</si>
  <si>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</si>
  <si>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</si>
  <si>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</si>
  <si>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</si>
  <si>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</si>
  <si>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</si>
  <si>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</si>
  <si>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</si>
  <si>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</si>
  <si>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</si>
  <si>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</si>
  <si>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</si>
  <si>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</si>
  <si>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</si>
  <si>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</si>
  <si>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</si>
  <si>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</si>
  <si>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</si>
  <si>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</si>
  <si>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</si>
  <si>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</si>
  <si>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</si>
  <si>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</si>
  <si>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</si>
  <si>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</si>
  <si>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</si>
  <si>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</si>
  <si>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</si>
  <si>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</si>
  <si>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</si>
  <si>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</si>
  <si>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</si>
  <si>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</si>
  <si>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</si>
  <si>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</si>
  <si>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</si>
  <si>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</si>
  <si>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</si>
  <si>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</si>
  <si>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</si>
  <si>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</si>
  <si>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</si>
  <si>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</si>
  <si>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</si>
  <si>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</si>
  <si>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</si>
  <si>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</si>
  <si>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</si>
  <si>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</si>
  <si>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</si>
  <si>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</si>
  <si>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</si>
  <si>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</si>
  <si>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</si>
  <si>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</si>
  <si>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</si>
  <si>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</si>
  <si>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</si>
  <si>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</si>
  <si>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</si>
  <si>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</si>
  <si>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</si>
  <si>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</si>
  <si>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</si>
  <si>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</si>
  <si>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</si>
  <si>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</si>
  <si>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</si>
  <si>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</si>
  <si>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</si>
  <si>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</si>
  <si>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</si>
  <si>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</si>
  <si>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</si>
  <si>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</si>
  <si>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</si>
  <si>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</si>
  <si>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</si>
  <si>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</si>
  <si>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</si>
  <si>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</si>
  <si>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</si>
  <si>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</si>
  <si>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</si>
  <si>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</si>
  <si>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</si>
  <si>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</si>
  <si>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</si>
  <si>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</si>
  <si>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</si>
  <si>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</si>
  <si>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</si>
  <si>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</si>
  <si>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</si>
  <si>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</si>
  <si>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</si>
  <si>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</si>
  <si>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</si>
  <si>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</si>
  <si>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</si>
  <si>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</si>
  <si>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</si>
  <si>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</si>
  <si>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</si>
  <si>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</si>
  <si>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</si>
  <si>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</si>
  <si>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</si>
  <si>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</si>
  <si>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</si>
  <si>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</si>
  <si>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</si>
  <si>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</si>
  <si>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</si>
  <si>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</si>
  <si>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</si>
  <si>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</si>
  <si>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</si>
  <si>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</si>
  <si>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</si>
  <si>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</si>
  <si>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</si>
  <si>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</si>
  <si>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</si>
  <si>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</si>
  <si>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</si>
  <si>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</si>
  <si>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</si>
  <si>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</si>
  <si>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</si>
  <si>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</si>
  <si>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</si>
  <si>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</si>
  <si>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</si>
  <si>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</si>
  <si>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</si>
  <si>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</si>
  <si>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</si>
  <si>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</si>
  <si>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</si>
  <si>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</si>
  <si>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</si>
  <si>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</si>
  <si>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</si>
  <si>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</si>
  <si>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</si>
  <si>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</si>
  <si>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</si>
  <si>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</si>
  <si>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</si>
  <si>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</si>
  <si>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</si>
  <si>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</si>
  <si>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</si>
  <si>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</si>
  <si>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</si>
  <si>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</si>
  <si>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</si>
  <si>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</si>
  <si>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</si>
  <si>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</si>
  <si>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</si>
  <si>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</si>
  <si>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</si>
  <si>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</si>
  <si>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</si>
  <si>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</si>
  <si>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</si>
  <si>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</si>
  <si>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</si>
  <si>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</si>
  <si>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</si>
  <si>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</si>
  <si>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</si>
  <si>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</si>
  <si>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</si>
  <si>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</si>
  <si>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</si>
  <si>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</si>
  <si>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</si>
  <si>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</si>
  <si>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</si>
  <si>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</si>
  <si>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</si>
  <si>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</si>
  <si>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</si>
  <si>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</si>
  <si>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</si>
  <si>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</si>
  <si>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</si>
  <si>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</si>
  <si>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</si>
  <si>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</si>
  <si>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</si>
  <si>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</si>
  <si>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</si>
  <si>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</si>
  <si>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</si>
  <si>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</si>
  <si>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</si>
  <si>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</si>
  <si>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</si>
  <si>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</si>
  <si>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</si>
  <si>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</si>
  <si>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</si>
  <si>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</si>
  <si>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</si>
  <si>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</si>
  <si>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</si>
  <si>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</si>
  <si>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</si>
  <si>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</si>
  <si>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</si>
  <si>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</si>
  <si>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</si>
  <si>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</si>
  <si>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</si>
  <si>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</si>
  <si>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</si>
  <si>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</si>
  <si>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</si>
  <si>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</si>
  <si>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</si>
  <si>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</si>
  <si>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</si>
  <si>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</si>
  <si>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</si>
  <si>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</si>
  <si>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</si>
  <si>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</si>
  <si>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</si>
  <si>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</si>
  <si>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</si>
  <si>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</si>
  <si>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</si>
  <si>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</si>
  <si>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</si>
  <si>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</si>
  <si>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</si>
  <si>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</si>
  <si>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</si>
  <si>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</si>
  <si>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</si>
  <si>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</si>
  <si>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</si>
  <si>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</si>
  <si>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</si>
  <si>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</si>
  <si>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</si>
  <si>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</si>
  <si>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</si>
  <si>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</si>
  <si>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</si>
  <si>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</si>
  <si>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</si>
  <si>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</si>
  <si>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</si>
  <si>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</si>
  <si>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</si>
  <si>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</si>
  <si>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</si>
  <si>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</si>
  <si>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</si>
  <si>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</si>
  <si>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</si>
  <si>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</si>
  <si>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</si>
  <si>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</si>
  <si>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</si>
  <si>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</si>
  <si>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</si>
  <si>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</si>
  <si>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</si>
  <si>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</si>
  <si>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</si>
  <si>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</si>
  <si>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</si>
  <si>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</si>
  <si>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</si>
  <si>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</si>
  <si>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</si>
  <si>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</si>
  <si>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</si>
  <si>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</si>
  <si>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</si>
  <si>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</si>
  <si>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</si>
  <si>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</si>
  <si>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</si>
  <si>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</si>
  <si>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</si>
  <si>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</si>
  <si>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</si>
  <si>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</si>
  <si>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</si>
  <si>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</si>
  <si>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</si>
  <si>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</si>
  <si>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</si>
  <si>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</si>
  <si>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</si>
  <si>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</si>
  <si>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</si>
  <si>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</si>
  <si>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</si>
  <si>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</si>
  <si>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</si>
  <si>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</si>
  <si>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</si>
  <si>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</si>
  <si>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</si>
  <si>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</si>
  <si>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</si>
  <si>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</si>
  <si>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</si>
  <si>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</si>
  <si>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</si>
  <si>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</si>
  <si>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</si>
  <si>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</si>
  <si>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</si>
  <si>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</si>
  <si>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</si>
  <si>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</si>
  <si>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</si>
  <si>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</si>
  <si>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</si>
  <si>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</si>
  <si>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</si>
  <si>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</si>
  <si>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</si>
  <si>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</si>
  <si>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</si>
  <si>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</si>
  <si>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</si>
  <si>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</si>
  <si>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</si>
  <si>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</si>
  <si>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</si>
  <si>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</si>
  <si>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</si>
  <si>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</si>
  <si>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</si>
  <si>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</si>
  <si>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</si>
  <si>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</si>
  <si>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</si>
  <si>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</si>
  <si>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</si>
  <si>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</si>
  <si>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</si>
  <si>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</si>
  <si>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</si>
  <si>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</si>
  <si>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</si>
  <si>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</si>
  <si>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</si>
  <si>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</si>
  <si>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</si>
  <si>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</si>
  <si>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</si>
  <si>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</si>
  <si>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</si>
  <si>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</si>
  <si>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</si>
  <si>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</si>
  <si>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</si>
  <si>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</si>
  <si>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</si>
  <si>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</si>
  <si>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</si>
  <si>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</si>
  <si>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</si>
  <si>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</si>
  <si>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</si>
  <si>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</si>
  <si>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</si>
  <si>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</si>
  <si>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</si>
  <si>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</si>
  <si>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</si>
  <si>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</si>
  <si>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</si>
  <si>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</si>
  <si>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</si>
  <si>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</si>
  <si>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</si>
  <si>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</si>
  <si>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</si>
  <si>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</si>
  <si>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</si>
  <si>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</si>
  <si>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</si>
  <si>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</si>
  <si>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</si>
  <si>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</si>
  <si>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</si>
  <si>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</si>
  <si>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</si>
  <si>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</si>
  <si>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</si>
  <si>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</si>
  <si>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</si>
  <si>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</si>
  <si>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</si>
  <si>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</si>
  <si>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</si>
  <si>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</si>
  <si>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</si>
  <si>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</si>
  <si>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</si>
  <si>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</si>
  <si>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</si>
  <si>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</si>
  <si>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</si>
  <si>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</si>
  <si>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</si>
  <si>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</si>
  <si>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</si>
  <si>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</si>
  <si>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</si>
  <si>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</si>
  <si>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</si>
  <si>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</si>
  <si>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</si>
  <si>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</si>
  <si>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</si>
  <si>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</si>
  <si>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</si>
  <si>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</si>
  <si>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</si>
  <si>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</si>
  <si>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</si>
  <si>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</si>
  <si>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</si>
  <si>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</si>
  <si>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</si>
  <si>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</si>
  <si>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</si>
  <si>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</si>
  <si>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</si>
  <si>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</si>
  <si>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</si>
  <si>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</si>
  <si>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</si>
  <si>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</si>
  <si>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</si>
  <si>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</si>
  <si>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</si>
  <si>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</si>
  <si>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</si>
  <si>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</si>
  <si>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</si>
  <si>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</si>
  <si>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</si>
  <si>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</si>
  <si>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</si>
  <si>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</si>
  <si>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</si>
  <si>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</si>
  <si>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</si>
  <si>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</si>
  <si>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</si>
  <si>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</si>
  <si>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</si>
  <si>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</si>
  <si>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</si>
  <si>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</si>
  <si>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</si>
  <si>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</si>
  <si>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</si>
  <si>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</si>
  <si>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</si>
  <si>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</si>
  <si>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</si>
  <si>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</si>
  <si>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</si>
  <si>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</si>
  <si>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</si>
  <si>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</si>
  <si>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</si>
  <si>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</si>
  <si>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</si>
  <si>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</si>
  <si>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</si>
  <si>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</si>
  <si>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</si>
  <si>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</si>
  <si>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</si>
  <si>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</si>
  <si>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</si>
  <si>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</si>
  <si>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</si>
  <si>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</si>
  <si>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</si>
  <si>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</si>
  <si>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</si>
  <si>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</si>
  <si>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</si>
  <si>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</si>
  <si>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</si>
  <si>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</si>
  <si>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</si>
  <si>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</si>
  <si>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</si>
  <si>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</si>
  <si>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</si>
  <si>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</si>
  <si>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</si>
  <si>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</si>
  <si>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</si>
  <si>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</si>
  <si>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</si>
  <si>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</si>
  <si>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</si>
  <si>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</si>
  <si>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</si>
  <si>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</si>
  <si>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</si>
  <si>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</si>
  <si>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</si>
  <si>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</si>
  <si>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</si>
  <si>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</si>
  <si>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</si>
  <si>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</si>
  <si>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</si>
  <si>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</si>
  <si>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</si>
  <si>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</si>
  <si>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</si>
  <si>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</si>
  <si>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</si>
  <si>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</si>
  <si>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</si>
  <si>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</si>
  <si>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</si>
  <si>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</si>
  <si>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</si>
  <si>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</si>
  <si>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</si>
  <si>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</si>
  <si>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</si>
  <si>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</si>
  <si>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</si>
  <si>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</si>
  <si>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</si>
  <si>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</si>
  <si>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</si>
  <si>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</si>
  <si>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</si>
  <si>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</si>
  <si>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</si>
  <si>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</si>
  <si>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</si>
  <si>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</si>
  <si>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</si>
  <si>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</si>
  <si>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</si>
  <si>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</si>
  <si>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</si>
  <si>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</si>
  <si>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</si>
  <si>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</si>
  <si>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</si>
  <si>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</si>
  <si>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</si>
  <si>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</si>
  <si>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</si>
  <si>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</si>
  <si>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</si>
  <si>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</si>
  <si>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</si>
  <si>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</si>
  <si>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</si>
  <si>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</si>
  <si>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</si>
  <si>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</si>
  <si>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</si>
  <si>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</si>
  <si>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</si>
  <si>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</si>
  <si>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</si>
  <si>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</si>
  <si>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</si>
  <si>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</si>
  <si>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</si>
  <si>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</si>
  <si>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</si>
  <si>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</si>
  <si>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</si>
  <si>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</si>
  <si>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</si>
  <si>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</si>
  <si>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</si>
  <si>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</si>
  <si>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</si>
  <si>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</si>
  <si>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</si>
  <si>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</si>
  <si>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</si>
  <si>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</si>
  <si>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</si>
  <si>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</si>
  <si>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</si>
  <si>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</si>
  <si>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</si>
  <si>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</si>
  <si>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</si>
  <si>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</si>
  <si>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</si>
  <si>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</si>
  <si>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</si>
  <si>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</si>
  <si>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</si>
  <si>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</si>
  <si>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</si>
  <si>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</si>
  <si>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</si>
  <si>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</si>
  <si>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</si>
  <si>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</si>
  <si>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</si>
  <si>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</si>
  <si>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</si>
  <si>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</si>
  <si>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</si>
  <si>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</si>
  <si>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</si>
  <si>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</si>
  <si>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</si>
  <si>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</si>
  <si>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</si>
  <si>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</si>
  <si>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</si>
  <si>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</si>
  <si>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</si>
  <si>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</si>
  <si>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</si>
  <si>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</si>
  <si>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</si>
  <si>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</si>
  <si>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</si>
  <si>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</si>
  <si>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</si>
  <si>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</si>
  <si>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</si>
  <si>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</si>
  <si>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</si>
  <si>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</si>
  <si>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</si>
  <si>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</si>
  <si>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</si>
  <si>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</si>
  <si>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</si>
  <si>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</si>
  <si>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</si>
  <si>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</si>
  <si>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</si>
  <si>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</si>
  <si>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</si>
  <si>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</si>
  <si>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</si>
  <si>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</si>
  <si>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</si>
  <si>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</si>
  <si>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</si>
  <si>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</si>
  <si>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</si>
  <si>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</si>
  <si>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</si>
  <si>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</si>
  <si>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</si>
  <si>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</si>
  <si>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</si>
  <si>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</si>
  <si>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</si>
  <si>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</si>
  <si>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</si>
  <si>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</si>
  <si>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</si>
  <si>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</si>
  <si>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</si>
  <si>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</si>
  <si>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</si>
  <si>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</si>
  <si>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</si>
  <si>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</si>
  <si>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</si>
  <si>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</si>
  <si>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</si>
  <si>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</si>
  <si>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</si>
  <si>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</si>
  <si>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</si>
  <si>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</si>
  <si>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</si>
  <si>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</si>
  <si>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</si>
  <si>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</si>
  <si>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</si>
  <si>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</si>
  <si>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</si>
  <si>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</si>
  <si>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</si>
  <si>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</si>
  <si>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</si>
  <si>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</si>
  <si>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</si>
  <si>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</si>
  <si>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</si>
  <si>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</si>
  <si>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</si>
  <si>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</si>
  <si>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</si>
  <si>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</si>
  <si>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</si>
  <si>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</si>
  <si>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</si>
  <si>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</si>
  <si>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</si>
  <si>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</si>
  <si>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</si>
  <si>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</si>
  <si>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</si>
  <si>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</si>
  <si>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</si>
  <si>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</si>
  <si>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</si>
  <si>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</si>
  <si>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</si>
  <si>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</si>
  <si>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</si>
  <si>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</si>
  <si>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</si>
  <si>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</si>
  <si>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</si>
  <si>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</si>
  <si>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</si>
  <si>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</si>
  <si>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</si>
  <si>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</si>
  <si>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</si>
  <si>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</si>
  <si>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</si>
  <si>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</si>
  <si>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</si>
  <si>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</si>
  <si>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</si>
  <si>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</si>
  <si>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</si>
  <si>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</si>
  <si>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</si>
  <si>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</si>
  <si>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</si>
  <si>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</si>
  <si>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</si>
  <si>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</si>
  <si>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</si>
  <si>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</si>
  <si>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</si>
  <si>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</si>
  <si>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</si>
  <si>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</si>
  <si>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</si>
  <si>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</si>
  <si>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</si>
  <si>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</si>
  <si>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</si>
  <si>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</si>
  <si>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</si>
  <si>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</si>
  <si>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</si>
  <si>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</si>
  <si>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</si>
  <si>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</si>
  <si>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</si>
  <si>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</si>
  <si>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</si>
  <si>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</si>
  <si>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</si>
  <si>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</si>
  <si>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</si>
  <si>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</si>
  <si>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</si>
  <si>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</si>
  <si>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</si>
  <si>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</si>
  <si>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</si>
  <si>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</si>
  <si>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</si>
  <si>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</si>
  <si>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</si>
  <si>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</si>
  <si>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</si>
  <si>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</si>
  <si>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</si>
  <si>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</si>
  <si>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</si>
  <si>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</si>
  <si>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</si>
  <si>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</si>
  <si>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</si>
  <si>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</si>
  <si>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</si>
  <si>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</si>
  <si>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</si>
  <si>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</si>
  <si>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</si>
  <si>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</si>
  <si>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</si>
  <si>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</si>
  <si>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</si>
  <si>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</si>
  <si>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</si>
  <si>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</si>
  <si>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</si>
  <si>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</si>
  <si>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</si>
  <si>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</si>
  <si>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</si>
  <si>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</si>
  <si>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</si>
  <si>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</si>
  <si>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</si>
  <si>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</si>
  <si>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</si>
  <si>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</si>
  <si>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</si>
  <si>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</si>
  <si>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</si>
  <si>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</si>
  <si>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</si>
  <si>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</si>
  <si>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</si>
  <si>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</si>
  <si>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</si>
  <si>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</si>
  <si>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</si>
  <si>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</si>
  <si>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</si>
  <si>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</si>
  <si>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</si>
  <si>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</si>
  <si>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</si>
  <si>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</si>
  <si>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</si>
  <si>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</si>
  <si>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</si>
  <si>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</si>
  <si>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</si>
  <si>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</si>
  <si>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</si>
  <si>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</si>
  <si>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</si>
  <si>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</si>
  <si>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</si>
  <si>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</si>
  <si>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</si>
  <si>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</si>
  <si>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</si>
  <si>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</si>
  <si>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</si>
  <si>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</si>
  <si>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</si>
  <si>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</si>
  <si>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</si>
  <si>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</si>
  <si>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</si>
  <si>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</si>
  <si>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</si>
  <si>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</si>
  <si>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</si>
  <si>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</si>
  <si>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</si>
  <si>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</si>
  <si>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</si>
  <si>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</si>
  <si>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</si>
  <si>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</si>
  <si>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</si>
  <si>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</si>
  <si>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</si>
  <si>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</si>
  <si>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</si>
  <si>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</si>
  <si>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</si>
  <si>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</si>
  <si>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</si>
  <si>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</si>
  <si>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</si>
  <si>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</si>
  <si>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</si>
  <si>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</si>
  <si>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</si>
  <si>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</si>
  <si>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</si>
  <si>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</si>
  <si>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</si>
  <si>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</si>
  <si>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</si>
  <si>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</si>
  <si>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</si>
  <si>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</si>
  <si>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</si>
  <si>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</si>
  <si>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</si>
  <si>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</si>
  <si>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</si>
  <si>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</si>
  <si>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</si>
  <si>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</si>
  <si>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</si>
  <si>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</si>
  <si>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</si>
  <si>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</si>
  <si>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</si>
  <si>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</si>
  <si>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</si>
  <si>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</si>
  <si>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</si>
  <si>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</si>
  <si>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</si>
  <si>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</si>
  <si>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</si>
  <si>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</si>
  <si>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</si>
  <si>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</si>
  <si>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</si>
  <si>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</si>
  <si>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</si>
  <si>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</si>
  <si>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</si>
  <si>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</si>
  <si>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</si>
  <si>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</si>
  <si>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</si>
  <si>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</si>
  <si>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</si>
  <si>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</si>
  <si>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</si>
  <si>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</si>
  <si>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</si>
  <si>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</si>
  <si>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</si>
  <si>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</si>
  <si>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</si>
  <si>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</si>
  <si>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</si>
  <si>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</si>
  <si>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</si>
  <si>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</si>
  <si>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</si>
  <si>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</si>
  <si>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</si>
  <si>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</si>
  <si>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</si>
  <si>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</si>
  <si>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</si>
  <si>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</si>
  <si>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</si>
  <si>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</si>
  <si>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</si>
  <si>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</si>
  <si>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</si>
  <si>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</si>
  <si>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</si>
  <si>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</si>
  <si>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</si>
  <si>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</si>
  <si>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</si>
  <si>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</si>
  <si>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</si>
  <si>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</si>
  <si>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</si>
  <si>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</si>
  <si>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</si>
  <si>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</si>
  <si>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</si>
  <si>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</si>
  <si>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</si>
  <si>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</si>
  <si>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</si>
  <si>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</si>
  <si>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</si>
  <si>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</si>
  <si>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</si>
  <si>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</si>
  <si>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</si>
  <si>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</si>
  <si>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</si>
  <si>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</si>
  <si>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</si>
  <si>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</si>
  <si>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</si>
  <si>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</si>
  <si>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</si>
  <si>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</si>
  <si>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</si>
  <si>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</si>
  <si>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</si>
  <si>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</si>
  <si>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</si>
  <si>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</si>
  <si>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</si>
  <si>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</si>
  <si>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</si>
  <si>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</si>
  <si>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</si>
  <si>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</si>
  <si>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</si>
  <si>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</si>
  <si>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</si>
  <si>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</si>
  <si>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</si>
  <si>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</si>
  <si>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</si>
  <si>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</si>
  <si>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</si>
  <si>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</si>
  <si>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</si>
  <si>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</si>
  <si>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</si>
  <si>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</si>
  <si>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</si>
  <si>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</si>
  <si>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</si>
  <si>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</si>
  <si>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</si>
  <si>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</si>
  <si>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</si>
  <si>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</si>
  <si>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</si>
  <si>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</si>
  <si>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</si>
  <si>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</si>
  <si>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</si>
  <si>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</si>
  <si>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</si>
  <si>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</si>
  <si>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</si>
  <si>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</si>
  <si>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</si>
  <si>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</si>
  <si>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</si>
  <si>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</si>
  <si>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</si>
  <si>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</si>
  <si>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</si>
  <si>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</si>
  <si>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</si>
  <si>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</si>
  <si>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</si>
  <si>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</si>
  <si>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</si>
  <si>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</si>
  <si>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</si>
  <si>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</si>
  <si>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</si>
  <si>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</si>
  <si>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</si>
  <si>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</si>
  <si>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</si>
  <si>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</si>
  <si>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</si>
  <si>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</si>
  <si>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</si>
  <si>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</si>
  <si>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</si>
  <si>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</si>
  <si>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</si>
  <si>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</si>
  <si>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</si>
  <si>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</si>
  <si>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</si>
  <si>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</si>
  <si>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</si>
  <si>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</si>
  <si>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</si>
  <si>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</si>
  <si>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</si>
  <si>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</si>
  <si>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</si>
  <si>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</si>
  <si>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</si>
  <si>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</si>
  <si>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</si>
  <si>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</si>
  <si>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</si>
  <si>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</si>
  <si>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</si>
  <si>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</si>
  <si>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</si>
  <si>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</si>
  <si>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</si>
  <si>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</si>
  <si>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</si>
  <si>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</si>
  <si>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</si>
  <si>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</si>
  <si>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</si>
  <si>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</si>
  <si>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</si>
  <si>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</si>
  <si>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</si>
  <si>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</si>
  <si>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</si>
  <si>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</si>
  <si>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</si>
  <si>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</si>
  <si>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</si>
  <si>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</si>
  <si>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</si>
  <si>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</si>
  <si>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</si>
  <si>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</si>
  <si>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</si>
  <si>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</si>
  <si>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</si>
  <si>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</si>
  <si>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</si>
  <si>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</si>
  <si>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</si>
  <si>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</si>
  <si>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</si>
  <si>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</si>
  <si>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</si>
  <si>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</si>
  <si>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</si>
  <si>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</si>
  <si>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</si>
  <si>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</si>
  <si>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</si>
  <si>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</si>
  <si>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</si>
  <si>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</si>
  <si>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</si>
  <si>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</si>
  <si>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</si>
  <si>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</si>
  <si>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</si>
  <si>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</si>
  <si>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</si>
  <si>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</si>
  <si>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</si>
  <si>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</si>
  <si>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</si>
  <si>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</si>
  <si>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</si>
  <si>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</si>
  <si>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</si>
  <si>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</si>
  <si>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</si>
  <si>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</si>
  <si>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</si>
  <si>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</si>
  <si>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</si>
  <si>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</si>
  <si>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</si>
  <si>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</si>
  <si>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</si>
  <si>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</si>
  <si>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</si>
  <si>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</si>
  <si>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</si>
  <si>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</si>
  <si>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</si>
  <si>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</si>
  <si>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</si>
  <si>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</si>
  <si>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</si>
  <si>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</si>
  <si>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</si>
  <si>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</si>
  <si>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</si>
  <si>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</si>
  <si>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</si>
  <si>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</si>
  <si>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</si>
  <si>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</si>
  <si>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</si>
  <si>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</si>
  <si>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</si>
  <si>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</si>
  <si>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</si>
  <si>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</si>
  <si>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</si>
  <si>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</si>
  <si>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</si>
  <si>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</si>
  <si>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</si>
  <si>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</si>
  <si>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</si>
  <si>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</si>
  <si>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</si>
  <si>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</si>
  <si>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</si>
  <si>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</si>
  <si>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</si>
  <si>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</si>
  <si>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</si>
  <si>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</si>
  <si>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</si>
  <si>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</si>
  <si>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</si>
  <si>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</si>
  <si>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</si>
  <si>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</si>
  <si>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</si>
  <si>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</si>
  <si>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</si>
  <si>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</si>
  <si>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</si>
  <si>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</si>
  <si>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</si>
  <si>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</si>
  <si>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</si>
  <si>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</si>
  <si>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</si>
  <si>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</si>
  <si>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</si>
  <si>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</si>
  <si>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</si>
  <si>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</si>
  <si>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</si>
  <si>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</si>
  <si>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</si>
  <si>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</si>
  <si>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</si>
  <si>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</si>
  <si>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</si>
  <si>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</si>
  <si>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</si>
  <si>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</si>
  <si>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</si>
  <si>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</si>
  <si>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</si>
  <si>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</si>
  <si>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</si>
  <si>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</si>
  <si>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</si>
  <si>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</si>
  <si>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</si>
  <si>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</si>
  <si>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</si>
  <si>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</si>
  <si>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</si>
  <si>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</si>
  <si>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</si>
  <si>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</si>
  <si>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</si>
  <si>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</si>
  <si>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</si>
  <si>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</si>
  <si>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</si>
  <si>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</si>
  <si>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</si>
  <si>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</si>
  <si>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</si>
  <si>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</si>
  <si>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</si>
  <si>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</si>
  <si>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</si>
  <si>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</si>
  <si>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</si>
  <si>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</si>
  <si>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</si>
  <si>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</si>
  <si>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</si>
  <si>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</si>
  <si>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</si>
  <si>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</si>
  <si>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</si>
  <si>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</si>
  <si>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</si>
  <si>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</si>
  <si>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</si>
  <si>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</si>
  <si>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</si>
  <si>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</si>
  <si>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</si>
  <si>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</si>
  <si>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</si>
  <si>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</si>
  <si>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</si>
  <si>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</si>
  <si>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</si>
  <si>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</si>
  <si>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</si>
  <si>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</si>
  <si>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</si>
  <si>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</si>
  <si>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</si>
  <si>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</si>
  <si>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</si>
  <si>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</si>
  <si>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</si>
  <si>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</si>
  <si>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</si>
  <si>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</si>
  <si>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</si>
  <si>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</si>
  <si>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</si>
  <si>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</si>
  <si>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</si>
  <si>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</si>
  <si>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</si>
  <si>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</si>
  <si>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</si>
  <si>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</si>
  <si>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</si>
  <si>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</si>
  <si>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</si>
  <si>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</si>
  <si>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</si>
  <si>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</si>
  <si>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</si>
  <si>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</si>
  <si>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</si>
  <si>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</si>
  <si>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</si>
  <si>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</si>
  <si>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</si>
  <si>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</si>
  <si>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</si>
  <si>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</si>
  <si>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</si>
  <si>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</si>
  <si>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</si>
  <si>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</si>
  <si>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</si>
  <si>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</si>
  <si>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</si>
  <si>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</si>
  <si>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</si>
  <si>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</si>
  <si>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</si>
  <si>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</si>
  <si>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</si>
  <si>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</si>
  <si>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</si>
  <si>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</si>
  <si>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</si>
  <si>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</si>
  <si>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</si>
  <si>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</si>
  <si>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</si>
  <si>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</si>
  <si>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</si>
  <si>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</si>
  <si>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</si>
  <si>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</si>
  <si>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</si>
  <si>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</si>
  <si>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</si>
  <si>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</si>
  <si>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</si>
  <si>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</si>
  <si>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</si>
  <si>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</si>
  <si>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</si>
  <si>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</si>
  <si>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</si>
  <si>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</si>
  <si>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</si>
  <si>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</si>
  <si>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</si>
  <si>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</si>
  <si>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</si>
  <si>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</si>
  <si>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</si>
  <si>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</si>
  <si>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</si>
  <si>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</si>
  <si>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</si>
  <si>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</si>
  <si>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</si>
  <si>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</si>
  <si>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</si>
  <si>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</si>
  <si>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</si>
  <si>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</si>
  <si>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</si>
  <si>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</si>
  <si>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</si>
  <si>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</si>
  <si>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</si>
  <si>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</si>
  <si>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</si>
  <si>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</si>
  <si>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</si>
  <si>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</si>
  <si>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</si>
  <si>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</si>
  <si>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</si>
  <si>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</si>
  <si>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</si>
  <si>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</si>
  <si>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</si>
  <si>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</si>
  <si>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</si>
  <si>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</si>
  <si>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</si>
  <si>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</si>
  <si>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</si>
  <si>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</si>
  <si>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</si>
  <si>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</si>
  <si>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</si>
  <si>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</si>
  <si>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</si>
  <si>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</si>
  <si>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</si>
  <si>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</si>
  <si>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</si>
  <si>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</si>
  <si>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</si>
  <si>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</si>
  <si>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</si>
  <si>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</si>
  <si>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</si>
  <si>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</si>
  <si>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</si>
  <si>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</si>
  <si>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</si>
  <si>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</si>
  <si>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</si>
  <si>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</si>
  <si>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</si>
  <si>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</si>
  <si>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</si>
  <si>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</si>
  <si>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</si>
  <si>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</si>
  <si>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</si>
  <si>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</si>
  <si>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</si>
  <si>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</si>
  <si>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</si>
  <si>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</si>
  <si>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</si>
  <si>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</si>
  <si>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</si>
  <si>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</si>
  <si>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</si>
  <si>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</si>
  <si>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</si>
  <si>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</si>
  <si>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</si>
  <si>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</si>
  <si>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</si>
  <si>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</si>
  <si>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</si>
  <si>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</si>
  <si>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</si>
  <si>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</si>
  <si>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</si>
  <si>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</si>
  <si>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</si>
  <si>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</si>
  <si>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</si>
  <si>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</si>
  <si>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</si>
  <si>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</si>
  <si>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</si>
  <si>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</si>
  <si>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</si>
  <si>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</si>
  <si>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</si>
  <si>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</si>
  <si>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</si>
  <si>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</si>
  <si>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</si>
  <si>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</si>
  <si>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</si>
  <si>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</si>
  <si>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</si>
  <si>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</si>
  <si>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</si>
  <si>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</si>
  <si>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</si>
  <si>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</si>
  <si>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</si>
  <si>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</si>
  <si>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</si>
  <si>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</si>
  <si>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</si>
  <si>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</si>
  <si>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</si>
  <si>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</si>
  <si>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</si>
  <si>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</si>
  <si>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</si>
  <si>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</si>
  <si>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</si>
  <si>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</si>
  <si>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</si>
  <si>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</si>
  <si>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</si>
  <si>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</si>
  <si>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</si>
  <si>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</si>
  <si>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</si>
  <si>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</si>
  <si>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</si>
  <si>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</si>
  <si>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</si>
  <si>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</si>
  <si>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</si>
  <si>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</si>
  <si>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</si>
  <si>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</si>
  <si>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</si>
  <si>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</si>
  <si>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</si>
  <si>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</si>
  <si>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</si>
  <si>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</si>
  <si>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</si>
  <si>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</si>
  <si>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</si>
  <si>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</si>
  <si>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</si>
  <si>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</si>
  <si>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</si>
  <si>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</si>
  <si>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</si>
  <si>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</si>
  <si>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</si>
  <si>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</si>
  <si>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</si>
  <si>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</si>
  <si>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</si>
  <si>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</si>
  <si>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</si>
  <si>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</si>
  <si>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</si>
  <si>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</si>
  <si>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</si>
  <si>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</si>
  <si>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</si>
  <si>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</si>
  <si>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</si>
  <si>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</si>
  <si>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</si>
  <si>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</si>
  <si>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</si>
  <si>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</si>
  <si>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</si>
  <si>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</si>
  <si>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</si>
  <si>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</si>
  <si>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</si>
  <si>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</si>
  <si>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</si>
  <si>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</si>
  <si>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</si>
  <si>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</si>
  <si>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</si>
  <si>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</si>
  <si>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</si>
  <si>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</si>
  <si>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</si>
  <si>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</si>
  <si>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</si>
  <si>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</si>
  <si>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</si>
  <si>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</si>
  <si>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</si>
  <si>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</si>
  <si>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</si>
  <si>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</si>
  <si>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</si>
  <si>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</si>
  <si>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</si>
  <si>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</si>
  <si>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</si>
  <si>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</si>
  <si>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</si>
  <si>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</si>
  <si>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</si>
  <si>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</si>
  <si>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</si>
  <si>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</si>
  <si>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</si>
  <si>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</si>
  <si>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</si>
  <si>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</si>
  <si>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</si>
  <si>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</si>
  <si>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</si>
  <si>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</si>
  <si>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</si>
  <si>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</si>
  <si>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</si>
  <si>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</si>
  <si>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</si>
  <si>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</si>
  <si>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</si>
  <si>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</si>
  <si>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</si>
  <si>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</si>
  <si>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</si>
  <si>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</si>
  <si>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</si>
  <si>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</si>
  <si>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</si>
  <si>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</si>
  <si>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</si>
  <si>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</si>
  <si>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</si>
  <si>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</si>
  <si>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</si>
  <si>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</si>
  <si>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</si>
  <si>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</si>
  <si>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</si>
  <si>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</si>
  <si>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</si>
  <si>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</si>
  <si>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</si>
  <si>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</si>
  <si>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</si>
  <si>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</si>
  <si>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</si>
  <si>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</si>
  <si>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</si>
  <si>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</si>
  <si>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</si>
  <si>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</si>
  <si>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</si>
  <si>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</si>
  <si>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</si>
  <si>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</si>
  <si>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</si>
  <si>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</si>
  <si>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</si>
  <si>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</si>
  <si>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</si>
  <si>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</si>
  <si>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</si>
  <si>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</si>
  <si>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</si>
  <si>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</si>
  <si>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</si>
  <si>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</si>
  <si>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</si>
  <si>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</si>
  <si>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</si>
  <si>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</si>
  <si>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</si>
  <si>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</si>
  <si>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</si>
  <si>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</si>
  <si>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</si>
  <si>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</si>
  <si>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</si>
  <si>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</si>
  <si>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</si>
  <si>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</si>
  <si>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</si>
  <si>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</si>
  <si>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</si>
  <si>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</si>
  <si>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</si>
  <si>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</si>
  <si>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</si>
  <si>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</si>
  <si>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</si>
  <si>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</si>
  <si>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</si>
  <si>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</si>
  <si>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</si>
  <si>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</si>
  <si>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</si>
  <si>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</si>
  <si>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</si>
  <si>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</si>
  <si>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</si>
  <si>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</si>
  <si>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</si>
  <si>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</si>
  <si>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</si>
  <si>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</si>
  <si>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</si>
  <si>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</si>
  <si>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</si>
  <si>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</si>
  <si>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</si>
  <si>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</si>
  <si>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</si>
  <si>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</si>
  <si>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</si>
  <si>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</si>
  <si>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</si>
  <si>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</si>
  <si>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</si>
  <si>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</si>
  <si>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</si>
  <si>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</si>
  <si>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</si>
  <si>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</si>
  <si>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</si>
  <si>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</si>
  <si>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</si>
  <si>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</si>
  <si>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</si>
  <si>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</si>
  <si>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</si>
  <si>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</si>
  <si>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</si>
  <si>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</si>
  <si>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</si>
  <si>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</si>
  <si>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</si>
  <si>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</si>
  <si>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</si>
  <si>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</si>
  <si>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</si>
  <si>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</si>
  <si>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</si>
  <si>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</si>
  <si>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</si>
  <si>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</si>
  <si>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</si>
  <si>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</si>
  <si>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</si>
  <si>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</si>
  <si>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</si>
  <si>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</si>
  <si>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</si>
  <si>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</si>
  <si>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</si>
  <si>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</si>
  <si>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</si>
  <si>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</si>
  <si>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</si>
  <si>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</si>
  <si>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</si>
  <si>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</si>
  <si>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</si>
  <si>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</si>
  <si>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</si>
  <si>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</si>
  <si>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</si>
  <si>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</si>
  <si>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</si>
  <si>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</si>
  <si>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</si>
  <si>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</si>
  <si>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</si>
  <si>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</si>
  <si>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</si>
  <si>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</si>
  <si>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</si>
  <si>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</si>
  <si>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</si>
  <si>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</si>
  <si>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</si>
  <si>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</si>
  <si>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</si>
  <si>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</si>
  <si>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</si>
  <si>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</si>
  <si>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</si>
  <si>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</si>
  <si>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</si>
  <si>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</si>
  <si>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</si>
  <si>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</si>
  <si>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</si>
  <si>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</si>
  <si>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</si>
  <si>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</si>
  <si>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</si>
  <si>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</si>
  <si>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</si>
  <si>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</si>
  <si>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</si>
  <si>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</si>
  <si>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</si>
  <si>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</si>
  <si>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</si>
  <si>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</si>
  <si>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</si>
  <si>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</si>
  <si>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</si>
  <si>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</si>
  <si>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</si>
  <si>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</si>
  <si>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</si>
  <si>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</si>
  <si>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</si>
  <si>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</si>
  <si>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</si>
  <si>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</si>
  <si>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</si>
  <si>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</si>
  <si>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</si>
  <si>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</si>
  <si>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</si>
  <si>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</si>
  <si>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</si>
  <si>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</si>
  <si>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</si>
  <si>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</si>
  <si>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</si>
  <si>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</si>
  <si>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</si>
  <si>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</si>
  <si>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</si>
  <si>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</si>
  <si>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</si>
  <si>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</si>
  <si>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</si>
  <si>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</si>
  <si>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</si>
  <si>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</si>
  <si>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</si>
  <si>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</si>
  <si>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</si>
  <si>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</si>
  <si>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</si>
  <si>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</si>
  <si>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</si>
  <si>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</si>
  <si>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</si>
  <si>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</si>
  <si>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</si>
  <si>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</si>
  <si>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</si>
  <si>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</si>
  <si>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</si>
  <si>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</si>
  <si>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</si>
  <si>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</si>
  <si>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</si>
  <si>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</si>
  <si>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</si>
  <si>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</si>
  <si>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</si>
  <si>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</si>
  <si>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</si>
  <si>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</si>
  <si>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</si>
  <si>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</si>
  <si>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</si>
  <si>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</si>
  <si>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</si>
  <si>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</si>
  <si>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</si>
  <si>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</si>
  <si>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</si>
  <si>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</si>
  <si>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</si>
  <si>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</si>
  <si>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</si>
  <si>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</si>
  <si>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</si>
  <si>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</si>
  <si>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</si>
  <si>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</si>
  <si>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</si>
  <si>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</si>
  <si>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</si>
  <si>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</si>
  <si>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</si>
  <si>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</si>
  <si>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</si>
  <si>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</si>
  <si>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</si>
  <si>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</si>
  <si>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</si>
  <si>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</si>
  <si>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</si>
  <si>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</si>
  <si>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</si>
  <si>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</si>
  <si>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</si>
  <si>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</si>
  <si>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</si>
  <si>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</si>
  <si>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</si>
  <si>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</si>
  <si>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</si>
  <si>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</si>
  <si>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</si>
  <si>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</si>
  <si>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</si>
  <si>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</si>
  <si>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</si>
  <si>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</si>
  <si>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</si>
  <si>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</si>
  <si>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</si>
  <si>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</si>
  <si>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</si>
  <si>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</si>
  <si>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</si>
  <si>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</si>
  <si>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</si>
  <si>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</si>
  <si>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</si>
  <si>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</si>
  <si>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</si>
  <si>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</si>
  <si>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</si>
  <si>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</si>
  <si>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</si>
  <si>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</si>
  <si>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</si>
  <si>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</si>
  <si>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</si>
  <si>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</si>
  <si>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</si>
  <si>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</si>
  <si>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</si>
  <si>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</si>
  <si>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</si>
  <si>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</si>
  <si>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</si>
  <si>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</si>
  <si>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</si>
  <si>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</si>
  <si>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</si>
  <si>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</si>
  <si>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</si>
  <si>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</si>
  <si>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</si>
  <si>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</si>
  <si>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</si>
  <si>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</si>
  <si>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</si>
  <si>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</si>
  <si>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</si>
  <si>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</si>
  <si>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</si>
  <si>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</si>
  <si>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</si>
  <si>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</si>
  <si>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</si>
  <si>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</si>
  <si>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</si>
  <si>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</si>
  <si>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</si>
  <si>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</si>
  <si>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</si>
  <si>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</si>
  <si>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</si>
  <si>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</si>
  <si>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</si>
  <si>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</si>
  <si>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</si>
  <si>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</si>
  <si>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</si>
  <si>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</si>
  <si>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</si>
  <si>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</si>
  <si>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</si>
  <si>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</si>
  <si>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</si>
  <si>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</si>
  <si>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</si>
  <si>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</si>
  <si>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</si>
  <si>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</si>
  <si>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</si>
  <si>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</si>
  <si>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</si>
  <si>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</si>
  <si>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</si>
  <si>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</si>
  <si>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</si>
  <si>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</si>
  <si>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</si>
  <si>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</si>
  <si>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</si>
  <si>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</si>
  <si>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</si>
  <si>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</si>
  <si>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</si>
  <si>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</si>
  <si>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</si>
  <si>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</si>
  <si>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</si>
  <si>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</si>
  <si>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</si>
  <si>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</si>
  <si>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</si>
  <si>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</si>
  <si>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</si>
  <si>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</si>
  <si>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</si>
  <si>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</si>
  <si>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</si>
  <si>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</si>
  <si>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</si>
  <si>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</si>
  <si>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</si>
  <si>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</si>
  <si>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</si>
  <si>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</si>
  <si>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</si>
  <si>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</si>
  <si>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</si>
  <si>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</si>
  <si>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</si>
  <si>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</si>
  <si>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</si>
  <si>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</si>
  <si>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</si>
  <si>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</si>
  <si>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</si>
  <si>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</si>
  <si>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</si>
  <si>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</si>
  <si>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</si>
  <si>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</si>
  <si>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</si>
  <si>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</si>
  <si>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</si>
  <si>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</si>
  <si>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</si>
  <si>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</si>
  <si>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</si>
  <si>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</si>
  <si>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</si>
  <si>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</si>
  <si>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</si>
  <si>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</si>
  <si>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</si>
  <si>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</si>
  <si>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</si>
  <si>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</si>
  <si>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</si>
  <si>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</si>
  <si>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</si>
  <si>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</si>
  <si>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</si>
  <si>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</si>
  <si>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</si>
  <si>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</si>
  <si>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</si>
  <si>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</si>
  <si>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</si>
  <si>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</si>
  <si>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</si>
  <si>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</si>
  <si>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</si>
  <si>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</si>
  <si>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</si>
  <si>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</si>
  <si>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</si>
  <si>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</si>
  <si>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</si>
  <si>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</si>
  <si>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</si>
  <si>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</si>
  <si>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</si>
  <si>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</si>
  <si>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</si>
  <si>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</si>
  <si>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</si>
  <si>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</si>
  <si>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</si>
  <si>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</si>
  <si>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</si>
  <si>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</si>
  <si>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</si>
  <si>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</si>
  <si>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</si>
  <si>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</si>
  <si>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</si>
  <si>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</si>
  <si>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</si>
  <si>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</si>
  <si>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</si>
  <si>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</si>
  <si>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</si>
  <si>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</si>
  <si>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</si>
  <si>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</si>
  <si>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</si>
  <si>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</si>
  <si>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</si>
  <si>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</si>
  <si>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</si>
  <si>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</si>
  <si>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</si>
  <si>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</si>
  <si>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</si>
  <si>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</si>
  <si>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</si>
  <si>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</si>
  <si>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</si>
  <si>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</si>
  <si>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</si>
  <si>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</si>
  <si>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</si>
  <si>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</si>
  <si>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</si>
  <si>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</si>
  <si>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</si>
  <si>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</si>
  <si>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</si>
  <si>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</si>
  <si>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</si>
  <si>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</si>
  <si>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</si>
  <si>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</si>
  <si>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</si>
  <si>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</si>
  <si>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</si>
  <si>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</si>
  <si>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</si>
  <si>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</si>
  <si>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</si>
  <si>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</si>
  <si>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</si>
  <si>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</si>
  <si>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</si>
  <si>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</si>
  <si>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</si>
  <si>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</si>
  <si>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</si>
  <si>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</si>
  <si>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</si>
  <si>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</si>
  <si>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</si>
  <si>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</si>
  <si>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</si>
  <si>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</si>
  <si>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</si>
  <si>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</si>
  <si>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</si>
  <si>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</si>
  <si>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</si>
  <si>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</si>
  <si>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</si>
  <si>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</si>
  <si>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</si>
  <si>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</si>
  <si>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</si>
  <si>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</si>
  <si>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</si>
  <si>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</si>
  <si>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</si>
  <si>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</si>
  <si>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</si>
  <si>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</si>
  <si>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</si>
  <si>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</si>
  <si>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</si>
  <si>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</si>
  <si>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</si>
  <si>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</si>
  <si>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</si>
  <si>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</si>
  <si>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</si>
  <si>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</si>
  <si>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</si>
  <si>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</si>
  <si>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</si>
  <si>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</si>
  <si>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</si>
  <si>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</si>
  <si>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</si>
  <si>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</si>
  <si>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</si>
  <si>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</si>
  <si>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</si>
  <si>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</si>
  <si>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</si>
  <si>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</si>
  <si>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</si>
  <si>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</si>
  <si>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</si>
  <si>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</si>
  <si>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</si>
  <si>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</si>
  <si>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</si>
  <si>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</si>
  <si>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</si>
  <si>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</si>
  <si>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</si>
  <si>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</si>
  <si>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</si>
  <si>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</si>
  <si>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</si>
  <si>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</si>
  <si>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</si>
  <si>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</si>
  <si>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</si>
  <si>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</si>
  <si>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</si>
  <si>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</si>
  <si>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</si>
  <si>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</si>
  <si>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</si>
  <si>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</si>
  <si>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</si>
  <si>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</si>
  <si>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</si>
  <si>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</si>
  <si>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</si>
  <si>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</si>
  <si>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</si>
  <si>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</si>
  <si>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</si>
  <si>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</si>
  <si>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</si>
  <si>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</si>
  <si>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</si>
  <si>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</si>
  <si>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</si>
  <si>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</si>
  <si>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</si>
  <si>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</si>
  <si>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</si>
  <si>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</si>
  <si>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</si>
  <si>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</si>
  <si>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</si>
  <si>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</si>
  <si>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</si>
  <si>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</si>
  <si>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</si>
  <si>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</si>
  <si>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</si>
  <si>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</si>
  <si>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</si>
  <si>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</si>
  <si>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</si>
  <si>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</si>
  <si>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</si>
  <si>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</si>
  <si>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</si>
  <si>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</si>
  <si>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</si>
  <si>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</si>
  <si>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</si>
  <si>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</si>
  <si>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</si>
  <si>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</si>
  <si>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</si>
  <si>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</si>
  <si>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</si>
  <si>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</si>
  <si>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</si>
  <si>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</si>
  <si>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</si>
  <si>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</si>
  <si>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</si>
  <si>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</si>
  <si>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</si>
  <si>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</si>
  <si>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</si>
  <si>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</si>
  <si>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</si>
  <si>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</si>
  <si>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</si>
  <si>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</si>
  <si>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</si>
  <si>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</si>
  <si>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</si>
  <si>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</si>
  <si>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</si>
  <si>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</si>
  <si>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</si>
  <si>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</si>
  <si>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</si>
  <si>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</si>
  <si>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</si>
  <si>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</si>
  <si>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</si>
  <si>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</si>
  <si>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</si>
  <si>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</si>
  <si>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</si>
  <si>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</si>
  <si>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</si>
  <si>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</si>
  <si>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</si>
  <si>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</si>
  <si>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</si>
  <si>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</si>
  <si>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</si>
  <si>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</si>
  <si>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</si>
  <si>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</si>
  <si>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</si>
  <si>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</si>
  <si>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</si>
  <si>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</si>
  <si>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</si>
  <si>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</si>
  <si>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</si>
  <si>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</si>
  <si>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</si>
  <si>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</si>
  <si>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</si>
  <si>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</si>
  <si>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</si>
  <si>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</si>
  <si>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</si>
  <si>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</si>
  <si>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</si>
  <si>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</si>
  <si>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</si>
  <si>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</si>
  <si>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</si>
  <si>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</si>
  <si>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</si>
  <si>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</si>
  <si>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</si>
  <si>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</si>
  <si>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</si>
  <si>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</si>
  <si>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</si>
  <si>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</si>
  <si>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</si>
  <si>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</si>
  <si>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</si>
  <si>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</si>
  <si>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</si>
  <si>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</si>
  <si>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</si>
  <si>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</si>
  <si>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</si>
  <si>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</si>
  <si>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</si>
  <si>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</si>
  <si>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</si>
  <si>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</si>
  <si>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</si>
  <si>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</si>
  <si>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</si>
  <si>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</si>
  <si>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</si>
  <si>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</si>
  <si>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</si>
  <si>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</si>
  <si>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</si>
  <si>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</si>
  <si>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</si>
  <si>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</si>
  <si>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</si>
  <si>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</si>
  <si>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</si>
  <si>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</si>
  <si>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</si>
  <si>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</si>
  <si>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</si>
  <si>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</si>
  <si>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</si>
  <si>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</si>
  <si>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</si>
  <si>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</si>
  <si>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</si>
  <si>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</si>
  <si>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</si>
  <si>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</si>
  <si>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</si>
  <si>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</si>
  <si>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</si>
  <si>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</si>
  <si>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</si>
  <si>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</si>
  <si>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</si>
  <si>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</si>
  <si>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</si>
  <si>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</si>
  <si>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</si>
  <si>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</si>
  <si>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</si>
  <si>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</si>
  <si>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</si>
  <si>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</si>
  <si>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</si>
  <si>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</si>
  <si>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</si>
  <si>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</si>
  <si>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</si>
  <si>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</si>
  <si>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</si>
  <si>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</si>
  <si>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</si>
  <si>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</si>
  <si>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</si>
  <si>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</si>
  <si>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</si>
  <si>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</si>
  <si>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</si>
  <si>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</si>
  <si>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</si>
  <si>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</si>
  <si>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</si>
  <si>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</si>
  <si>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</si>
  <si>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</si>
  <si>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</si>
  <si>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</si>
  <si>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</si>
  <si>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</si>
  <si>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</si>
  <si>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</si>
  <si>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</si>
  <si>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</si>
  <si>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</si>
  <si>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</si>
  <si>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</si>
  <si>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</si>
  <si>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</si>
  <si>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</si>
  <si>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</si>
  <si>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</si>
  <si>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</si>
  <si>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</si>
  <si>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</si>
  <si>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</si>
  <si>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</si>
  <si>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</si>
  <si>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</si>
  <si>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</si>
  <si>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</si>
  <si>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</si>
  <si>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</si>
  <si>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</si>
  <si>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</si>
  <si>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</si>
  <si>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</si>
  <si>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</si>
  <si>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</si>
  <si>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</si>
  <si>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</si>
  <si>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</si>
  <si>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</si>
  <si>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</si>
  <si>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</si>
  <si>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</si>
  <si>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</si>
  <si>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</si>
  <si>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</si>
  <si>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</si>
  <si>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</si>
  <si>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</si>
  <si>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</si>
  <si>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</si>
  <si>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</si>
  <si>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</si>
  <si>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</si>
  <si>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</si>
  <si>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</si>
  <si>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</si>
  <si>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</si>
  <si>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</si>
  <si>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</si>
  <si>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</si>
  <si>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</si>
  <si>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</si>
  <si>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</si>
  <si>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</si>
  <si>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</si>
  <si>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</si>
  <si>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</si>
  <si>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</si>
  <si>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</si>
  <si>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</si>
  <si>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</si>
  <si>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</si>
  <si>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</si>
  <si>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</si>
  <si>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</si>
  <si>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</si>
  <si>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</si>
  <si>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</si>
  <si>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</si>
  <si>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</si>
  <si>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</si>
  <si>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</si>
  <si>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</si>
  <si>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</si>
  <si>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</si>
  <si>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</si>
  <si>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</si>
  <si>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</si>
  <si>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</si>
  <si>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</si>
  <si>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</si>
  <si>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</si>
  <si>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</si>
  <si>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</si>
  <si>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</si>
  <si>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</si>
  <si>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</si>
  <si>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</si>
  <si>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</si>
  <si>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</si>
  <si>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</si>
  <si>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</si>
  <si>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</si>
  <si>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</si>
  <si>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</si>
  <si>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</si>
  <si>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</si>
  <si>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</si>
  <si>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</si>
  <si>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</si>
  <si>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</si>
  <si>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</si>
  <si>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</si>
  <si>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</si>
  <si>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</si>
  <si>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</si>
  <si>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</si>
  <si>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</si>
  <si>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</si>
  <si>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</si>
  <si>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</si>
  <si>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</si>
  <si>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</si>
  <si>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</si>
  <si>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</si>
  <si>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</si>
  <si>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</si>
  <si>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</si>
  <si>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</si>
  <si>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</si>
  <si>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</si>
  <si>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</si>
  <si>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</si>
  <si>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</si>
  <si>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</si>
  <si>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</si>
  <si>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</si>
  <si>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</si>
  <si>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</si>
  <si>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</si>
  <si>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</si>
  <si>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</si>
  <si>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</si>
  <si>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</si>
  <si>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</si>
  <si>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</si>
  <si>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</si>
  <si>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</si>
  <si>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</si>
  <si>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</si>
  <si>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</si>
  <si>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</si>
  <si>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</si>
  <si>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</si>
  <si>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</si>
  <si>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</si>
  <si>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</si>
  <si>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</si>
  <si>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</si>
  <si>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</si>
  <si>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</si>
  <si>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</si>
  <si>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</si>
  <si>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</si>
  <si>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</si>
  <si>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</si>
  <si>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</si>
  <si>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</si>
  <si>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</si>
  <si>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</si>
  <si>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</si>
  <si>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</si>
  <si>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</si>
  <si>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</si>
  <si>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</si>
  <si>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</si>
  <si>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</si>
  <si>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</si>
  <si>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</si>
  <si>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</si>
  <si>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</si>
  <si>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</si>
  <si>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</si>
  <si>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</si>
  <si>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</si>
  <si>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</si>
  <si>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</si>
  <si>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</si>
  <si>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</si>
  <si>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</si>
  <si>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</si>
  <si>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</si>
  <si>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</si>
  <si>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</si>
  <si>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</si>
  <si>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</si>
  <si>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</si>
  <si>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</si>
  <si>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</si>
  <si>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</si>
  <si>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</si>
  <si>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</si>
  <si>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</si>
  <si>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</si>
  <si>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</si>
  <si>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</si>
  <si>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</si>
  <si>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</si>
  <si>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</si>
  <si>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</si>
  <si>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</si>
  <si>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</si>
  <si>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</si>
  <si>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</si>
  <si>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</si>
  <si>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</si>
  <si>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</si>
  <si>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</si>
  <si>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</si>
  <si>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</si>
  <si>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</si>
  <si>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</si>
  <si>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</si>
  <si>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</si>
  <si>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</si>
  <si>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</si>
  <si>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</si>
  <si>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</si>
  <si>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</si>
  <si>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</si>
  <si>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</si>
  <si>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</si>
  <si>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</si>
  <si>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</si>
  <si>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</si>
  <si>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</si>
  <si>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</si>
  <si>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</si>
  <si>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</si>
  <si>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</si>
  <si>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</si>
  <si>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</si>
  <si>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</si>
  <si>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</si>
  <si>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</si>
  <si>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</si>
  <si>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</si>
  <si>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</si>
  <si>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</si>
  <si>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</si>
  <si>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</si>
  <si>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</si>
  <si>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</si>
  <si>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</si>
  <si>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</si>
  <si>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</si>
  <si>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</si>
  <si>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</si>
  <si>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</si>
  <si>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</si>
  <si>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</si>
  <si>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</si>
  <si>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</si>
  <si>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</si>
  <si>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</si>
  <si>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</si>
  <si>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</si>
  <si>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</si>
  <si>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</si>
  <si>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</si>
  <si>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</si>
  <si>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</si>
  <si>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</si>
  <si>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</si>
  <si>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</si>
  <si>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</si>
  <si>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</si>
  <si>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</si>
  <si>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</si>
  <si>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</si>
  <si>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</si>
  <si>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</si>
  <si>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</si>
  <si>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</si>
  <si>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</si>
  <si>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</si>
  <si>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</si>
  <si>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</si>
  <si>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</si>
  <si>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</si>
  <si>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</si>
  <si>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</si>
  <si>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</si>
  <si>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</si>
  <si>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</si>
  <si>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</si>
  <si>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</si>
  <si>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</si>
  <si>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</si>
  <si>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</si>
  <si>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</si>
  <si>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</si>
  <si>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</si>
  <si>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</si>
  <si>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</si>
  <si>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</si>
  <si>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</si>
  <si>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</si>
  <si>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</si>
  <si>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</si>
  <si>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</si>
  <si>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</si>
  <si>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</si>
  <si>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</si>
  <si>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</si>
  <si>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</si>
  <si>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</si>
  <si>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</si>
  <si>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</si>
  <si>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</si>
  <si>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</si>
  <si>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</si>
  <si>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</si>
  <si>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</si>
  <si>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</si>
  <si>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</si>
  <si>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</si>
  <si>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</si>
  <si>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</si>
  <si>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</si>
  <si>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</si>
  <si>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</si>
  <si>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</si>
  <si>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</si>
  <si>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</si>
  <si>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</si>
  <si>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</si>
  <si>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</si>
  <si>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</si>
  <si>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</si>
  <si>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</si>
  <si>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</si>
  <si>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</si>
  <si>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</si>
  <si>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</si>
  <si>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</si>
  <si>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</si>
  <si>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</si>
  <si>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</si>
  <si>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</si>
  <si>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</si>
  <si>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</si>
  <si>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</si>
  <si>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</si>
  <si>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</si>
  <si>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</si>
  <si>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</si>
  <si>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</si>
  <si>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</si>
  <si>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</si>
  <si>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</si>
  <si>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</si>
  <si>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</si>
  <si>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</si>
  <si>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</si>
  <si>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</si>
  <si>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</si>
  <si>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</si>
  <si>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</si>
  <si>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</si>
  <si>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</si>
  <si>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</si>
  <si>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</si>
  <si>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</si>
  <si>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</si>
  <si>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</si>
  <si>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</si>
  <si>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</si>
  <si>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</si>
  <si>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</si>
  <si>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</si>
  <si>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</si>
  <si>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</si>
  <si>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</si>
  <si>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</si>
  <si>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</si>
  <si>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</si>
  <si>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</si>
  <si>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</si>
  <si>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</si>
  <si>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</si>
  <si>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</si>
  <si>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</si>
  <si>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</si>
  <si>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</si>
  <si>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</si>
  <si>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</si>
  <si>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</si>
  <si>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</si>
  <si>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</si>
  <si>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</si>
  <si>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</si>
  <si>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</si>
  <si>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</si>
  <si>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</si>
  <si>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</si>
  <si>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</si>
  <si>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</si>
  <si>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</si>
  <si>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</si>
  <si>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</si>
  <si>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</si>
  <si>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</si>
  <si>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</si>
  <si>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</si>
  <si>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</si>
  <si>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</si>
  <si>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</si>
  <si>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</si>
  <si>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</si>
  <si>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</si>
  <si>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</si>
  <si>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</si>
  <si>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</si>
  <si>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</si>
  <si>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</si>
  <si>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</si>
  <si>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</si>
  <si>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</si>
  <si>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</si>
  <si>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</si>
  <si>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</si>
  <si>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</si>
  <si>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</si>
  <si>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</si>
  <si>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</si>
  <si>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</si>
  <si>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</si>
  <si>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</si>
  <si>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</si>
  <si>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</si>
  <si>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</si>
  <si>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</si>
  <si>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</si>
  <si>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</si>
  <si>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</si>
  <si>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</si>
  <si>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</si>
  <si>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</si>
  <si>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</si>
  <si>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</si>
  <si>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</si>
  <si>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</si>
  <si>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</si>
  <si>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</si>
  <si>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</si>
  <si>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</si>
  <si>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</si>
  <si>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</si>
  <si>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</si>
  <si>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</si>
  <si>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</si>
  <si>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</si>
  <si>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</si>
  <si>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</si>
  <si>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</si>
  <si>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</si>
  <si>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</si>
  <si>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</si>
  <si>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</si>
  <si>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</si>
  <si>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</si>
  <si>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</si>
  <si>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</si>
  <si>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</si>
  <si>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</si>
  <si>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</si>
  <si>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</si>
  <si>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</si>
  <si>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</si>
  <si>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</si>
  <si>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</si>
  <si>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</si>
  <si>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</si>
  <si>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</si>
  <si>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</si>
  <si>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</si>
  <si>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</si>
  <si>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</si>
  <si>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</si>
  <si>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</si>
  <si>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</si>
  <si>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</si>
  <si>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</si>
  <si>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</si>
  <si>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</si>
  <si>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</si>
  <si>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</si>
  <si>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</si>
  <si>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</si>
  <si>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</si>
  <si>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</si>
  <si>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</si>
  <si>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</si>
  <si>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</si>
  <si>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</si>
  <si>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</si>
  <si>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</si>
  <si>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</si>
  <si>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</si>
  <si>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</si>
  <si>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</si>
  <si>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</si>
  <si>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</si>
  <si>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</si>
  <si>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</si>
  <si>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</si>
  <si>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</si>
  <si>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</si>
  <si>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</si>
  <si>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</si>
  <si>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</si>
  <si>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</si>
  <si>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</si>
  <si>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</si>
  <si>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</si>
  <si>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</si>
  <si>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</si>
  <si>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</si>
  <si>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</si>
  <si>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</si>
  <si>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</si>
  <si>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</si>
  <si>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</si>
  <si>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</si>
  <si>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</si>
  <si>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</si>
  <si>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</si>
  <si>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</si>
  <si>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</si>
  <si>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</si>
  <si>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</si>
  <si>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</si>
  <si>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</si>
  <si>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</si>
  <si>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</si>
  <si>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</si>
  <si>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</si>
  <si>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</si>
  <si>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</si>
  <si>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</si>
  <si>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</si>
  <si>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</si>
  <si>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</si>
  <si>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</si>
  <si>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</si>
  <si>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</si>
  <si>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</si>
  <si>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</si>
  <si>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</si>
  <si>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</si>
  <si>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</si>
  <si>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</si>
  <si>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</si>
  <si>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</si>
  <si>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</si>
  <si>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</si>
  <si>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</si>
  <si>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</si>
  <si>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</si>
  <si>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</si>
  <si>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</si>
  <si>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</si>
  <si>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</si>
  <si>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</si>
  <si>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</si>
  <si>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</si>
  <si>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</si>
  <si>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</si>
  <si>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</si>
  <si>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</si>
  <si>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</si>
  <si>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</si>
  <si>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</si>
  <si>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</si>
  <si>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</si>
  <si>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</si>
  <si>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</si>
  <si>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</si>
  <si>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</si>
  <si>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</si>
  <si>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</si>
  <si>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</si>
  <si>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</si>
  <si>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</si>
  <si>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</si>
  <si>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</si>
  <si>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</si>
  <si>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</si>
  <si>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</si>
  <si>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</si>
  <si>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</si>
  <si>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</si>
  <si>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</si>
  <si>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</si>
  <si>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</si>
  <si>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</si>
  <si>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</si>
  <si>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</si>
  <si>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</si>
  <si>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</si>
  <si>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</si>
  <si>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</si>
  <si>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</si>
  <si>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</si>
  <si>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</si>
  <si>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</si>
  <si>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</si>
  <si>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</si>
  <si>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</si>
  <si>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</si>
  <si>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</si>
  <si>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</si>
  <si>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</si>
  <si>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</si>
  <si>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</si>
  <si>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</si>
  <si>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</si>
  <si>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</si>
  <si>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</si>
  <si>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</si>
  <si>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</si>
  <si>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</si>
  <si>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</si>
  <si>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</si>
  <si>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</si>
  <si>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</si>
  <si>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</si>
  <si>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</si>
  <si>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</si>
  <si>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</si>
  <si>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</si>
  <si>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</si>
  <si>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</si>
  <si>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</si>
  <si>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</si>
  <si>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</si>
  <si>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</si>
  <si>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</si>
  <si>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</si>
  <si>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</si>
  <si>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</si>
  <si>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</si>
  <si>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</si>
  <si>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</si>
  <si>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</si>
  <si>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</si>
  <si>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</si>
  <si>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</si>
  <si>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</si>
  <si>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</si>
  <si>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</si>
  <si>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</si>
  <si>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</si>
  <si>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</si>
  <si>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</si>
  <si>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</si>
  <si>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</si>
  <si>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</si>
  <si>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</si>
  <si>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</si>
  <si>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</si>
  <si>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</si>
  <si>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</si>
  <si>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</si>
  <si>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</si>
  <si>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</si>
  <si>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</si>
  <si>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</si>
  <si>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</si>
  <si>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</si>
  <si>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</si>
  <si>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</si>
  <si>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</si>
  <si>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</si>
  <si>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</si>
  <si>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</si>
  <si>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</si>
  <si>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</si>
  <si>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</si>
  <si>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</si>
  <si>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</si>
  <si>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</si>
  <si>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</si>
  <si>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</si>
  <si>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</si>
  <si>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</si>
  <si>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</si>
  <si>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</si>
  <si>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</si>
  <si>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</si>
  <si>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</si>
  <si>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</si>
  <si>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</si>
  <si>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</si>
  <si>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</si>
  <si>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</si>
  <si>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</si>
  <si>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</si>
  <si>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</si>
  <si>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</si>
  <si>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</si>
  <si>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</si>
  <si>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</si>
  <si>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</si>
  <si>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</si>
  <si>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</si>
  <si>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</si>
  <si>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</si>
  <si>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</si>
  <si>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</si>
  <si>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</si>
  <si>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</si>
  <si>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</si>
  <si>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</si>
  <si>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</si>
  <si>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</si>
  <si>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</si>
  <si>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</si>
  <si>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</si>
  <si>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</si>
  <si>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</si>
  <si>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</si>
  <si>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</si>
  <si>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</si>
  <si>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</si>
  <si>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</si>
  <si>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</si>
  <si>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</si>
  <si>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</si>
  <si>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</si>
  <si>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</si>
  <si>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</si>
  <si>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</si>
  <si>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</si>
  <si>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</si>
  <si>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</si>
  <si>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</si>
  <si>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</si>
  <si>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</si>
  <si>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</si>
  <si>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</si>
  <si>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</si>
  <si>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</si>
  <si>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</si>
  <si>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</si>
  <si>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</si>
  <si>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</si>
  <si>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</si>
  <si>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</si>
  <si>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</si>
  <si>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</si>
  <si>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</si>
  <si>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</si>
  <si>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</si>
  <si>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</si>
  <si>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</si>
  <si>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</si>
  <si>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</si>
  <si>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</si>
  <si>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</si>
  <si>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</si>
  <si>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</si>
  <si>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</si>
  <si>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</si>
  <si>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</si>
  <si>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</si>
  <si>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</si>
  <si>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</si>
  <si>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</si>
  <si>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</si>
  <si>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</si>
  <si>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</si>
  <si>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</si>
  <si>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</si>
  <si>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</si>
  <si>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</si>
  <si>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</si>
  <si>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</si>
  <si>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</si>
  <si>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</si>
  <si>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</si>
  <si>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</si>
  <si>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</si>
  <si>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</si>
  <si>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</si>
  <si>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</si>
  <si>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</si>
  <si>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</si>
  <si>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</si>
  <si>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</si>
  <si>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</si>
  <si>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</si>
  <si>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</si>
  <si>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</si>
  <si>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</si>
  <si>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</si>
  <si>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</si>
  <si>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</si>
  <si>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</si>
  <si>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</si>
  <si>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</si>
  <si>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</si>
  <si>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</si>
  <si>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</si>
  <si>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</si>
  <si>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</si>
  <si>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</si>
  <si>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</si>
  <si>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</si>
  <si>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</si>
  <si>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</si>
  <si>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</si>
  <si>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</si>
  <si>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</si>
  <si>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</si>
  <si>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</si>
  <si>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</si>
  <si>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</si>
  <si>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</si>
  <si>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</si>
  <si>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</si>
  <si>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</si>
  <si>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</si>
  <si>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</si>
  <si>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</si>
  <si>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</si>
  <si>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</si>
  <si>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</si>
  <si>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</si>
  <si>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</si>
  <si>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</si>
  <si>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</si>
  <si>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</si>
  <si>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</si>
  <si>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</si>
  <si>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</si>
  <si>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</si>
  <si>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</si>
  <si>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</si>
  <si>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</si>
  <si>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</si>
  <si>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</si>
  <si>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</si>
  <si>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</si>
  <si>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</si>
  <si>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</si>
  <si>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</si>
  <si>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</si>
  <si>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</si>
  <si>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</si>
  <si>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</si>
  <si>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</si>
  <si>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</si>
  <si>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</si>
  <si>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</si>
  <si>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</si>
  <si>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</si>
  <si>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</si>
  <si>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</si>
  <si>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</si>
  <si>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</si>
  <si>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</si>
  <si>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</si>
  <si>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</si>
  <si>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</si>
  <si>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</si>
  <si>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</si>
  <si>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</si>
  <si>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</si>
  <si>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</si>
  <si>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</si>
  <si>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</si>
  <si>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</si>
  <si>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</si>
  <si>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</si>
  <si>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</si>
  <si>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</si>
  <si>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</si>
  <si>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</si>
  <si>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</si>
  <si>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</si>
  <si>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</si>
  <si>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</si>
  <si>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</si>
  <si>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</si>
  <si>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</si>
  <si>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</si>
  <si>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</si>
  <si>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</si>
  <si>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</si>
  <si>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</si>
  <si>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</si>
  <si>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</si>
  <si>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</si>
  <si>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</si>
  <si>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</si>
  <si>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</si>
  <si>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</si>
  <si>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</si>
  <si>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</si>
  <si>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</si>
  <si>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</si>
  <si>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</si>
  <si>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</si>
  <si>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</si>
  <si>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</si>
  <si>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</si>
  <si>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</si>
  <si>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</si>
  <si>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</si>
  <si>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</si>
  <si>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</si>
  <si>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</si>
  <si>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</si>
  <si>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</si>
  <si>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</si>
  <si>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</si>
  <si>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</si>
  <si>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</si>
  <si>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</si>
  <si>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</si>
  <si>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</si>
  <si>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</si>
  <si>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</si>
  <si>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</si>
  <si>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</si>
  <si>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</si>
  <si>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</si>
  <si>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</si>
  <si>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</si>
  <si>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</si>
  <si>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</si>
  <si>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</si>
  <si>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</si>
  <si>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</si>
  <si>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</si>
  <si>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</si>
  <si>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</si>
  <si>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</si>
  <si>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</si>
  <si>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</si>
  <si>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</si>
  <si>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</si>
  <si>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</si>
  <si>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</si>
  <si>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</si>
  <si>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</si>
  <si>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</si>
  <si>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</si>
  <si>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</si>
  <si>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</si>
  <si>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</si>
  <si>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</si>
  <si>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</si>
  <si>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</si>
  <si>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</si>
  <si>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</si>
  <si>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</si>
  <si>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</si>
  <si>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</si>
  <si>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</si>
  <si>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</si>
  <si>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</si>
  <si>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</si>
  <si>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</si>
  <si>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</si>
  <si>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</si>
  <si>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</si>
  <si>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</si>
  <si>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</si>
  <si>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</si>
  <si>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</si>
  <si>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</si>
  <si>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</si>
  <si>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</si>
  <si>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</si>
  <si>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</si>
  <si>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</si>
  <si>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</si>
  <si>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</si>
  <si>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</si>
  <si>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</si>
  <si>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</si>
  <si>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</si>
  <si>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</si>
  <si>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</si>
  <si>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</si>
  <si>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</si>
  <si>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</si>
  <si>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</si>
  <si>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</si>
  <si>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</si>
  <si>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</si>
  <si>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</si>
  <si>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</si>
  <si>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</si>
  <si>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</si>
  <si>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</si>
  <si>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</si>
  <si>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</si>
  <si>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</si>
  <si>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</si>
  <si>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</si>
  <si>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</si>
  <si>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</si>
  <si>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</si>
  <si>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</si>
  <si>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</si>
  <si>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</si>
  <si>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</si>
  <si>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</si>
  <si>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</si>
  <si>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</si>
  <si>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</si>
  <si>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</si>
  <si>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</si>
  <si>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</si>
  <si>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</si>
  <si>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</si>
  <si>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</si>
  <si>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</si>
  <si>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</si>
  <si>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</si>
  <si>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</si>
  <si>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</si>
  <si>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</si>
  <si>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</si>
  <si>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</si>
  <si>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</si>
  <si>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</si>
  <si>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</si>
  <si>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</si>
  <si>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</si>
  <si>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</si>
  <si>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</si>
  <si>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</si>
  <si>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</si>
  <si>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</si>
  <si>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</si>
  <si>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</si>
  <si>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</si>
  <si>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</si>
  <si>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</si>
  <si>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</si>
  <si>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</si>
  <si>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</si>
  <si>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</si>
  <si>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</si>
  <si>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</si>
  <si>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</si>
  <si>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</si>
  <si>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</si>
  <si>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</si>
  <si>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</si>
  <si>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</si>
  <si>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</si>
  <si>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</si>
  <si>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</si>
  <si>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</si>
  <si>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</si>
  <si>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</si>
  <si>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</si>
  <si>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</si>
  <si>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</si>
  <si>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</si>
  <si>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</si>
  <si>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</si>
  <si>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</si>
  <si>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</si>
  <si>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</si>
  <si>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</si>
  <si>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</si>
  <si>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</si>
  <si>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</si>
  <si>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</si>
  <si>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</si>
  <si>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</si>
  <si>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</si>
  <si>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</si>
  <si>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</si>
  <si>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</si>
  <si>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</si>
  <si>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</si>
  <si>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</si>
  <si>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</si>
  <si>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</si>
  <si>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</si>
  <si>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</si>
  <si>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</si>
  <si>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</si>
  <si>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</si>
  <si>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</si>
  <si>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</si>
  <si>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</si>
  <si>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</si>
  <si>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</si>
  <si>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</si>
  <si>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</si>
  <si>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</si>
  <si>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</si>
  <si>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</si>
  <si>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</si>
  <si>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</si>
  <si>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</si>
  <si>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</si>
  <si>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</si>
  <si>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</si>
  <si>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</si>
  <si>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</si>
  <si>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</si>
  <si>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</si>
  <si>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</si>
  <si>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</si>
  <si>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</si>
  <si>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</si>
  <si>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</si>
  <si>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</si>
  <si>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</si>
  <si>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</si>
  <si>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</si>
  <si>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</si>
  <si>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</si>
  <si>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</si>
  <si>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</si>
  <si>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</si>
  <si>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</si>
  <si>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</si>
  <si>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</si>
  <si>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</si>
  <si>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</si>
  <si>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</si>
  <si>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</si>
  <si>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</si>
  <si>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</si>
  <si>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</si>
  <si>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</si>
  <si>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</si>
  <si>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</si>
  <si>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</si>
  <si>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</si>
  <si>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</si>
  <si>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</si>
  <si>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</si>
  <si>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</si>
  <si>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</si>
  <si>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</si>
  <si>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</si>
  <si>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</si>
  <si>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</si>
  <si>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</si>
  <si>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</si>
  <si>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</si>
  <si>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</si>
  <si>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</si>
  <si>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</si>
  <si>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</si>
  <si>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</si>
  <si>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</si>
  <si>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</si>
  <si>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</si>
  <si>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</si>
  <si>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</si>
  <si>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</si>
  <si>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</si>
  <si>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</si>
  <si>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</si>
  <si>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</si>
  <si>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</si>
  <si>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</si>
  <si>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</si>
  <si>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</si>
  <si>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</si>
  <si>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</si>
  <si>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</si>
  <si>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</si>
  <si>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</si>
  <si>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</si>
  <si>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</si>
  <si>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</si>
  <si>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</si>
  <si>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</si>
  <si>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</si>
  <si>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</si>
  <si>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</si>
  <si>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</si>
  <si>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</si>
  <si>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</si>
  <si>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</si>
  <si>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</si>
  <si>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</si>
  <si>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</si>
  <si>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</si>
  <si>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</si>
  <si>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</si>
  <si>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</si>
  <si>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</si>
  <si>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</si>
  <si>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</si>
  <si>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</si>
  <si>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</si>
  <si>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</si>
  <si>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</si>
  <si>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</si>
  <si>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</si>
  <si>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</si>
  <si>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</si>
  <si>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</si>
  <si>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</si>
  <si>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</si>
  <si>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</si>
  <si>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</si>
  <si>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</si>
  <si>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</si>
  <si>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</si>
  <si>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</si>
  <si>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</si>
  <si>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</si>
  <si>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</si>
  <si>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</si>
  <si>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</si>
  <si>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</si>
  <si>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</si>
  <si>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</si>
  <si>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</si>
  <si>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</si>
  <si>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</si>
  <si>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</si>
  <si>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</si>
  <si>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</si>
  <si>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</si>
  <si>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</si>
  <si>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</si>
  <si>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</si>
  <si>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</si>
  <si>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</si>
  <si>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</si>
  <si>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</si>
  <si>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</si>
  <si>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</si>
  <si>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</si>
  <si>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</si>
  <si>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</si>
  <si>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</si>
  <si>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</si>
  <si>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</si>
  <si>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</si>
  <si>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</si>
  <si>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</si>
  <si>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</si>
  <si>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</si>
  <si>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</si>
  <si>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</si>
  <si>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</si>
  <si>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</si>
  <si>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</si>
  <si>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</si>
  <si>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</si>
  <si>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</si>
  <si>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</si>
  <si>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</si>
  <si>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</si>
  <si>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</si>
  <si>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</si>
  <si>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</si>
  <si>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</si>
  <si>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</si>
  <si>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</si>
  <si>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</si>
  <si>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</si>
  <si>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</si>
  <si>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</si>
  <si>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</si>
  <si>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</si>
  <si>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</si>
  <si>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</si>
  <si>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</si>
  <si>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</si>
  <si>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</si>
  <si>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</si>
  <si>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</si>
  <si>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</si>
  <si>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</si>
  <si>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</si>
  <si>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</si>
  <si>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</si>
  <si>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</si>
  <si>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</si>
  <si>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</si>
  <si>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</si>
  <si>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</si>
  <si>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</si>
  <si>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</si>
  <si>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</si>
  <si>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</si>
  <si>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</si>
  <si>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</si>
  <si>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</si>
  <si>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</si>
  <si>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</si>
  <si>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</si>
  <si>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</si>
  <si>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</si>
  <si>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</si>
  <si>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</si>
  <si>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</si>
  <si>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</si>
  <si>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</si>
  <si>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</si>
  <si>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</si>
  <si>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</si>
  <si>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</si>
  <si>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</si>
  <si>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</si>
  <si>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</si>
  <si>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</si>
  <si>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</si>
  <si>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</si>
  <si>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</si>
  <si>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</si>
  <si>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</si>
  <si>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</si>
  <si>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</si>
  <si>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</si>
  <si>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</si>
  <si>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</si>
  <si>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</si>
  <si>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</si>
  <si>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</si>
  <si>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</si>
  <si>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</si>
  <si>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</si>
  <si>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</si>
  <si>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</si>
  <si>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</si>
  <si>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</si>
  <si>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</si>
  <si>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</si>
  <si>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</si>
  <si>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</si>
  <si>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</si>
  <si>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</si>
  <si>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</si>
  <si>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</si>
  <si>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</si>
  <si>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</si>
  <si>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</si>
  <si>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</si>
  <si>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</si>
  <si>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</si>
  <si>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</si>
  <si>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</si>
  <si>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</si>
  <si>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</si>
  <si>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</si>
  <si>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</si>
  <si>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</si>
  <si>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</si>
  <si>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</si>
  <si>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</si>
  <si>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</si>
  <si>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</si>
  <si>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</si>
  <si>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</si>
  <si>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</si>
  <si>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</si>
  <si>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</si>
  <si>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</si>
  <si>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</si>
  <si>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</si>
  <si>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</si>
  <si>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</si>
  <si>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</si>
  <si>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</si>
  <si>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</si>
  <si>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</si>
  <si>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</si>
  <si>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</si>
  <si>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</si>
  <si>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</si>
  <si>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</si>
  <si>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</si>
  <si>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</si>
  <si>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</si>
  <si>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</si>
  <si>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</si>
  <si>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</si>
  <si>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</si>
  <si>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</si>
  <si>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</si>
  <si>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</si>
  <si>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</si>
  <si>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</si>
  <si>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</si>
  <si>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</si>
  <si>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</si>
  <si>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</si>
  <si>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</si>
  <si>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</si>
  <si>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</si>
  <si>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</si>
  <si>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</si>
  <si>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</si>
  <si>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</si>
  <si>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</si>
  <si>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</si>
  <si>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</si>
  <si>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</si>
  <si>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</si>
  <si>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</si>
  <si>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</si>
  <si>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</si>
  <si>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</si>
  <si>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</si>
  <si>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</si>
  <si>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</si>
  <si>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</si>
  <si>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</si>
  <si>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</si>
  <si>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</si>
  <si>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</si>
  <si>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</si>
  <si>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</si>
  <si>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</si>
  <si>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</si>
  <si>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</si>
  <si>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</si>
  <si>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</si>
  <si>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</si>
  <si>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</si>
  <si>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</si>
  <si>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</si>
  <si>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</si>
  <si>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</si>
  <si>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</si>
  <si>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</si>
  <si>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</si>
  <si>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</si>
  <si>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</si>
  <si>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</si>
  <si>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</si>
  <si>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</si>
  <si>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</si>
  <si>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</si>
  <si>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</si>
  <si>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</si>
  <si>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</si>
  <si>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</si>
  <si>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</si>
  <si>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</si>
  <si>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</si>
  <si>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</si>
  <si>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</si>
  <si>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</si>
  <si>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</si>
  <si>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</si>
  <si>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</si>
  <si>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</si>
  <si>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</si>
  <si>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</si>
  <si>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</si>
  <si>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</si>
  <si>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</si>
  <si>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</si>
  <si>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</si>
  <si>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</si>
  <si>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</si>
  <si>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</si>
  <si>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</si>
  <si>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</si>
  <si>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</si>
  <si>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</si>
  <si>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</si>
  <si>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</si>
  <si>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</si>
  <si>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</si>
  <si>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</si>
  <si>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</si>
  <si>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</si>
  <si>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</si>
  <si>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</si>
  <si>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</si>
  <si>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</si>
  <si>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</si>
  <si>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</si>
  <si>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</si>
  <si>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</si>
  <si>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</si>
  <si>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</si>
  <si>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</si>
  <si>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</si>
  <si>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</si>
  <si>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</si>
  <si>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</si>
  <si>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</si>
  <si>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</si>
  <si>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</si>
  <si>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</si>
  <si>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</si>
  <si>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</si>
  <si>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</si>
  <si>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</si>
  <si>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</si>
  <si>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</si>
  <si>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</si>
  <si>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</si>
  <si>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</si>
  <si>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</si>
  <si>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</si>
  <si>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</si>
  <si>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</si>
  <si>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</si>
  <si>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</si>
  <si>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</si>
  <si>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</si>
  <si>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</si>
  <si>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</si>
  <si>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</si>
  <si>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</si>
  <si>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</si>
  <si>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</si>
  <si>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</si>
  <si>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</si>
  <si>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</si>
  <si>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</si>
  <si>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</si>
  <si>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</si>
  <si>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</si>
  <si>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</si>
  <si>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</si>
  <si>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</si>
  <si>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</si>
  <si>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</si>
  <si>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</si>
  <si>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</si>
  <si>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</si>
  <si>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</si>
  <si>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</si>
  <si>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</si>
  <si>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</si>
  <si>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</si>
  <si>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</si>
  <si>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</si>
  <si>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</si>
  <si>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</si>
  <si>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</si>
  <si>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</si>
  <si>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</si>
  <si>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</si>
  <si>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</si>
  <si>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</si>
  <si>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</si>
  <si>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</si>
  <si>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</si>
  <si>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</si>
  <si>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</si>
  <si>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</si>
  <si>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</si>
  <si>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</si>
  <si>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</si>
  <si>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</si>
  <si>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</si>
  <si>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</si>
  <si>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</si>
  <si>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</si>
  <si>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</si>
  <si>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</si>
  <si>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</si>
  <si>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</si>
  <si>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</si>
  <si>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</si>
  <si>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</si>
  <si>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</si>
  <si>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</si>
  <si>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</si>
  <si>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</si>
  <si>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</si>
  <si>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</si>
  <si>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</si>
  <si>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</si>
  <si>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</si>
  <si>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</si>
  <si>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</si>
  <si>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</si>
  <si>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</si>
  <si>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</si>
  <si>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</si>
  <si>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</si>
  <si>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</si>
  <si>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</si>
  <si>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</si>
  <si>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</si>
  <si>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</si>
  <si>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</si>
  <si>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</si>
  <si>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</si>
  <si>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</si>
  <si>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</si>
  <si>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</si>
  <si>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</si>
  <si>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</si>
  <si>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</si>
  <si>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</si>
  <si>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</si>
  <si>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</si>
  <si>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</si>
  <si>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</si>
  <si>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</si>
  <si>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</si>
  <si>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</si>
  <si>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</si>
  <si>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</si>
  <si>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</si>
  <si>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</si>
  <si>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</si>
  <si>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</si>
  <si>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</si>
  <si>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</si>
  <si>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</si>
  <si>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</si>
  <si>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</si>
  <si>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</si>
  <si>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</si>
  <si>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</si>
  <si>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</si>
  <si>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</si>
  <si>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</si>
  <si>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</si>
  <si>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</si>
  <si>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</si>
  <si>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</si>
  <si>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</si>
  <si>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</si>
  <si>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</si>
  <si>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</si>
  <si>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</si>
  <si>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</si>
  <si>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</si>
  <si>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</si>
  <si>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</si>
  <si>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</si>
  <si>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</si>
  <si>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</si>
  <si>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</si>
  <si>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</si>
  <si>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</si>
  <si>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</si>
  <si>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</si>
  <si>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</si>
  <si>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</si>
  <si>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</si>
  <si>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</si>
  <si>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</si>
  <si>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</si>
  <si>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</si>
  <si>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</si>
  <si>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</si>
  <si>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</si>
  <si>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</si>
  <si>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</si>
  <si>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</si>
  <si>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</si>
  <si>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</si>
  <si>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</si>
  <si>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</si>
  <si>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</si>
  <si>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</si>
  <si>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</si>
  <si>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</si>
  <si>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</si>
  <si>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</si>
  <si>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</si>
  <si>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</si>
  <si>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</si>
  <si>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</si>
  <si>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</si>
  <si>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</si>
  <si>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</si>
  <si>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</si>
  <si>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</si>
  <si>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</si>
  <si>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</si>
  <si>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</si>
  <si>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</si>
  <si>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</si>
  <si>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</si>
  <si>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</si>
  <si>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</si>
  <si>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</si>
  <si>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</si>
  <si>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</si>
  <si>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</si>
  <si>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</si>
  <si>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</si>
  <si>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</si>
  <si>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</si>
  <si>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</si>
  <si>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</si>
  <si>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</si>
  <si>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</si>
  <si>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</si>
  <si>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</si>
  <si>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</si>
  <si>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</si>
  <si>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</si>
  <si>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</si>
  <si>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</si>
  <si>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</si>
  <si>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</si>
  <si>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</si>
  <si>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</si>
  <si>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</si>
  <si>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</si>
  <si>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</si>
  <si>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</si>
  <si>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</si>
  <si>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</si>
  <si>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</si>
  <si>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</si>
  <si>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</si>
  <si>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</si>
  <si>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</si>
  <si>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</si>
  <si>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</si>
  <si>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</si>
  <si>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</si>
  <si>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</si>
  <si>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</si>
  <si>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</si>
  <si>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</si>
  <si>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</si>
  <si>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</si>
  <si>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</si>
  <si>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</si>
  <si>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</si>
  <si>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</si>
  <si>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</si>
  <si>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</si>
  <si>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</si>
  <si>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</si>
  <si>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</si>
  <si>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</si>
  <si>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</si>
  <si>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</si>
  <si>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</si>
  <si>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</si>
  <si>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</si>
  <si>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</si>
  <si>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</si>
  <si>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</si>
  <si>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</si>
  <si>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</si>
  <si>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</si>
  <si>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</si>
  <si>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</si>
  <si>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</si>
  <si>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</si>
  <si>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</si>
  <si>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</si>
  <si>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</si>
  <si>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</si>
  <si>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</si>
  <si>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</si>
  <si>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</si>
  <si>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</si>
  <si>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</si>
  <si>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</si>
  <si>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</si>
  <si>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</si>
  <si>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</si>
  <si>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</si>
  <si>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</si>
  <si>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</si>
  <si>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</si>
  <si>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</si>
  <si>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</si>
  <si>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</si>
  <si>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</si>
  <si>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</si>
  <si>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</si>
  <si>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</si>
  <si>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</si>
  <si>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</si>
  <si>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</si>
  <si>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</si>
  <si>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</si>
  <si>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</si>
  <si>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</si>
  <si>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</si>
  <si>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</si>
  <si>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</si>
  <si>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</si>
  <si>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</si>
  <si>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</si>
  <si>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</si>
  <si>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</si>
  <si>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</si>
  <si>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</si>
  <si>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</si>
  <si>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</si>
  <si>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</si>
  <si>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</si>
  <si>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</si>
  <si>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</si>
  <si>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</si>
  <si>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</si>
  <si>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</si>
  <si>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</si>
  <si>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</si>
  <si>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</si>
  <si>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</si>
  <si>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</si>
  <si>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</si>
  <si>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</si>
  <si>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</si>
  <si>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</si>
  <si>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</si>
  <si>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</si>
  <si>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</si>
  <si>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</si>
  <si>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</si>
  <si>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</si>
  <si>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</si>
  <si>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</si>
  <si>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</si>
  <si>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</si>
  <si>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</si>
  <si>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</si>
  <si>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</si>
  <si>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</si>
  <si>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</si>
  <si>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</si>
  <si>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</si>
  <si>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</si>
  <si>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</si>
  <si>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</si>
  <si>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</si>
  <si>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</si>
  <si>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</si>
  <si>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</si>
  <si>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</si>
  <si>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</si>
  <si>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</si>
  <si>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</si>
  <si>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</si>
  <si>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</si>
  <si>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</si>
  <si>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</si>
  <si>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</si>
  <si>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</si>
  <si>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</si>
  <si>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</si>
  <si>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</si>
  <si>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</si>
  <si>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</si>
  <si>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</si>
  <si>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</si>
  <si>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</si>
  <si>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</si>
  <si>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</si>
  <si>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</si>
  <si>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</si>
  <si>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</si>
  <si>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</si>
  <si>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</si>
  <si>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</si>
  <si>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</si>
  <si>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</si>
  <si>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</si>
  <si>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</si>
  <si>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</si>
  <si>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</si>
  <si>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</si>
  <si>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</si>
  <si>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</si>
  <si>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</si>
  <si>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</si>
  <si>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</si>
  <si>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</si>
  <si>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</si>
  <si>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</si>
  <si>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</si>
  <si>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</si>
  <si>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</si>
  <si>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</si>
  <si>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</si>
  <si>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</si>
  <si>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</si>
  <si>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</si>
  <si>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</si>
  <si>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</si>
  <si>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</si>
  <si>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</si>
  <si>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</si>
  <si>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</si>
  <si>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</si>
  <si>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</si>
  <si>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</si>
  <si>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</si>
  <si>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</si>
  <si>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</si>
  <si>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</si>
  <si>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</si>
  <si>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</si>
  <si>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</si>
  <si>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</si>
  <si>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</si>
  <si>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</si>
  <si>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</si>
  <si>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</si>
  <si>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</si>
  <si>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</si>
  <si>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</si>
  <si>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</si>
  <si>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</si>
  <si>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</si>
  <si>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</si>
  <si>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</si>
  <si>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</si>
  <si>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</si>
  <si>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</si>
  <si>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</si>
  <si>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</si>
  <si>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</si>
  <si>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</si>
  <si>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</si>
  <si>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</si>
  <si>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</si>
  <si>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</si>
  <si>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</si>
  <si>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</si>
  <si>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</si>
  <si>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</si>
  <si>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</si>
  <si>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</si>
  <si>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</si>
  <si>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</si>
  <si>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</si>
  <si>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</si>
  <si>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</si>
  <si>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</si>
  <si>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</si>
  <si>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</si>
  <si>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</si>
  <si>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</si>
  <si>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</si>
  <si>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</si>
  <si>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</si>
  <si>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</si>
  <si>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</si>
  <si>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</si>
  <si>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</si>
  <si>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</si>
  <si>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</si>
  <si>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</si>
  <si>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</si>
  <si>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</si>
  <si>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</si>
  <si>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</si>
  <si>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</si>
  <si>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</si>
  <si>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</si>
  <si>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</si>
  <si>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</si>
  <si>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</si>
  <si>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</si>
  <si>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</si>
  <si>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</si>
  <si>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</si>
  <si>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</si>
  <si>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</si>
  <si>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</si>
  <si>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</si>
  <si>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</si>
  <si>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</si>
  <si>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</si>
  <si>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</si>
  <si>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</si>
  <si>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</si>
  <si>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</si>
  <si>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</si>
  <si>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</si>
  <si>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</si>
  <si>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</si>
  <si>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</si>
  <si>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</si>
  <si>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</si>
  <si>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</si>
  <si>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</si>
  <si>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</si>
  <si>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</si>
  <si>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</si>
  <si>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</si>
  <si>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</si>
  <si>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</si>
  <si>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</si>
  <si>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</si>
  <si>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</si>
  <si>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</si>
  <si>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</si>
  <si>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</si>
  <si>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</si>
  <si>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</si>
  <si>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</si>
  <si>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</si>
  <si>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</si>
  <si>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</si>
  <si>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</si>
  <si>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</si>
  <si>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</si>
  <si>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</si>
  <si>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</si>
  <si>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</si>
  <si>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</si>
  <si>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</si>
  <si>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</si>
  <si>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</si>
  <si>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</si>
  <si>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</si>
  <si>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</si>
  <si>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</si>
  <si>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</si>
  <si>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</si>
  <si>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</si>
  <si>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</si>
  <si>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</si>
  <si>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</si>
  <si>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</si>
  <si>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</si>
  <si>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</si>
  <si>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</si>
  <si>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</si>
  <si>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</si>
  <si>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</si>
  <si>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</si>
  <si>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</si>
  <si>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</si>
  <si>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</si>
  <si>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</si>
  <si>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</si>
  <si>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</si>
  <si>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</si>
  <si>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</si>
  <si>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</si>
  <si>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</si>
  <si>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</si>
  <si>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</si>
  <si>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</si>
  <si>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</si>
  <si>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</si>
  <si>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</si>
  <si>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</si>
  <si>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</si>
  <si>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</si>
  <si>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</si>
  <si>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</si>
  <si>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</si>
  <si>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</si>
  <si>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</si>
  <si>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</si>
  <si>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</si>
  <si>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</si>
  <si>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</si>
  <si>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</si>
  <si>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</si>
  <si>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</si>
  <si>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</si>
  <si>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</si>
  <si>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</si>
  <si>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</si>
  <si>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</si>
  <si>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</si>
  <si>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</si>
  <si>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</si>
  <si>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</si>
  <si>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</si>
  <si>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</si>
  <si>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</si>
  <si>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</si>
  <si>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</si>
  <si>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</si>
  <si>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</si>
  <si>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</si>
  <si>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</si>
  <si>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</si>
  <si>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</si>
  <si>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</si>
  <si>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</si>
  <si>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</si>
  <si>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</si>
  <si>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</si>
  <si>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</si>
  <si>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</si>
  <si>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</si>
  <si>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</si>
  <si>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</si>
  <si>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</si>
  <si>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</si>
  <si>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</si>
  <si>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</si>
  <si>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</si>
  <si>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</si>
  <si>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</si>
  <si>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</si>
  <si>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</si>
  <si>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</si>
  <si>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</si>
  <si>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</si>
  <si>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</si>
  <si>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</si>
  <si>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</si>
  <si>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</si>
  <si>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</si>
  <si>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</si>
  <si>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</si>
  <si>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</si>
  <si>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</si>
  <si>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</si>
  <si>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</si>
  <si>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</si>
  <si>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</si>
  <si>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</si>
  <si>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</si>
  <si>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</si>
  <si>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</si>
  <si>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</si>
  <si>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</si>
  <si>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</si>
  <si>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</si>
  <si>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</si>
  <si>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</si>
  <si>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</si>
  <si>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</si>
  <si>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</si>
  <si>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</si>
  <si>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</si>
  <si>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</si>
  <si>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</si>
  <si>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</si>
  <si>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</si>
  <si>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</si>
  <si>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</si>
  <si>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</si>
  <si>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</si>
  <si>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</si>
  <si>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</si>
  <si>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</si>
  <si>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</si>
  <si>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</si>
  <si>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</si>
  <si>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</si>
  <si>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</si>
  <si>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</si>
  <si>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</si>
  <si>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</si>
  <si>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</si>
  <si>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</si>
  <si>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</si>
  <si>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</si>
  <si>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</si>
  <si>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</si>
  <si>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</si>
  <si>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</si>
  <si>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</si>
  <si>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</si>
  <si>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</si>
  <si>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</si>
  <si>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</si>
  <si>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</si>
  <si>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</si>
  <si>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</si>
  <si>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</si>
  <si>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</si>
  <si>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</si>
  <si>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</si>
  <si>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</si>
  <si>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</si>
  <si>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</si>
  <si>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</si>
  <si>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</si>
  <si>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</si>
  <si>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</si>
  <si>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</si>
  <si>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</si>
  <si>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</si>
  <si>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</si>
  <si>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</si>
  <si>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</si>
  <si>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</si>
  <si>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</si>
  <si>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</si>
  <si>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</si>
  <si>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</si>
  <si>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</si>
  <si>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</si>
  <si>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</si>
  <si>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</si>
  <si>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</si>
  <si>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</si>
  <si>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</si>
  <si>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</si>
  <si>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</si>
  <si>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</si>
  <si>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</si>
  <si>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</si>
  <si>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</si>
  <si>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</si>
  <si>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</si>
  <si>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</si>
  <si>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</si>
  <si>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</si>
  <si>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</si>
  <si>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</si>
  <si>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</si>
  <si>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</si>
  <si>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</si>
  <si>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</si>
  <si>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</si>
  <si>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</si>
  <si>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</si>
  <si>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</si>
  <si>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</si>
  <si>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</si>
  <si>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</si>
  <si>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</si>
  <si>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</si>
  <si>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</si>
  <si>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</si>
  <si>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</si>
  <si>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</si>
  <si>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</si>
  <si>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</si>
  <si>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</si>
  <si>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</si>
  <si>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</si>
  <si>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</si>
  <si>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</si>
  <si>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</si>
  <si>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</si>
  <si>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</si>
  <si>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</si>
  <si>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</si>
  <si>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</si>
  <si>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</si>
  <si>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</si>
  <si>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</si>
  <si>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</si>
  <si>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</si>
  <si>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</si>
  <si>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</si>
  <si>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</si>
  <si>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</si>
  <si>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</si>
  <si>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</si>
  <si>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</si>
  <si>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</si>
  <si>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</si>
  <si>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</si>
  <si>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</si>
  <si>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</si>
  <si>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</si>
  <si>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</si>
  <si>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</si>
  <si>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</si>
  <si>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</si>
  <si>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</si>
  <si>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</si>
  <si>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</si>
  <si>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</si>
  <si>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</si>
  <si>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</si>
  <si>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</si>
  <si>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</si>
  <si>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</si>
  <si>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</si>
  <si>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</si>
  <si>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</si>
  <si>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</si>
  <si>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</si>
  <si>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</si>
  <si>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</si>
  <si>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</si>
  <si>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</si>
  <si>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</si>
  <si>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</si>
  <si>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</si>
  <si>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</si>
  <si>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</si>
  <si>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</si>
  <si>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</si>
  <si>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</si>
  <si>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</si>
  <si>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</si>
  <si>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</si>
  <si>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</si>
  <si>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</si>
  <si>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</si>
  <si>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</si>
  <si>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</si>
  <si>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</si>
  <si>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</si>
  <si>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</si>
  <si>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</si>
  <si>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</si>
  <si>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</si>
  <si>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</si>
  <si>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</si>
  <si>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</si>
  <si>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</si>
  <si>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</si>
  <si>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</si>
  <si>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</si>
  <si>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</si>
  <si>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</si>
  <si>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</si>
  <si>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</si>
  <si>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</si>
  <si>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</si>
  <si>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</si>
  <si>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</si>
  <si>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</si>
  <si>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</si>
  <si>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</si>
  <si>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</si>
  <si>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</si>
  <si>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</si>
  <si>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</si>
  <si>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</si>
  <si>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</si>
  <si>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</si>
  <si>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</si>
  <si>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</si>
  <si>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</si>
  <si>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</si>
  <si>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</si>
  <si>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</si>
  <si>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</si>
  <si>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</si>
  <si>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</si>
  <si>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</si>
  <si>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</si>
  <si>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</si>
  <si>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</si>
  <si>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</si>
  <si>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</si>
  <si>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</si>
  <si>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</si>
  <si>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</si>
  <si>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</si>
  <si>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</si>
  <si>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</si>
  <si>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</si>
  <si>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</si>
  <si>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</si>
  <si>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</si>
  <si>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</si>
  <si>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</si>
  <si>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</si>
  <si>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</si>
  <si>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</si>
  <si>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</si>
  <si>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</si>
  <si>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</si>
  <si>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</si>
  <si>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</si>
  <si>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</si>
  <si>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</si>
  <si>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</si>
  <si>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</si>
  <si>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</si>
  <si>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</si>
  <si>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</si>
  <si>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</si>
  <si>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</si>
  <si>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</si>
  <si>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</si>
  <si>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</si>
  <si>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</si>
  <si>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</si>
  <si>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</si>
  <si>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</si>
  <si>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</si>
  <si>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</si>
  <si>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</si>
  <si>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</si>
  <si>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</si>
  <si>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</si>
  <si>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</si>
  <si>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</si>
  <si>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</si>
  <si>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</si>
  <si>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</si>
  <si>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</si>
  <si>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</si>
  <si>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</si>
  <si>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</si>
  <si>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</si>
  <si>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</si>
  <si>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</si>
  <si>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</si>
  <si>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</si>
  <si>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</si>
  <si>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</si>
  <si>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</si>
  <si>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</si>
  <si>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</si>
  <si>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</si>
  <si>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</si>
  <si>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</si>
  <si>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</si>
  <si>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</si>
  <si>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</si>
  <si>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</si>
  <si>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</si>
  <si>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</si>
  <si>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</si>
  <si>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</si>
  <si>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</si>
  <si>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</si>
  <si>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</si>
  <si>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</si>
  <si>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</si>
  <si>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</si>
  <si>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</si>
  <si>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</si>
  <si>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</si>
  <si>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</si>
  <si>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</si>
  <si>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</si>
  <si>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</si>
  <si>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</si>
  <si>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</si>
  <si>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</si>
  <si>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</si>
  <si>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</si>
  <si>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</si>
  <si>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</si>
  <si>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</si>
  <si>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</si>
  <si>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</si>
  <si>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</si>
  <si>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</si>
  <si>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</si>
  <si>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</si>
  <si>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</si>
  <si>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</si>
  <si>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</si>
  <si>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</si>
  <si>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</si>
  <si>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</si>
  <si>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</si>
  <si>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</si>
  <si>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</si>
  <si>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</si>
  <si>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</si>
  <si>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</si>
  <si>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</si>
  <si>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</si>
  <si>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</si>
  <si>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</si>
  <si>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</si>
  <si>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</si>
  <si>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</si>
  <si>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</si>
  <si>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</si>
  <si>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</si>
  <si>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</si>
  <si>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</si>
  <si>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</si>
  <si>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</si>
  <si>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</si>
  <si>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</si>
  <si>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</si>
  <si>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</si>
  <si>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</si>
  <si>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</si>
  <si>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</si>
  <si>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</si>
  <si>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</si>
  <si>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</si>
  <si>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</si>
  <si>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</si>
  <si>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</si>
  <si>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</si>
  <si>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</si>
  <si>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</si>
  <si>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</si>
  <si>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</si>
  <si>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</si>
  <si>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</si>
  <si>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</si>
  <si>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</si>
  <si>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</si>
  <si>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</si>
  <si>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</si>
  <si>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</si>
  <si>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</si>
  <si>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</si>
  <si>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</si>
  <si>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</si>
  <si>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</si>
  <si>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</si>
  <si>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</si>
  <si>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</si>
  <si>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</si>
  <si>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</si>
  <si>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</si>
  <si>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</si>
  <si>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</si>
  <si>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</si>
  <si>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</si>
  <si>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</si>
  <si>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</si>
  <si>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</si>
  <si>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</si>
  <si>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</si>
  <si>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</si>
  <si>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</si>
  <si>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</si>
  <si>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</si>
  <si>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</si>
  <si>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</si>
  <si>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</si>
  <si>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</si>
  <si>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</si>
  <si>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</si>
  <si>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</si>
  <si>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</si>
  <si>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</si>
  <si>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</si>
  <si>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</si>
  <si>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</si>
  <si>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</si>
  <si>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</si>
  <si>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</si>
  <si>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</si>
  <si>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</si>
  <si>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</si>
  <si>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</si>
  <si>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</si>
  <si>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</si>
  <si>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</si>
  <si>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</si>
  <si>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</si>
  <si>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</si>
  <si>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</si>
  <si>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</si>
  <si>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</si>
  <si>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</si>
  <si>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</si>
  <si>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</si>
  <si>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</si>
  <si>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</si>
  <si>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</si>
  <si>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</si>
  <si>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</si>
  <si>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</si>
  <si>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</si>
  <si>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</si>
  <si>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</si>
  <si>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</si>
  <si>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</si>
  <si>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</si>
  <si>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</si>
  <si>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</si>
  <si>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</si>
  <si>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</si>
  <si>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</si>
  <si>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</si>
  <si>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</si>
  <si>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</si>
  <si>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</si>
  <si>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</si>
  <si>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</si>
  <si>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</si>
  <si>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</si>
  <si>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</si>
  <si>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</si>
  <si>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</si>
  <si>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</si>
  <si>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</si>
  <si>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</si>
  <si>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</si>
  <si>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</si>
  <si>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</si>
  <si>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</si>
  <si>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</si>
  <si>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</si>
  <si>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</si>
  <si>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</si>
  <si>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</si>
  <si>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</si>
  <si>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</si>
  <si>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</si>
  <si>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</si>
  <si>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</si>
  <si>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</si>
  <si>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</si>
  <si>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</si>
  <si>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</si>
  <si>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</si>
  <si>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</si>
  <si>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</si>
  <si>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</si>
  <si>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</si>
  <si>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</si>
  <si>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</si>
  <si>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</si>
  <si>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</si>
  <si>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</si>
  <si>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</si>
  <si>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</si>
  <si>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</si>
  <si>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</si>
  <si>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</si>
  <si>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</si>
  <si>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</si>
  <si>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</si>
  <si>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</si>
  <si>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</si>
  <si>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</si>
  <si>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</si>
  <si>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</si>
  <si>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</si>
  <si>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</si>
  <si>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</si>
  <si>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</si>
  <si>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</si>
  <si>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</si>
  <si>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</si>
  <si>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</si>
  <si>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</si>
  <si>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</si>
  <si>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</si>
  <si>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</si>
  <si>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</si>
  <si>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</si>
  <si>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</si>
  <si>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</si>
  <si>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</si>
  <si>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</si>
  <si>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</si>
  <si>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</si>
  <si>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</si>
  <si>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</si>
  <si>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</si>
  <si>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</si>
  <si>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</si>
  <si>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</si>
  <si>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</si>
  <si>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</si>
  <si>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</si>
  <si>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</si>
  <si>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</si>
  <si>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</si>
  <si>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</si>
  <si>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</si>
  <si>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</si>
  <si>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</si>
  <si>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</si>
  <si>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</si>
  <si>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</si>
  <si>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</si>
  <si>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</si>
  <si>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</si>
  <si>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</si>
  <si>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</si>
  <si>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</si>
  <si>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</si>
  <si>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</si>
  <si>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</si>
  <si>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</si>
  <si>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</si>
  <si>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</si>
  <si>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</si>
  <si>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</si>
  <si>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</si>
  <si>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</si>
  <si>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</si>
  <si>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</si>
  <si>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</si>
  <si>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</si>
  <si>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</si>
  <si>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</si>
  <si>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</si>
  <si>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</si>
  <si>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</si>
  <si>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</si>
  <si>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</si>
  <si>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</si>
  <si>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</si>
  <si>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</si>
  <si>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</si>
  <si>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</si>
  <si>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</si>
  <si>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</si>
  <si>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</si>
  <si>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</si>
  <si>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</si>
  <si>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</si>
  <si>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</si>
  <si>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</si>
  <si>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</si>
  <si>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</si>
  <si>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</si>
  <si>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</si>
  <si>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</si>
  <si>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</si>
  <si>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</si>
  <si>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</si>
  <si>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</si>
  <si>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</si>
  <si>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</si>
  <si>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</si>
  <si>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</si>
  <si>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</si>
  <si>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</si>
  <si>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</si>
  <si>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</si>
  <si>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</si>
  <si>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</si>
  <si>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</si>
  <si>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</si>
  <si>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</si>
  <si>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</si>
  <si>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</si>
  <si>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</si>
  <si>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</si>
  <si>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</si>
  <si>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</si>
  <si>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</si>
  <si>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</si>
  <si>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</si>
  <si>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</si>
  <si>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</si>
  <si>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</si>
  <si>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</si>
  <si>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</si>
  <si>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</si>
  <si>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</si>
  <si>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</si>
  <si>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</si>
  <si>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</si>
  <si>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</si>
  <si>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</si>
  <si>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</si>
  <si>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</si>
  <si>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</si>
  <si>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</si>
  <si>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</si>
  <si>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</si>
  <si>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</si>
  <si>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</si>
  <si>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</si>
  <si>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</si>
  <si>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</si>
  <si>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</si>
  <si>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</si>
  <si>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</si>
  <si>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</si>
  <si>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</si>
  <si>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</si>
  <si>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</si>
  <si>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</si>
  <si>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</si>
  <si>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</si>
  <si>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</si>
  <si>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</si>
  <si>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</si>
  <si>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</si>
  <si>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</si>
  <si>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</si>
  <si>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</si>
  <si>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</si>
  <si>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</si>
  <si>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</si>
  <si>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</si>
  <si>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</si>
  <si>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</si>
  <si>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</si>
  <si>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</si>
  <si>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</si>
  <si>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</si>
  <si>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</si>
  <si>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</si>
  <si>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</si>
  <si>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</si>
  <si>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</si>
  <si>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</si>
  <si>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</si>
  <si>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</si>
  <si>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</si>
  <si>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</si>
  <si>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</si>
  <si>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</si>
  <si>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</si>
  <si>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</si>
  <si>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</si>
  <si>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</si>
  <si>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</si>
  <si>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</si>
  <si>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</si>
  <si>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</si>
  <si>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</si>
  <si>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</si>
  <si>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</si>
  <si>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</si>
  <si>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</si>
  <si>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</si>
  <si>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</si>
  <si>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</si>
  <si>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</si>
  <si>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</si>
  <si>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</si>
  <si>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</si>
  <si>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</si>
  <si>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</si>
  <si>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</si>
  <si>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</si>
  <si>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</si>
  <si>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</si>
  <si>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</si>
  <si>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</si>
  <si>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</si>
  <si>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</si>
  <si>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</si>
  <si>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</si>
  <si>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</si>
  <si>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</si>
  <si>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</si>
  <si>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</si>
  <si>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</si>
  <si>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</si>
  <si>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</si>
  <si>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</si>
  <si>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</si>
  <si>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</si>
  <si>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</si>
  <si>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</si>
  <si>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</si>
  <si>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</si>
  <si>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</si>
  <si>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</si>
  <si>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</si>
  <si>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</si>
  <si>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</si>
  <si>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</si>
  <si>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</si>
  <si>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</si>
  <si>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</si>
  <si>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</si>
  <si>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</si>
  <si>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</si>
  <si>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</si>
  <si>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</si>
  <si>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</si>
  <si>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</si>
  <si>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</si>
  <si>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</si>
  <si>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</si>
  <si>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</si>
  <si>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</si>
  <si>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</si>
  <si>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</si>
  <si>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</si>
  <si>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</si>
  <si>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</si>
  <si>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</si>
  <si>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</si>
  <si>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</si>
  <si>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</si>
  <si>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</si>
  <si>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</si>
  <si>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</si>
  <si>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</si>
  <si>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</si>
  <si>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</si>
  <si>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</si>
  <si>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</si>
  <si>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</si>
  <si>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</si>
  <si>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</si>
  <si>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</si>
  <si>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</si>
  <si>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</si>
  <si>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</si>
  <si>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</si>
  <si>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</si>
  <si>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</si>
  <si>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</si>
  <si>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</si>
  <si>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</si>
  <si>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</si>
  <si>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</si>
  <si>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</si>
  <si>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</si>
  <si>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</si>
  <si>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</si>
  <si>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</si>
  <si>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</si>
  <si>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</si>
  <si>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</si>
  <si>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</si>
  <si>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</si>
  <si>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</si>
  <si>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</si>
  <si>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</si>
  <si>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</si>
  <si>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</si>
  <si>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</si>
  <si>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</si>
  <si>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</si>
  <si>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</si>
  <si>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</si>
  <si>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</si>
  <si>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</si>
  <si>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</si>
  <si>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</si>
  <si>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</si>
  <si>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</si>
  <si>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</si>
  <si>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</si>
  <si>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</si>
  <si>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</si>
  <si>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</si>
  <si>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</si>
  <si>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</si>
  <si>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</si>
  <si>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</si>
  <si>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</si>
  <si>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</si>
  <si>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</si>
  <si>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</si>
  <si>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</si>
  <si>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</si>
  <si>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</si>
  <si>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</si>
  <si>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</si>
  <si>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</si>
  <si>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</si>
  <si>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</si>
  <si>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</si>
  <si>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</si>
  <si>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</si>
  <si>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</si>
  <si>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</si>
  <si>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</si>
  <si>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</si>
  <si>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</si>
  <si>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</si>
  <si>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</si>
  <si>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</si>
  <si>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</si>
  <si>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</si>
  <si>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</si>
  <si>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</si>
  <si>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</si>
  <si>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</si>
  <si>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</si>
  <si>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</si>
  <si>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</si>
  <si>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</si>
  <si>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</si>
  <si>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</si>
  <si>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</si>
  <si>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</si>
  <si>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</si>
  <si>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</si>
  <si>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</si>
  <si>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</si>
  <si>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</si>
  <si>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</si>
  <si>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</si>
  <si>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</si>
  <si>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</si>
  <si>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</si>
  <si>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</si>
  <si>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</si>
  <si>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</si>
  <si>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</si>
  <si>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</si>
  <si>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</si>
  <si>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</si>
  <si>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</si>
  <si>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</si>
  <si>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</si>
  <si>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</si>
  <si>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</si>
  <si>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</si>
  <si>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</si>
  <si>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</si>
  <si>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</si>
  <si>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</si>
  <si>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</si>
  <si>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</si>
  <si>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</si>
  <si>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</si>
  <si>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</si>
  <si>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</si>
  <si>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</si>
  <si>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</si>
  <si>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</si>
  <si>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</si>
  <si>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</si>
  <si>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</si>
  <si>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</si>
  <si>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</si>
  <si>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</si>
  <si>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</si>
  <si>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</si>
  <si>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</si>
  <si>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</si>
  <si>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</si>
  <si>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</si>
  <si>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</si>
  <si>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</si>
  <si>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</si>
  <si>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</si>
  <si>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</si>
  <si>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</si>
  <si>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</si>
  <si>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</si>
  <si>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</si>
  <si>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</si>
  <si>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</si>
  <si>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</si>
  <si>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</si>
  <si>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</si>
  <si>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</si>
  <si>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</si>
  <si>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</si>
  <si>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</si>
  <si>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</si>
  <si>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</si>
  <si>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</si>
  <si>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</si>
  <si>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</si>
  <si>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</si>
  <si>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</si>
  <si>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</si>
  <si>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</si>
  <si>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</si>
  <si>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</si>
  <si>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</si>
  <si>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</si>
  <si>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</si>
  <si>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</si>
  <si>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</si>
  <si>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</si>
  <si>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</si>
  <si>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</si>
  <si>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</si>
  <si>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</si>
  <si>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</si>
  <si>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</si>
  <si>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</si>
  <si>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</si>
  <si>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</si>
  <si>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</si>
  <si>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</si>
  <si>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</si>
  <si>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</si>
  <si>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</si>
  <si>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</si>
  <si>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</si>
  <si>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</si>
  <si>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</si>
  <si>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</si>
  <si>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</si>
  <si>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</si>
  <si>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</si>
  <si>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</si>
  <si>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</si>
  <si>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</si>
  <si>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</si>
  <si>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</si>
  <si>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</si>
  <si>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</si>
  <si>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</si>
  <si>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</si>
  <si>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</si>
  <si>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</si>
  <si>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</si>
  <si>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</si>
  <si>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</si>
  <si>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</si>
  <si>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</si>
  <si>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</si>
  <si>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</si>
  <si>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</si>
  <si>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</si>
  <si>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</si>
  <si>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</si>
  <si>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</si>
  <si>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</si>
  <si>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</si>
  <si>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</si>
  <si>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</si>
  <si>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</si>
  <si>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</si>
  <si>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</si>
  <si>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</si>
  <si>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</si>
  <si>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</si>
  <si>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</si>
  <si>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</si>
  <si>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</si>
  <si>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</si>
  <si>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</si>
  <si>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</si>
  <si>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</si>
  <si>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</si>
  <si>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</si>
  <si>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</si>
  <si>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</si>
  <si>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</si>
  <si>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</si>
  <si>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</si>
  <si>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</si>
  <si>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</si>
  <si>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</si>
  <si>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</si>
  <si>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</si>
  <si>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</si>
  <si>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</si>
  <si>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</si>
  <si>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</si>
  <si>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</si>
  <si>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</si>
  <si>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</si>
  <si>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</si>
  <si>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</si>
  <si>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</si>
  <si>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</si>
  <si>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</si>
  <si>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</si>
  <si>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</si>
  <si>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</si>
  <si>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</si>
  <si>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</si>
  <si>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</si>
  <si>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</si>
  <si>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</si>
  <si>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</si>
  <si>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</si>
  <si>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</si>
  <si>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</si>
  <si>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</si>
  <si>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</si>
  <si>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</si>
  <si>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</si>
  <si>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</si>
  <si>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</si>
  <si>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</si>
  <si>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</si>
  <si>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</si>
  <si>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</si>
  <si>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</si>
  <si>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</si>
  <si>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</si>
  <si>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</si>
  <si>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</si>
  <si>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</si>
  <si>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</si>
  <si>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</si>
  <si>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</si>
  <si>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</si>
  <si>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</si>
  <si>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</si>
  <si>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</si>
  <si>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</si>
  <si>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</si>
  <si>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</si>
  <si>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</si>
  <si>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</si>
  <si>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</si>
  <si>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</si>
  <si>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</si>
  <si>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</si>
  <si>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</si>
  <si>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</si>
  <si>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</si>
  <si>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</si>
  <si>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</si>
  <si>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</si>
  <si>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</si>
  <si>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</si>
  <si>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</si>
  <si>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</si>
  <si>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</si>
  <si>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</si>
  <si>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</si>
  <si>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</si>
  <si>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</si>
  <si>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</si>
  <si>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</si>
  <si>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</si>
  <si>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</si>
  <si>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</si>
  <si>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</si>
  <si>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</si>
  <si>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</si>
  <si>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</si>
  <si>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</si>
  <si>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</si>
  <si>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</si>
  <si>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</si>
  <si>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</si>
  <si>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</si>
  <si>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</si>
  <si>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</si>
  <si>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</si>
  <si>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</si>
  <si>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</si>
  <si>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</si>
  <si>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</si>
  <si>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</si>
  <si>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</si>
  <si>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</si>
  <si>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</si>
  <si>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</si>
  <si>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</si>
  <si>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</si>
  <si>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</si>
  <si>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</si>
  <si>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</si>
  <si>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</si>
  <si>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</si>
  <si>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</si>
  <si>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</si>
  <si>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</si>
  <si>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</si>
  <si>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</si>
  <si>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</si>
  <si>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</si>
  <si>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</si>
  <si>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</si>
  <si>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</si>
  <si>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</si>
  <si>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</si>
  <si>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</si>
  <si>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</si>
  <si>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</si>
  <si>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</si>
  <si>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</si>
  <si>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</si>
  <si>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</si>
  <si>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</si>
  <si>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</si>
  <si>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</si>
  <si>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</si>
  <si>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</si>
  <si>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</si>
  <si>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</si>
  <si>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</si>
  <si>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</si>
  <si>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</si>
  <si>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</si>
  <si>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</si>
  <si>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</si>
  <si>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</si>
  <si>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</si>
  <si>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</si>
  <si>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</si>
  <si>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</si>
  <si>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</si>
  <si>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</si>
  <si>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</si>
  <si>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</si>
  <si>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</si>
  <si>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</si>
  <si>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</si>
  <si>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</si>
  <si>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</si>
  <si>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</si>
  <si>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</si>
  <si>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</si>
  <si>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</si>
  <si>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</si>
  <si>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</si>
  <si>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</si>
  <si>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</si>
  <si>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</si>
  <si>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</si>
  <si>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</si>
  <si>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</si>
  <si>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</si>
  <si>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</si>
  <si>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</si>
  <si>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</si>
  <si>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</si>
  <si>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</si>
  <si>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</si>
  <si>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</si>
  <si>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</si>
  <si>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</si>
  <si>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</si>
  <si>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</si>
  <si>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</si>
  <si>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</si>
  <si>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</si>
  <si>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</si>
  <si>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</si>
  <si>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</si>
  <si>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</si>
  <si>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</si>
  <si>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</si>
  <si>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</si>
  <si>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</si>
  <si>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</si>
  <si>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</si>
  <si>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</si>
  <si>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</si>
  <si>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</si>
  <si>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</si>
  <si>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</si>
  <si>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</si>
  <si>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</si>
  <si>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</si>
  <si>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</si>
  <si>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</si>
  <si>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</si>
  <si>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</si>
  <si>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</si>
  <si>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</si>
  <si>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</si>
  <si>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</si>
  <si>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</si>
  <si>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</si>
  <si>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</si>
  <si>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</si>
  <si>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</si>
  <si>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</si>
  <si>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</si>
  <si>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</si>
  <si>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</si>
  <si>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</si>
  <si>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</si>
  <si>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</si>
  <si>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</si>
  <si>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</si>
  <si>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</si>
  <si>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</si>
  <si>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</si>
  <si>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</si>
  <si>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</si>
  <si>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</si>
  <si>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</si>
  <si>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</si>
  <si>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</si>
  <si>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</si>
  <si>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</si>
  <si>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</si>
  <si>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</si>
  <si>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</si>
  <si>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</si>
  <si>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</si>
  <si>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</si>
  <si>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</si>
  <si>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</si>
  <si>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</si>
  <si>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</si>
  <si>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</si>
  <si>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</si>
  <si>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</si>
  <si>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</si>
  <si>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</si>
  <si>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</si>
  <si>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</si>
  <si>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</si>
  <si>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</si>
  <si>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</si>
  <si>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</si>
  <si>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</si>
  <si>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</si>
  <si>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</si>
  <si>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</si>
  <si>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</si>
  <si>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</si>
  <si>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</si>
  <si>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</si>
  <si>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</si>
  <si>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</si>
  <si>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</si>
  <si>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</si>
  <si>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</si>
  <si>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</si>
  <si>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</si>
  <si>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</si>
  <si>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</si>
  <si>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</si>
  <si>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</si>
  <si>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</si>
  <si>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</si>
  <si>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</si>
  <si>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</si>
  <si>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</si>
  <si>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</si>
  <si>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</si>
  <si>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</si>
  <si>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</si>
  <si>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</si>
  <si>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</si>
  <si>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</si>
  <si>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</si>
  <si>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</si>
  <si>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</si>
  <si>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</si>
  <si>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</si>
  <si>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</si>
  <si>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</si>
  <si>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</si>
  <si>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</si>
  <si>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</si>
  <si>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</si>
  <si>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</si>
  <si>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</si>
  <si>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</si>
  <si>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</si>
  <si>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</si>
  <si>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</si>
  <si>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</si>
  <si>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</si>
  <si>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</si>
  <si>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</si>
  <si>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</si>
  <si>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</si>
  <si>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</si>
  <si>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</si>
  <si>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</si>
  <si>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</si>
  <si>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</si>
  <si>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</si>
  <si>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</si>
  <si>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</si>
  <si>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</si>
  <si>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</si>
  <si>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</si>
  <si>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</si>
  <si>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</si>
  <si>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</si>
  <si>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</si>
  <si>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</si>
  <si>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</si>
  <si>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</si>
  <si>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</si>
  <si>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</si>
  <si>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</si>
  <si>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</si>
  <si>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</si>
  <si>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</si>
  <si>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</si>
  <si>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</si>
  <si>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</si>
  <si>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</si>
  <si>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</si>
  <si>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</si>
  <si>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</si>
  <si>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</si>
  <si>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</si>
  <si>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</si>
  <si>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</si>
  <si>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</si>
  <si>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</si>
  <si>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</si>
  <si>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</si>
  <si>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</si>
  <si>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</si>
  <si>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</si>
  <si>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</si>
  <si>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</si>
  <si>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</si>
  <si>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</si>
  <si>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</si>
  <si>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</si>
  <si>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</si>
  <si>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</si>
  <si>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</si>
  <si>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</si>
  <si>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</si>
  <si>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</si>
  <si>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</si>
  <si>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</si>
  <si>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</si>
  <si>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</si>
  <si>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</si>
  <si>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</si>
  <si>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</si>
  <si>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</si>
  <si>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</si>
  <si>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</si>
  <si>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</si>
  <si>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</si>
  <si>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</si>
  <si>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</si>
  <si>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</si>
  <si>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</si>
  <si>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</si>
  <si>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</si>
  <si>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</si>
  <si>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</si>
  <si>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</si>
  <si>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</si>
  <si>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</si>
  <si>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</si>
  <si>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</si>
  <si>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</si>
  <si>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</si>
  <si>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</si>
  <si>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</si>
  <si>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</si>
  <si>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</si>
  <si>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</si>
  <si>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</si>
  <si>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</si>
  <si>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</si>
  <si>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</si>
  <si>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</si>
  <si>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</si>
  <si>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</si>
  <si>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</si>
  <si>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</si>
  <si>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</si>
  <si>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</si>
  <si>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</si>
  <si>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</si>
  <si>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</si>
  <si>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</si>
  <si>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</si>
  <si>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</si>
  <si>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</si>
  <si>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</si>
  <si>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</si>
  <si>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</si>
  <si>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</si>
  <si>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</si>
  <si>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</si>
  <si>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</si>
  <si>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</si>
  <si>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</si>
  <si>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</si>
  <si>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</si>
  <si>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</si>
  <si>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</si>
  <si>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</si>
  <si>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</si>
  <si>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</si>
  <si>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</si>
  <si>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</si>
  <si>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</si>
  <si>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</si>
  <si>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</si>
  <si>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</si>
  <si>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</si>
  <si>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</si>
  <si>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</si>
  <si>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</si>
  <si>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</si>
  <si>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</si>
  <si>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</si>
  <si>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</si>
  <si>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</si>
  <si>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</si>
  <si>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</si>
  <si>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</si>
  <si>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</si>
  <si>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</si>
  <si>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</si>
  <si>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</si>
  <si>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</si>
  <si>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</si>
  <si>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</si>
  <si>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</si>
  <si>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</si>
  <si>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</si>
  <si>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</si>
  <si>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</si>
  <si>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</si>
  <si>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</si>
  <si>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</si>
  <si>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</si>
  <si>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</si>
  <si>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</si>
  <si>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</si>
  <si>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</si>
  <si>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</si>
  <si>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</si>
  <si>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</si>
  <si>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</si>
  <si>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</si>
  <si>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</si>
  <si>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</si>
  <si>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</si>
  <si>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</si>
  <si>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</si>
  <si>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</si>
  <si>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</si>
  <si>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</si>
  <si>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</si>
  <si>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</si>
  <si>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</si>
  <si>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</si>
  <si>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</si>
  <si>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</si>
  <si>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</si>
  <si>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</si>
  <si>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</si>
  <si>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</si>
  <si>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</si>
  <si>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</si>
  <si>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</si>
  <si>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</si>
  <si>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</si>
  <si>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</si>
  <si>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</si>
  <si>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</si>
  <si>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</si>
  <si>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</si>
  <si>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</si>
  <si>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</si>
  <si>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</si>
  <si>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</si>
  <si>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</si>
  <si>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</si>
  <si>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</si>
  <si>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</si>
  <si>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</si>
  <si>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</si>
  <si>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</si>
  <si>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</si>
  <si>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</si>
  <si>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</si>
  <si>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</si>
  <si>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</si>
  <si>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</si>
  <si>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</si>
  <si>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</si>
  <si>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</si>
  <si>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</si>
  <si>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</si>
  <si>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</si>
  <si>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</si>
  <si>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</si>
  <si>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</si>
  <si>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</si>
  <si>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</si>
  <si>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</si>
  <si>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</si>
  <si>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</si>
  <si>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</si>
  <si>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</si>
  <si>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</si>
  <si>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</si>
  <si>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</si>
  <si>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</si>
  <si>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</si>
  <si>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</si>
  <si>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</si>
  <si>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</si>
  <si>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</si>
  <si>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</si>
  <si>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</si>
  <si>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</si>
  <si>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</si>
  <si>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</si>
  <si>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</si>
  <si>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</si>
  <si>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</si>
  <si>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</si>
  <si>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</si>
  <si>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</si>
  <si>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</si>
  <si>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</si>
  <si>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</si>
  <si>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</si>
  <si>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</si>
  <si>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</si>
  <si>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</si>
  <si>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</si>
  <si>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</si>
  <si>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</si>
  <si>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</si>
  <si>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</si>
  <si>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</si>
  <si>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</si>
  <si>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</si>
  <si>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</si>
  <si>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</si>
  <si>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</si>
  <si>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</si>
  <si>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</si>
  <si>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</si>
  <si>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</si>
  <si>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</si>
  <si>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</si>
  <si>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</si>
  <si>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</si>
  <si>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</si>
  <si>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</si>
  <si>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</si>
  <si>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</si>
  <si>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</si>
  <si>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</si>
  <si>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</si>
  <si>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</si>
  <si>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</si>
  <si>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</si>
  <si>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</si>
  <si>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</si>
  <si>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</si>
  <si>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</si>
  <si>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</si>
  <si>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</si>
  <si>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</si>
  <si>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</si>
  <si>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</si>
  <si>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</si>
  <si>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</si>
  <si>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</si>
  <si>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</si>
  <si>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</si>
  <si>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</si>
  <si>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</si>
  <si>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</si>
  <si>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</si>
  <si>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</si>
  <si>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</si>
  <si>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</si>
  <si>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</si>
  <si>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</si>
  <si>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</si>
  <si>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</si>
  <si>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</si>
  <si>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</si>
  <si>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</si>
  <si>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</si>
  <si>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</si>
  <si>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</si>
  <si>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</si>
  <si>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</si>
  <si>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</si>
  <si>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</si>
  <si>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</si>
  <si>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</si>
  <si>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</si>
  <si>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</si>
  <si>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</si>
  <si>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</si>
  <si>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</si>
  <si>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</si>
  <si>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</si>
  <si>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</si>
  <si>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</si>
  <si>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</si>
  <si>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</si>
  <si>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</si>
  <si>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</si>
  <si>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</si>
  <si>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</si>
  <si>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</si>
  <si>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</si>
  <si>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</si>
  <si>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</si>
  <si>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</si>
  <si>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</si>
  <si>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</si>
  <si>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</si>
  <si>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</si>
  <si>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</si>
  <si>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</si>
  <si>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</si>
  <si>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</si>
  <si>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</si>
  <si>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</si>
  <si>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</si>
  <si>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</si>
  <si>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</si>
  <si>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</si>
  <si>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</si>
  <si>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</si>
  <si>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</si>
  <si>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</si>
  <si>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</si>
  <si>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</si>
  <si>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</si>
  <si>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</si>
  <si>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</si>
  <si>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</si>
  <si>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</si>
  <si>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</si>
  <si>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</si>
  <si>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</si>
  <si>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</si>
  <si>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</si>
  <si>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</si>
  <si>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</si>
  <si>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</si>
  <si>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</si>
  <si>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</si>
  <si>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</si>
  <si>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</si>
  <si>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</si>
  <si>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</si>
  <si>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</si>
  <si>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</si>
  <si>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</si>
  <si>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</si>
  <si>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</si>
  <si>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</si>
  <si>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</si>
  <si>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</si>
  <si>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</si>
  <si>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</si>
  <si>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</si>
  <si>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</si>
  <si>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</si>
  <si>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</si>
  <si>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</si>
  <si>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</si>
  <si>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</si>
  <si>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</si>
  <si>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</si>
  <si>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</si>
  <si>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</si>
  <si>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</si>
  <si>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</si>
  <si>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</si>
  <si>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</si>
  <si>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</si>
  <si>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</si>
  <si>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</si>
  <si>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</si>
  <si>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</si>
  <si>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</si>
  <si>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</si>
  <si>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</si>
  <si>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</si>
  <si>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</si>
  <si>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</si>
  <si>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</si>
  <si>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</si>
  <si>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</si>
  <si>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</si>
  <si>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</si>
  <si>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</si>
  <si>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</si>
  <si>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</si>
  <si>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</si>
  <si>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</si>
  <si>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</si>
  <si>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</si>
  <si>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</si>
  <si>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</si>
  <si>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</si>
  <si>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</si>
  <si>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</si>
  <si>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</si>
  <si>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</si>
  <si>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</si>
  <si>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</si>
  <si>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</si>
  <si>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</si>
  <si>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</si>
  <si>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</si>
  <si>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</si>
  <si>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</si>
  <si>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</si>
  <si>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</si>
  <si>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</si>
  <si>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</si>
  <si>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</si>
  <si>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</si>
  <si>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</si>
  <si>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</si>
  <si>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</si>
  <si>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</si>
  <si>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</si>
  <si>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</si>
  <si>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</si>
  <si>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</si>
  <si>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</si>
  <si>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</si>
  <si>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</si>
  <si>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</si>
  <si>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</si>
  <si>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</si>
  <si>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</si>
  <si>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</si>
  <si>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</si>
  <si>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</si>
  <si>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</si>
  <si>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</si>
  <si>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</si>
  <si>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</si>
  <si>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</si>
  <si>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</si>
  <si>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</si>
  <si>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</si>
  <si>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</si>
  <si>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</si>
  <si>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</si>
  <si>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</si>
  <si>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</si>
  <si>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</si>
  <si>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</si>
  <si>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</si>
  <si>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</si>
  <si>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</si>
  <si>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</si>
  <si>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</si>
  <si>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</si>
  <si>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</si>
  <si>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</si>
  <si>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</si>
  <si>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</si>
  <si>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</si>
  <si>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</si>
  <si>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</si>
  <si>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</si>
  <si>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</si>
  <si>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</si>
  <si>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</si>
  <si>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</si>
  <si>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</si>
  <si>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</si>
  <si>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</si>
  <si>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</si>
  <si>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</si>
  <si>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</si>
  <si>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</si>
  <si>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</si>
  <si>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</si>
  <si>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</si>
  <si>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</si>
  <si>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</si>
  <si>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</si>
  <si>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</si>
  <si>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</si>
  <si>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</si>
  <si>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</si>
  <si>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</si>
  <si>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</si>
  <si>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</si>
  <si>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</si>
  <si>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</si>
  <si>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</si>
  <si>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</si>
  <si>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</si>
  <si>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</si>
  <si>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</si>
  <si>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</si>
  <si>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</si>
  <si>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</si>
  <si>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</si>
  <si>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</si>
  <si>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</si>
  <si>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</si>
  <si>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</si>
  <si>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</si>
  <si>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</si>
  <si>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</si>
  <si>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</si>
  <si>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</si>
  <si>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</si>
  <si>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</si>
  <si>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</si>
  <si>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</si>
  <si>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</si>
  <si>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</si>
  <si>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</si>
  <si>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</si>
  <si>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</si>
  <si>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</si>
  <si>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</si>
  <si>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</si>
  <si>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</si>
  <si>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</si>
  <si>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</si>
  <si>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</si>
  <si>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</si>
  <si>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</si>
  <si>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</si>
  <si>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</si>
  <si>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</si>
  <si>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</si>
  <si>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</si>
  <si>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</si>
  <si>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</si>
  <si>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</si>
  <si>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</si>
  <si>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</si>
  <si>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</si>
  <si>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</si>
  <si>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</si>
  <si>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</si>
  <si>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</si>
  <si>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</si>
  <si>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</si>
  <si>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</si>
  <si>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</si>
  <si>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</si>
  <si>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</si>
  <si>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</si>
  <si>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</si>
  <si>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</si>
  <si>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</si>
  <si>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</si>
  <si>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</si>
  <si>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</si>
  <si>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</si>
  <si>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</si>
  <si>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</si>
  <si>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</si>
  <si>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</si>
  <si>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</si>
  <si>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</si>
  <si>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</si>
  <si>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</si>
  <si>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</si>
  <si>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</si>
  <si>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</si>
  <si>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</si>
  <si>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</si>
  <si>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</si>
  <si>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</si>
  <si>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</si>
  <si>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</si>
  <si>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</si>
  <si>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</si>
  <si>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</si>
  <si>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</si>
  <si>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</si>
  <si>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</si>
  <si>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</si>
  <si>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</si>
  <si>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</si>
  <si>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</si>
  <si>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</si>
  <si>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</si>
  <si>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</si>
  <si>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</si>
  <si>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</si>
  <si>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</si>
  <si>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</si>
  <si>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</si>
  <si>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</si>
  <si>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</si>
  <si>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</si>
  <si>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</si>
  <si>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</si>
  <si>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</si>
  <si>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</si>
  <si>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</si>
  <si>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</si>
  <si>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</si>
  <si>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</si>
  <si>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</si>
  <si>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</si>
  <si>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</si>
  <si>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</si>
  <si>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</si>
  <si>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</si>
  <si>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</si>
  <si>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</si>
  <si>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</si>
  <si>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</si>
  <si>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</si>
  <si>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</si>
  <si>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</si>
  <si>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</si>
  <si>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</si>
  <si>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</si>
  <si>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</si>
  <si>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</si>
  <si>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</si>
  <si>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</si>
  <si>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</si>
  <si>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</si>
  <si>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</si>
  <si>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</si>
  <si>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</si>
  <si>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</si>
  <si>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</si>
  <si>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</si>
  <si>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</si>
  <si>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</si>
  <si>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</si>
  <si>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</si>
  <si>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</si>
  <si>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</si>
  <si>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</si>
  <si>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</si>
  <si>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</si>
  <si>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</si>
  <si>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</si>
  <si>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</si>
  <si>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</si>
  <si>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</si>
  <si>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</si>
  <si>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</si>
  <si>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</si>
  <si>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</si>
  <si>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</si>
  <si>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</si>
  <si>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</si>
  <si>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</si>
  <si>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</si>
  <si>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</si>
  <si>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</si>
  <si>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</si>
  <si>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</si>
  <si>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</si>
  <si>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</si>
  <si>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</si>
  <si>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</si>
  <si>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</si>
  <si>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</si>
  <si>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</si>
  <si>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</si>
  <si>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</si>
  <si>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</si>
  <si>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</si>
  <si>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</si>
  <si>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</si>
  <si>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</si>
  <si>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</si>
  <si>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</si>
  <si>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</si>
  <si>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</si>
  <si>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</si>
  <si>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</si>
  <si>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</si>
  <si>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</si>
  <si>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</si>
  <si>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</si>
  <si>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</si>
  <si>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</si>
  <si>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</si>
  <si>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</si>
  <si>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</si>
  <si>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</si>
  <si>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</si>
  <si>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</si>
  <si>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</si>
  <si>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</si>
  <si>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</si>
  <si>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</si>
  <si>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</si>
  <si>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</si>
  <si>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</si>
  <si>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</si>
  <si>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</si>
  <si>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</si>
  <si>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</si>
  <si>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</si>
  <si>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</si>
  <si>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</si>
  <si>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</si>
  <si>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</si>
  <si>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</si>
  <si>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</si>
  <si>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</si>
  <si>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</si>
  <si>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</si>
  <si>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</si>
  <si>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</si>
  <si>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</si>
  <si>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</si>
  <si>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</si>
  <si>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</si>
  <si>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</si>
  <si>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</si>
  <si>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</si>
  <si>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</si>
  <si>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</si>
  <si>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</si>
  <si>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</si>
  <si>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</si>
  <si>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</si>
  <si>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</si>
  <si>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</si>
  <si>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</si>
  <si>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</si>
  <si>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</si>
  <si>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</si>
  <si>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</si>
  <si>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</si>
  <si>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</si>
  <si>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</si>
  <si>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</si>
  <si>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</si>
  <si>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</si>
  <si>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</si>
  <si>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</si>
  <si>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</si>
  <si>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</si>
  <si>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</si>
  <si>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</si>
  <si>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</si>
  <si>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</si>
  <si>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</si>
  <si>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</si>
  <si>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</si>
  <si>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</si>
  <si>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</si>
  <si>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</si>
  <si>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</si>
  <si>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</si>
  <si>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</si>
  <si>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</si>
  <si>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</si>
  <si>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</si>
  <si>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</si>
  <si>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</si>
  <si>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</si>
  <si>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</si>
  <si>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</si>
  <si>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</si>
  <si>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</si>
  <si>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</si>
  <si>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</si>
  <si>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</si>
  <si>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subcatagory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</si>
  <si>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</si>
  <si>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</si>
  <si>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</si>
  <si>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</si>
  <si>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</si>
  <si>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</si>
  <si>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</si>
  <si>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</si>
  <si>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</si>
  <si>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</si>
  <si>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</si>
  <si>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</si>
  <si>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</si>
  <si>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</si>
  <si>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</si>
  <si>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</si>
  <si>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</si>
  <si>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</si>
  <si>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</si>
  <si>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 xml:space="preserve">Name </t>
  </si>
  <si>
    <t>Blurb</t>
  </si>
  <si>
    <t>Goal</t>
  </si>
  <si>
    <t>Pledge</t>
  </si>
  <si>
    <t xml:space="preserve"> </t>
  </si>
  <si>
    <t>Avg Donation</t>
  </si>
  <si>
    <t>Backers</t>
  </si>
  <si>
    <t>Successful</t>
  </si>
  <si>
    <t xml:space="preserve">Failed </t>
  </si>
  <si>
    <t>Mean Goal</t>
  </si>
  <si>
    <t>Median Goal</t>
  </si>
  <si>
    <t>Median Pledged</t>
  </si>
  <si>
    <t>Mean Pledged</t>
  </si>
  <si>
    <t xml:space="preserve">  </t>
  </si>
  <si>
    <t>Standard Deviation of Goal</t>
  </si>
  <si>
    <t xml:space="preserve">Upper Quartile of Goal 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</si>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</sst>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44" fontId="0" fillId="0" borderId="0" xfId="1" applyFont="1"/>
    <xf numFmtId="165" fontId="0" fillId="0" borderId="0" xfId="0" applyNumberFormat="1"/>
    <xf numFmtId="165" fontId="0" fillId="0" borderId="0" xfId="1" applyNumberFormat="1" applyFont="1"/>
    <xf numFmtId="0" fontId="0" fillId="0" borderId="0" xfId="0" applyFont="1"/>
    <xf numFmtId="0" fontId="0" fillId="0" borderId="0" xfId="0" applyFont="1" applyAlignment="1">
      <alignment wrapText="1"/>
    </xf>
    <xf numFmtId="44" fontId="0" fillId="0" borderId="0" xfId="0" applyNumberFormat="1" applyFont="1"/>
    <xf numFmtId="164" fontId="0" fillId="0" borderId="0" xfId="0" applyNumberFormat="1" applyFont="1"/>
    <xf numFmtId="49" fontId="0" fillId="0" borderId="0" xfId="0" applyNumberFormat="1" applyFont="1"/>
    <xf numFmtId="14" fontId="0" fillId="0" borderId="0" xfId="0" applyNumberFormat="1" applyFont="1"/>
  </cellXfs>
  <cellStyles count="2">
    <cellStyle name="Currency" xfId="1" builtinId="4"/>
    <cellStyle name="Normal" xfId="0" builtinId="0"/>
  </cellStyles>
  <dxfs count="27">
    <dxf>
      <fill>
        <patternFill>
          <bgColor theme="8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chartsheet" Target="chartsheets/sheet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File with Tabs Numbered 12.25.2021.xlsx]1.3.2Parents Catagory Outcome!PivotTable2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 </a:t>
            </a:r>
          </a:p>
        </c:rich>
      </c:tx>
      <c:overlay val="1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'1.3.2Parents Catagory Outcome'!$B$3:$B$4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'1.3.2Parents Catagory Outcome'!$A$5:$A$6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'1.3.2Parents Catagory Outcome'!$B$5:$B$6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50D-4C22-9896-E1F1BD4C966C}"/>
            </c:ext>
          </c:extLst>
        </c:ser>
        <c:ser>
          <c:idx val="1"/>
          <c:order val="1"/>
          <c:tx>
            <c:strRef>
              <c:f>'1.3.2Parents Catagory Outcome'!$C$3:$C$4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'1.3.2Parents Catagory Outcome'!$A$5:$A$6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'1.3.2Parents Catagory Outcome'!$C$5:$C$6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50D-4C22-9896-E1F1BD4C966C}"/>
            </c:ext>
          </c:extLst>
        </c:ser>
        <c:ser>
          <c:idx val="2"/>
          <c:order val="2"/>
          <c:tx>
            <c:strRef>
              <c:f>'1.3.2Parents Catagory Outcome'!$D$3:$D$4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'1.3.2Parents Catagory Outcome'!$A$5:$A$6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'1.3.2Parents Catagory Outcome'!$D$5:$D$6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50D-4C22-9896-E1F1BD4C966C}"/>
            </c:ext>
          </c:extLst>
        </c:ser>
        <c:ser>
          <c:idx val="3"/>
          <c:order val="3"/>
          <c:tx>
            <c:strRef>
              <c:f>'1.3.2Parents Catagory Outcome'!$E$3:$E$4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'1.3.2Parents Catagory Outcome'!$A$5:$A$6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'1.3.2Parents Catagory Outcome'!$E$5:$E$6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50D-4C22-9896-E1F1BD4C9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63881183"/>
        <c:axId val="1463877855"/>
      </c:barChart>
      <c:catAx>
        <c:axId val="1463881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3877855"/>
        <c:crosses val="autoZero"/>
        <c:auto val="1"/>
        <c:lblAlgn val="ctr"/>
        <c:lblOffset val="100"/>
        <c:noMultiLvlLbl val="0"/>
      </c:catAx>
      <c:valAx>
        <c:axId val="1463877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3881183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File with Tabs Numbered 12.25.2021.xlsx]1.3.2Category-Outcomes Pivot!PivotTable1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Catagory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'1.3.2Category-Outcomes Pivot'!$C$3:$C$4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'1.3.2Category-Outcomes Pivot'!$A$5:$B$46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'1.3.2Category-Outcomes Pivot'!$C$5:$C$46</c:f>
              <c:numCache>
                <c:formatCode>General</c:formatCode>
                <c:ptCount val="41"/>
                <c:pt idx="3">
                  <c:v>31</c:v>
                </c:pt>
                <c:pt idx="6">
                  <c:v>15</c:v>
                </c:pt>
                <c:pt idx="12">
                  <c:v>23</c:v>
                </c:pt>
                <c:pt idx="21">
                  <c:v>19</c:v>
                </c:pt>
                <c:pt idx="26">
                  <c:v>16</c:v>
                </c:pt>
                <c:pt idx="31">
                  <c:v>6</c:v>
                </c:pt>
                <c:pt idx="35">
                  <c:v>15</c:v>
                </c:pt>
                <c:pt idx="36">
                  <c:v>47</c:v>
                </c:pt>
                <c:pt idx="37">
                  <c:v>59</c:v>
                </c:pt>
                <c:pt idx="38">
                  <c:v>11</c:v>
                </c:pt>
                <c:pt idx="4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BA-44B1-B389-9F1367D0236C}"/>
            </c:ext>
          </c:extLst>
        </c:ser>
        <c:ser>
          <c:idx val="1"/>
          <c:order val="1"/>
          <c:tx>
            <c:strRef>
              <c:f>'1.3.2Category-Outcomes Pivot'!$D$3:$D$4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'1.3.2Category-Outcomes Pivot'!$A$5:$B$46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'1.3.2Category-Outcomes Pivot'!$D$5:$D$46</c:f>
              <c:numCache>
                <c:formatCode>General</c:formatCode>
                <c:ptCount val="41"/>
                <c:pt idx="0">
                  <c:v>78</c:v>
                </c:pt>
                <c:pt idx="2">
                  <c:v>52</c:v>
                </c:pt>
                <c:pt idx="6">
                  <c:v>101</c:v>
                </c:pt>
                <c:pt idx="7">
                  <c:v>14</c:v>
                </c:pt>
                <c:pt idx="9">
                  <c:v>23</c:v>
                </c:pt>
                <c:pt idx="11">
                  <c:v>73</c:v>
                </c:pt>
                <c:pt idx="15">
                  <c:v>37</c:v>
                </c:pt>
                <c:pt idx="16">
                  <c:v>20</c:v>
                </c:pt>
                <c:pt idx="17">
                  <c:v>53</c:v>
                </c:pt>
                <c:pt idx="22">
                  <c:v>14</c:v>
                </c:pt>
                <c:pt idx="23">
                  <c:v>11</c:v>
                </c:pt>
                <c:pt idx="24">
                  <c:v>34</c:v>
                </c:pt>
                <c:pt idx="25">
                  <c:v>13</c:v>
                </c:pt>
                <c:pt idx="27">
                  <c:v>32</c:v>
                </c:pt>
                <c:pt idx="28">
                  <c:v>34</c:v>
                </c:pt>
                <c:pt idx="31">
                  <c:v>21</c:v>
                </c:pt>
                <c:pt idx="32">
                  <c:v>13</c:v>
                </c:pt>
                <c:pt idx="34">
                  <c:v>7</c:v>
                </c:pt>
                <c:pt idx="35">
                  <c:v>1</c:v>
                </c:pt>
                <c:pt idx="36">
                  <c:v>81</c:v>
                </c:pt>
                <c:pt idx="37">
                  <c:v>36</c:v>
                </c:pt>
                <c:pt idx="38">
                  <c:v>40</c:v>
                </c:pt>
                <c:pt idx="39">
                  <c:v>250</c:v>
                </c:pt>
                <c:pt idx="40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BA-44B1-B389-9F1367D0236C}"/>
            </c:ext>
          </c:extLst>
        </c:ser>
        <c:ser>
          <c:idx val="2"/>
          <c:order val="2"/>
          <c:tx>
            <c:strRef>
              <c:f>'1.3.2Category-Outcomes Pivot'!$E$3:$E$4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'1.3.2Category-Outcomes Pivot'!$A$5:$B$46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'1.3.2Category-Outcomes Pivot'!$E$5:$E$46</c:f>
              <c:numCache>
                <c:formatCode>General</c:formatCode>
                <c:ptCount val="41"/>
                <c:pt idx="8">
                  <c:v>4</c:v>
                </c:pt>
                <c:pt idx="15">
                  <c:v>17</c:v>
                </c:pt>
                <c:pt idx="39">
                  <c:v>9</c:v>
                </c:pt>
                <c:pt idx="4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BA-44B1-B389-9F1367D0236C}"/>
            </c:ext>
          </c:extLst>
        </c:ser>
        <c:ser>
          <c:idx val="3"/>
          <c:order val="3"/>
          <c:tx>
            <c:strRef>
              <c:f>'1.3.2Category-Outcomes Pivot'!$F$3:$F$4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'1.3.2Category-Outcomes Pivot'!$A$5:$B$46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'1.3.2Category-Outcomes Pivot'!$F$5:$F$46</c:f>
              <c:numCache>
                <c:formatCode>General</c:formatCode>
                <c:ptCount val="41"/>
                <c:pt idx="1">
                  <c:v>164</c:v>
                </c:pt>
                <c:pt idx="4">
                  <c:v>48</c:v>
                </c:pt>
                <c:pt idx="5">
                  <c:v>49</c:v>
                </c:pt>
                <c:pt idx="8">
                  <c:v>34</c:v>
                </c:pt>
                <c:pt idx="10">
                  <c:v>52</c:v>
                </c:pt>
                <c:pt idx="13">
                  <c:v>33</c:v>
                </c:pt>
                <c:pt idx="14">
                  <c:v>30</c:v>
                </c:pt>
                <c:pt idx="16">
                  <c:v>138</c:v>
                </c:pt>
                <c:pt idx="18">
                  <c:v>14</c:v>
                </c:pt>
                <c:pt idx="19">
                  <c:v>35</c:v>
                </c:pt>
                <c:pt idx="20">
                  <c:v>240</c:v>
                </c:pt>
                <c:pt idx="24">
                  <c:v>62</c:v>
                </c:pt>
                <c:pt idx="29">
                  <c:v>49</c:v>
                </c:pt>
                <c:pt idx="30">
                  <c:v>20</c:v>
                </c:pt>
                <c:pt idx="33">
                  <c:v>103</c:v>
                </c:pt>
                <c:pt idx="34">
                  <c:v>7</c:v>
                </c:pt>
                <c:pt idx="35">
                  <c:v>31</c:v>
                </c:pt>
                <c:pt idx="36">
                  <c:v>17</c:v>
                </c:pt>
                <c:pt idx="38">
                  <c:v>45</c:v>
                </c:pt>
                <c:pt idx="39">
                  <c:v>412</c:v>
                </c:pt>
                <c:pt idx="40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BA-44B1-B389-9F1367D023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724940639"/>
        <c:axId val="1724931487"/>
      </c:barChart>
      <c:catAx>
        <c:axId val="1724940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4931487"/>
        <c:crosses val="autoZero"/>
        <c:auto val="1"/>
        <c:lblAlgn val="ctr"/>
        <c:lblOffset val="100"/>
        <c:noMultiLvlLbl val="0"/>
      </c:catAx>
      <c:valAx>
        <c:axId val="1724931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4940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File with Tabs Numbered 12.25.2021.xlsx]1.3.3Outcomes Based on LaunchDt!PivotTable4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'1.3.3Outcomes Based on LaunchDt'!$B$3:$B$4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'1.3.3Outcomes Based on LaunchDt'!$A$5:$A$17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'1.3.3Outcomes Based on LaunchDt'!$B$5:$B$17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DC-4675-8DF5-98F37EC3F69A}"/>
            </c:ext>
          </c:extLst>
        </c:ser>
        <c:ser>
          <c:idx val="1"/>
          <c:order val="1"/>
          <c:tx>
            <c:strRef>
              <c:f>'1.3.3Outcomes Based on LaunchDt'!$C$3:$C$4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'1.3.3Outcomes Based on LaunchDt'!$A$5:$A$17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'1.3.3Outcomes Based on LaunchDt'!$C$5:$C$17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DC-4675-8DF5-98F37EC3F69A}"/>
            </c:ext>
          </c:extLst>
        </c:ser>
        <c:ser>
          <c:idx val="2"/>
          <c:order val="2"/>
          <c:tx>
            <c:strRef>
              <c:f>'1.3.3Outcomes Based on LaunchDt'!$D$3:$D$4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'1.3.3Outcomes Based on LaunchDt'!$A$5:$A$17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'1.3.3Outcomes Based on LaunchDt'!$D$5:$D$17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DC-4675-8DF5-98F37EC3F69A}"/>
            </c:ext>
          </c:extLst>
        </c:ser>
        <c:ser>
          <c:idx val="3"/>
          <c:order val="3"/>
          <c:tx>
            <c:strRef>
              <c:f>'1.3.3Outcomes Based on LaunchDt'!$E$3:$E$4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'1.3.3Outcomes Based on LaunchDt'!$A$5:$A$17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'1.3.3Outcomes Based on LaunchDt'!$E$5:$E$17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DC-4675-8DF5-98F37EC3F6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4924415"/>
        <c:axId val="1724923167"/>
      </c:lineChart>
      <c:catAx>
        <c:axId val="1724924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4923167"/>
        <c:crosses val="autoZero"/>
        <c:auto val="1"/>
        <c:lblAlgn val="ctr"/>
        <c:lblOffset val="100"/>
        <c:noMultiLvlLbl val="0"/>
      </c:catAx>
      <c:valAx>
        <c:axId val="1724923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4924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File with Tabs Numbered 12.25.2021.xlsx]1.4.1subcatagory studies!PivotTable3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'1.4.1subcatagory studies'!$B$4:$B$5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'1.4.1subcatagory studies'!$A$6:$A$7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'1.4.1subcatagory studies'!$B$6:$B$7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6C-4467-A5F1-F567172F730C}"/>
            </c:ext>
          </c:extLst>
        </c:ser>
        <c:ser>
          <c:idx val="1"/>
          <c:order val="1"/>
          <c:tx>
            <c:strRef>
              <c:f>'1.4.1subcatagory studies'!$C$4:$C$5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'1.4.1subcatagory studies'!$A$6:$A$7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'1.4.1subcatagory studies'!$C$6:$C$7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6C-4467-A5F1-F567172F730C}"/>
            </c:ext>
          </c:extLst>
        </c:ser>
        <c:ser>
          <c:idx val="2"/>
          <c:order val="2"/>
          <c:tx>
            <c:strRef>
              <c:f>'1.4.1subcatagory studies'!$D$4:$D$5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'1.4.1subcatagory studies'!$A$6:$A$7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'1.4.1subcatagory studies'!$D$6:$D$7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6C-4467-A5F1-F567172F73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27166239"/>
        <c:axId val="1427164159"/>
      </c:barChart>
      <c:catAx>
        <c:axId val="1427166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164159"/>
        <c:crosses val="autoZero"/>
        <c:auto val="1"/>
        <c:lblAlgn val="ctr"/>
        <c:lblOffset val="100"/>
        <c:noMultiLvlLbl val="0"/>
      </c:catAx>
      <c:valAx>
        <c:axId val="1427164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166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AC4F5726-753A-4998-906C-0C6F553F0687}">
          <cx:tx>
            <cx:txData>
              <cx:f>_xlchart.v1.0</cx:f>
              <cx:v> goal </cx:v>
            </cx:txData>
          </cx:tx>
          <cx:dataLabels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BC1D010-4AEA-46F8-8E35-85CF1D7C2473}">
          <cx:tx>
            <cx:txData>
              <cx:f>_xlchart.v1.2</cx:f>
              <cx:v>pledged</cx:v>
            </cx:txData>
          </cx:tx>
          <cx:dataLabels>
            <cx:visibility seriesName="0" categoryName="0" value="1"/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8E214AB-89BC-4C79-9010-69A24B440F09}">
  <sheetPr/>
  <sheetViews>
    <sheetView tabSelected="1" zoomScale="84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2</xdr:row>
      <xdr:rowOff>1</xdr:rowOff>
    </xdr:from>
    <xdr:to>
      <xdr:col>20</xdr:col>
      <xdr:colOff>133350</xdr:colOff>
      <xdr:row>29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C61A2B-E6DB-4BBC-90E7-5DF0EAC610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295276</xdr:colOff>
      <xdr:row>2</xdr:row>
      <xdr:rowOff>19051</xdr:rowOff>
    </xdr:from>
    <xdr:to>
      <xdr:col>35</xdr:col>
      <xdr:colOff>228601</xdr:colOff>
      <xdr:row>36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19B71CE-2C7A-46F3-B5ED-5A4F987D71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66675</xdr:colOff>
      <xdr:row>3</xdr:row>
      <xdr:rowOff>123824</xdr:rowOff>
    </xdr:from>
    <xdr:to>
      <xdr:col>19</xdr:col>
      <xdr:colOff>333375</xdr:colOff>
      <xdr:row>26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0E124A-CD1B-4321-88A3-3759AB8F39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2</xdr:row>
      <xdr:rowOff>152400</xdr:rowOff>
    </xdr:from>
    <xdr:to>
      <xdr:col>21</xdr:col>
      <xdr:colOff>304800</xdr:colOff>
      <xdr:row>35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ECBB78-CAFC-4467-854D-F981C3C85A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74554" cy="629330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18B6142-C6DA-4183-902D-6351C9E94A3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87A4128-2A13-4E84-AC38-11A156CEDF6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4554" cy="629330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y Vyas" refreshedDate="44551.417534375003" createdVersion="7" refreshedVersion="7" minRefreshableVersion="3" recordCount="4114" xr:uid="{34399707-ECF5-42FB-BB10-7CCB6C6C5329}">
  <cacheSource type="worksheet">
    <worksheetSource ref="A1:R4115" sheet="1.1.3 Kickstarter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a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y Vyas" refreshedDate="44551.766053125" createdVersion="7" refreshedVersion="7" minRefreshableVersion="3" recordCount="4114" xr:uid="{A285D8FD-0BB2-44EA-8A30-D654FB47664B}">
  <cacheSource type="worksheet">
    <worksheetSource ref="A1:T4115" sheet="1.1.3 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a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x v="0"/>
    <n v="137"/>
    <n v="63.92"/>
    <x v="0"/>
    <x v="0"/>
  </r>
  <r>
    <x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x v="0"/>
    <n v="143"/>
    <n v="185.48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x v="0"/>
    <n v="1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x v="0"/>
    <n v="104"/>
    <n v="69.27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x v="0"/>
    <n v="123"/>
    <n v="190.5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x v="0"/>
    <n v="110"/>
    <n v="93.4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x v="0"/>
    <n v="106"/>
    <n v="146.88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x v="0"/>
    <n v="101"/>
    <n v="159.82"/>
    <x v="0"/>
    <x v="0"/>
  </r>
  <r>
    <x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x v="0"/>
    <n v="100"/>
    <n v="291.79000000000002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x v="0"/>
    <n v="126"/>
    <n v="31.5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x v="0"/>
    <n v="101"/>
    <n v="158.6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x v="0"/>
    <n v="121"/>
    <n v="80.33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x v="0"/>
    <n v="165"/>
    <n v="59.96"/>
    <x v="0"/>
    <x v="0"/>
  </r>
  <r>
    <x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x v="0"/>
    <n v="160"/>
    <n v="109.78"/>
    <x v="0"/>
    <x v="0"/>
  </r>
  <r>
    <x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x v="0"/>
    <n v="101"/>
    <n v="147.71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x v="0"/>
    <n v="107"/>
    <n v="21.76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x v="0"/>
    <n v="100"/>
    <n v="171.84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x v="0"/>
    <n v="101"/>
    <n v="41.94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x v="0"/>
    <n v="106"/>
    <n v="93.26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x v="0"/>
    <n v="145"/>
    <n v="56.14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x v="0"/>
    <n v="100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x v="0"/>
    <n v="109"/>
    <n v="199.9"/>
    <x v="0"/>
    <x v="0"/>
  </r>
  <r>
    <x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x v="0"/>
    <n v="117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x v="0"/>
    <n v="119"/>
    <n v="103.04"/>
    <x v="0"/>
    <x v="0"/>
  </r>
  <r>
    <x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x v="0"/>
    <n v="109"/>
    <n v="66.349999999999994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x v="0"/>
    <n v="133"/>
    <n v="57.14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x v="0"/>
    <n v="155"/>
    <n v="102.11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x v="0"/>
    <n v="112"/>
    <n v="148.9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x v="0"/>
    <n v="100"/>
    <n v="169.61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x v="0"/>
    <n v="123"/>
    <n v="31.62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x v="0"/>
    <n v="101"/>
    <n v="76.45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x v="0"/>
    <n v="100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x v="0"/>
    <n v="100"/>
    <n v="320.45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x v="0"/>
    <n v="102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x v="0"/>
    <n v="130"/>
    <n v="49.88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x v="0"/>
    <n v="167"/>
    <n v="59.46"/>
    <x v="0"/>
    <x v="0"/>
  </r>
  <r>
    <x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x v="0"/>
    <n v="142"/>
    <n v="193.84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x v="0"/>
    <n v="183"/>
    <n v="159.51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x v="0"/>
    <n v="110"/>
    <n v="41.6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x v="0"/>
    <n v="131"/>
    <n v="150.9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x v="0"/>
    <n v="101"/>
    <n v="126.69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x v="0"/>
    <n v="100"/>
    <n v="105.26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x v="0"/>
    <n v="142"/>
    <n v="117.51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x v="0"/>
    <n v="309"/>
    <n v="117.36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x v="0"/>
    <n v="100"/>
    <n v="133.33000000000001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x v="0"/>
    <n v="120"/>
    <n v="98.36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x v="0"/>
    <n v="104"/>
    <n v="194.44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x v="0"/>
    <n v="108"/>
    <n v="76.87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x v="0"/>
    <n v="108"/>
    <n v="56.82"/>
    <x v="0"/>
    <x v="0"/>
  </r>
  <r>
    <x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x v="0"/>
    <n v="100"/>
    <n v="137.9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x v="0"/>
    <n v="100"/>
    <n v="27.27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x v="0"/>
    <n v="128"/>
    <n v="118.34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x v="0"/>
    <n v="116"/>
    <n v="223.48"/>
    <x v="0"/>
    <x v="0"/>
  </r>
  <r>
    <x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x v="0"/>
    <n v="110"/>
    <n v="28.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x v="0"/>
    <n v="101"/>
    <n v="194.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x v="0"/>
    <n v="129"/>
    <n v="128.94999999999999"/>
    <x v="0"/>
    <x v="0"/>
  </r>
  <r>
    <x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x v="0"/>
    <n v="107"/>
    <n v="49.32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x v="0"/>
    <n v="102"/>
    <n v="221.52"/>
    <x v="0"/>
    <x v="0"/>
  </r>
  <r>
    <x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x v="0"/>
    <n v="103"/>
    <n v="137.21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x v="0"/>
    <n v="100"/>
    <n v="606.82000000000005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x v="1"/>
    <n v="103"/>
    <n v="43.04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x v="1"/>
    <n v="148"/>
    <n v="322.39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x v="1"/>
    <n v="155"/>
    <n v="96.71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x v="1"/>
    <n v="114"/>
    <n v="35.47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x v="1"/>
    <n v="173"/>
    <n v="86.67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x v="1"/>
    <n v="108"/>
    <n v="132.05000000000001"/>
    <x v="0"/>
    <x v="1"/>
  </r>
  <r>
    <x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x v="1"/>
    <n v="119"/>
    <n v="91.23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x v="1"/>
    <n v="116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x v="1"/>
    <n v="127"/>
    <n v="21.19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x v="1"/>
    <n v="111"/>
    <n v="62.33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x v="1"/>
    <n v="127"/>
    <n v="37.409999999999997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x v="1"/>
    <n v="124"/>
    <n v="69.72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x v="1"/>
    <n v="108"/>
    <n v="58.17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x v="1"/>
    <n v="100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x v="1"/>
    <n v="113"/>
    <n v="19.47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x v="1"/>
    <n v="115"/>
    <n v="85.96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x v="1"/>
    <n v="153"/>
    <n v="30.67"/>
    <x v="0"/>
    <x v="1"/>
  </r>
  <r>
    <x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x v="1"/>
    <n v="393"/>
    <n v="60.38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x v="1"/>
    <n v="27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x v="1"/>
    <n v="127"/>
    <n v="40.270000000000003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x v="1"/>
    <n v="107"/>
    <n v="273.83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x v="1"/>
    <n v="198"/>
    <n v="53.04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x v="1"/>
    <n v="100"/>
    <n v="40.01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x v="1"/>
    <n v="103"/>
    <n v="15.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x v="1"/>
    <n v="100"/>
    <n v="71.430000000000007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x v="1"/>
    <n v="126"/>
    <n v="71.709999999999994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x v="1"/>
    <n v="106"/>
    <n v="375.76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x v="1"/>
    <n v="105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x v="1"/>
    <n v="103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x v="1"/>
    <n v="115"/>
    <n v="123.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x v="1"/>
    <n v="100"/>
    <n v="31.38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x v="1"/>
    <n v="120"/>
    <n v="78.260000000000005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x v="1"/>
    <n v="105"/>
    <n v="122.3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x v="1"/>
    <n v="111"/>
    <n v="73.73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x v="1"/>
    <n v="104"/>
    <n v="21.67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x v="1"/>
    <n v="131"/>
    <n v="21.9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x v="1"/>
    <n v="115"/>
    <n v="50.59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x v="1"/>
    <n v="106"/>
    <n v="53.13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x v="1"/>
    <n v="106"/>
    <n v="56.67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x v="1"/>
    <n v="106"/>
    <n v="40.78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x v="1"/>
    <n v="100"/>
    <n v="192.31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x v="1"/>
    <n v="100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x v="1"/>
    <n v="128"/>
    <n v="117.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x v="1"/>
    <n v="105"/>
    <n v="27.9"/>
    <x v="0"/>
    <x v="1"/>
  </r>
  <r>
    <x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x v="1"/>
    <n v="120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x v="1"/>
    <n v="107"/>
    <n v="39.380000000000003"/>
    <x v="0"/>
    <x v="1"/>
  </r>
  <r>
    <x v="106"/>
    <s v="LOST WEEKEND"/>
    <s v="A Boy. A Girl. A Car. A Serial Killer."/>
    <n v="5000"/>
    <n v="5025"/>
    <x v="0"/>
    <x v="0"/>
    <x v="0"/>
    <n v="1333391901"/>
    <n v="1332182301"/>
    <b v="0"/>
    <n v="27"/>
    <b v="1"/>
    <x v="1"/>
    <n v="101"/>
    <n v="186.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x v="1"/>
    <n v="102"/>
    <n v="111.38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x v="1"/>
    <n v="247"/>
    <n v="78.72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x v="1"/>
    <n v="220"/>
    <n v="46.7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x v="1"/>
    <n v="131"/>
    <n v="65.38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x v="1"/>
    <n v="155"/>
    <n v="102.08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x v="1"/>
    <n v="104"/>
    <n v="64.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x v="1"/>
    <n v="141"/>
    <n v="90.38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x v="1"/>
    <n v="103"/>
    <n v="88.57"/>
    <x v="0"/>
    <x v="1"/>
  </r>
  <r>
    <x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x v="1"/>
    <n v="140"/>
    <n v="28.73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x v="1"/>
    <n v="114"/>
    <n v="69.790000000000006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x v="1"/>
    <n v="100"/>
    <n v="167.49"/>
    <x v="0"/>
    <x v="1"/>
  </r>
  <r>
    <x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x v="1"/>
    <n v="113"/>
    <n v="144.91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x v="1"/>
    <n v="105"/>
    <n v="91.84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x v="2"/>
    <n v="0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x v="2"/>
    <n v="0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x v="2"/>
    <n v="0"/>
    <n v="0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x v="2"/>
    <n v="0"/>
    <n v="25.17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x v="2"/>
    <n v="0"/>
    <n v="0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x v="2"/>
    <n v="14"/>
    <n v="11.67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x v="2"/>
    <n v="6"/>
    <n v="106.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x v="2"/>
    <n v="2"/>
    <n v="47.5"/>
    <x v="0"/>
    <x v="2"/>
  </r>
  <r>
    <x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x v="2"/>
    <n v="2"/>
    <n v="311.17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x v="2"/>
    <n v="0"/>
    <n v="0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x v="2"/>
    <n v="0"/>
    <n v="0"/>
    <x v="0"/>
    <x v="2"/>
  </r>
  <r>
    <x v="131"/>
    <s v="I (Canceled)"/>
    <s v="I"/>
    <n v="1200"/>
    <n v="0"/>
    <x v="1"/>
    <x v="0"/>
    <x v="0"/>
    <n v="1467763200"/>
    <n v="1466453161"/>
    <b v="0"/>
    <n v="0"/>
    <b v="0"/>
    <x v="2"/>
    <n v="0"/>
    <n v="0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x v="2"/>
    <n v="10"/>
    <n v="94.51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x v="2"/>
    <n v="0"/>
    <n v="0"/>
    <x v="0"/>
    <x v="2"/>
  </r>
  <r>
    <x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x v="2"/>
    <n v="0"/>
    <n v="0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x v="2"/>
    <n v="13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x v="2"/>
    <n v="0"/>
    <n v="0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x v="2"/>
    <n v="0"/>
    <n v="0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x v="2"/>
    <n v="3"/>
    <n v="81.239999999999995"/>
    <x v="0"/>
    <x v="2"/>
  </r>
  <r>
    <x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x v="2"/>
    <n v="100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x v="2"/>
    <n v="0"/>
    <n v="0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x v="2"/>
    <n v="11"/>
    <n v="46.18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x v="2"/>
    <n v="0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x v="2"/>
    <n v="0"/>
    <n v="0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x v="2"/>
    <n v="28"/>
    <n v="55.95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x v="2"/>
    <n v="8"/>
    <n v="37.56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x v="2"/>
    <n v="1"/>
    <n v="38.33"/>
    <x v="0"/>
    <x v="2"/>
  </r>
  <r>
    <x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x v="2"/>
    <n v="0"/>
    <n v="0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x v="2"/>
    <n v="0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x v="2"/>
    <n v="1"/>
    <n v="15.33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x v="2"/>
    <n v="23"/>
    <n v="449.43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x v="2"/>
    <n v="0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x v="2"/>
    <n v="0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x v="2"/>
    <n v="1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x v="2"/>
    <n v="3"/>
    <n v="13.33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x v="2"/>
    <n v="0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x v="2"/>
    <n v="5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x v="2"/>
    <n v="0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x v="2"/>
    <n v="0"/>
    <n v="0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x v="2"/>
    <n v="0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x v="3"/>
    <n v="0"/>
    <n v="0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x v="3"/>
    <n v="0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x v="3"/>
    <n v="1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x v="3"/>
    <n v="0"/>
    <n v="0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x v="3"/>
    <n v="1"/>
    <n v="91.43"/>
    <x v="0"/>
    <x v="3"/>
  </r>
  <r>
    <x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x v="3"/>
    <n v="0"/>
    <n v="0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x v="3"/>
    <n v="60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x v="3"/>
    <n v="0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x v="3"/>
    <n v="4"/>
    <n v="108.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x v="3"/>
    <n v="22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x v="3"/>
    <n v="3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x v="3"/>
    <n v="0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x v="3"/>
    <n v="0"/>
    <n v="0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x v="3"/>
    <n v="0"/>
    <n v="0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x v="3"/>
    <n v="0"/>
    <n v="0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x v="3"/>
    <n v="6"/>
    <n v="49.88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x v="3"/>
    <n v="0"/>
    <n v="0"/>
    <x v="0"/>
    <x v="3"/>
  </r>
  <r>
    <x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x v="3"/>
    <n v="40"/>
    <n v="25.71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x v="3"/>
    <n v="0"/>
    <n v="0"/>
    <x v="0"/>
    <x v="3"/>
  </r>
  <r>
    <x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x v="3"/>
    <n v="20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x v="3"/>
    <n v="33"/>
    <n v="30.85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x v="3"/>
    <n v="21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x v="3"/>
    <n v="0"/>
    <n v="0"/>
    <x v="0"/>
    <x v="3"/>
  </r>
  <r>
    <x v="183"/>
    <s v="Three Little Words"/>
    <s v="Don't kill me until I meet my Dad"/>
    <n v="12500"/>
    <n v="4482"/>
    <x v="2"/>
    <x v="1"/>
    <x v="1"/>
    <n v="1417033610"/>
    <n v="1414438010"/>
    <b v="0"/>
    <n v="12"/>
    <b v="0"/>
    <x v="3"/>
    <n v="36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x v="3"/>
    <n v="3"/>
    <n v="25.5"/>
    <x v="0"/>
    <x v="3"/>
  </r>
  <r>
    <x v="185"/>
    <s v="BLANK Short Movie"/>
    <s v="Love has no boundaries!"/>
    <n v="40000"/>
    <n v="2200"/>
    <x v="2"/>
    <x v="10"/>
    <x v="8"/>
    <n v="1471557139"/>
    <n v="1468965139"/>
    <b v="0"/>
    <n v="10"/>
    <b v="0"/>
    <x v="3"/>
    <n v="6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x v="3"/>
    <n v="0"/>
    <n v="0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x v="3"/>
    <n v="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x v="3"/>
    <n v="0"/>
    <n v="0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x v="3"/>
    <n v="0"/>
    <n v="69"/>
    <x v="0"/>
    <x v="3"/>
  </r>
  <r>
    <x v="190"/>
    <s v="REGIONRAT, the movie"/>
    <s v="Because hope can be a 4 letter word"/>
    <n v="12000"/>
    <n v="50"/>
    <x v="2"/>
    <x v="0"/>
    <x v="0"/>
    <n v="1466091446"/>
    <n v="1465227446"/>
    <b v="0"/>
    <n v="1"/>
    <b v="0"/>
    <x v="3"/>
    <n v="0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x v="3"/>
    <n v="5"/>
    <n v="83.33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x v="3"/>
    <n v="0"/>
    <n v="5.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x v="3"/>
    <n v="0"/>
    <n v="0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x v="3"/>
    <n v="0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x v="3"/>
    <n v="0"/>
    <n v="0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x v="3"/>
    <n v="42"/>
    <n v="77.11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x v="3"/>
    <n v="10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x v="3"/>
    <n v="1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x v="3"/>
    <n v="0"/>
    <n v="0"/>
    <x v="0"/>
    <x v="3"/>
  </r>
  <r>
    <x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x v="3"/>
    <n v="26"/>
    <n v="87.31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x v="3"/>
    <n v="58"/>
    <n v="54.29"/>
    <x v="0"/>
    <x v="3"/>
  </r>
  <r>
    <x v="202"/>
    <s v="Modern Gangsters"/>
    <s v="new web series created by jonney terry"/>
    <n v="6000"/>
    <n v="0"/>
    <x v="2"/>
    <x v="0"/>
    <x v="0"/>
    <n v="1444337940"/>
    <n v="1441750564"/>
    <b v="0"/>
    <n v="0"/>
    <b v="0"/>
    <x v="3"/>
    <n v="0"/>
    <n v="0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x v="3"/>
    <n v="30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x v="3"/>
    <n v="51"/>
    <n v="117.68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x v="3"/>
    <n v="16"/>
    <n v="76.47"/>
    <x v="0"/>
    <x v="3"/>
  </r>
  <r>
    <x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x v="3"/>
    <n v="0"/>
    <n v="0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x v="3"/>
    <n v="15"/>
    <n v="163.85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x v="3"/>
    <n v="0"/>
    <n v="0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x v="3"/>
    <n v="0"/>
    <n v="0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x v="3"/>
    <n v="25"/>
    <n v="91.82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x v="3"/>
    <n v="45"/>
    <n v="185.83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x v="3"/>
    <n v="0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x v="3"/>
    <n v="0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x v="3"/>
    <n v="0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x v="3"/>
    <n v="0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x v="3"/>
    <n v="56"/>
    <n v="331.54"/>
    <x v="0"/>
    <x v="3"/>
  </r>
  <r>
    <x v="217"/>
    <s v="Bitch"/>
    <s v="A roadmovie by paw"/>
    <n v="100000"/>
    <n v="11943"/>
    <x v="2"/>
    <x v="11"/>
    <x v="9"/>
    <n v="1419780149"/>
    <n v="1417101749"/>
    <b v="0"/>
    <n v="38"/>
    <b v="0"/>
    <x v="3"/>
    <n v="12"/>
    <n v="314.2900000000000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x v="3"/>
    <n v="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x v="3"/>
    <n v="18"/>
    <n v="115.99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x v="3"/>
    <n v="1"/>
    <n v="120"/>
    <x v="0"/>
    <x v="3"/>
  </r>
  <r>
    <x v="221"/>
    <s v="Archetypes"/>
    <s v="Film about Schizophrenia with Surreal Twists!"/>
    <n v="50000"/>
    <n v="0"/>
    <x v="2"/>
    <x v="0"/>
    <x v="0"/>
    <n v="1427569564"/>
    <n v="1422389164"/>
    <b v="0"/>
    <n v="0"/>
    <b v="0"/>
    <x v="3"/>
    <n v="0"/>
    <n v="0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x v="3"/>
    <n v="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x v="3"/>
    <n v="0"/>
    <n v="0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x v="3"/>
    <n v="0"/>
    <n v="0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x v="3"/>
    <n v="0"/>
    <n v="0"/>
    <x v="0"/>
    <x v="3"/>
  </r>
  <r>
    <x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x v="3"/>
    <n v="1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x v="3"/>
    <n v="0"/>
    <n v="0"/>
    <x v="0"/>
    <x v="3"/>
  </r>
  <r>
    <x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x v="3"/>
    <n v="0"/>
    <n v="0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x v="3"/>
    <n v="0"/>
    <n v="0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x v="3"/>
    <n v="0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x v="3"/>
    <n v="0"/>
    <n v="0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x v="3"/>
    <n v="3"/>
    <n v="15.71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x v="3"/>
    <n v="0"/>
    <n v="0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x v="3"/>
    <n v="40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x v="3"/>
    <n v="0"/>
    <n v="0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x v="3"/>
    <n v="0"/>
    <n v="0"/>
    <x v="0"/>
    <x v="3"/>
  </r>
  <r>
    <x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x v="3"/>
    <n v="0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x v="3"/>
    <n v="0"/>
    <n v="0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x v="3"/>
    <n v="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x v="4"/>
    <n v="108"/>
    <n v="117.85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x v="4"/>
    <n v="113"/>
    <n v="109.04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x v="4"/>
    <n v="113"/>
    <n v="73.02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x v="4"/>
    <n v="103"/>
    <n v="78.2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x v="4"/>
    <n v="114"/>
    <n v="47.4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x v="4"/>
    <n v="104"/>
    <n v="54.02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x v="4"/>
    <n v="305"/>
    <n v="68.489999999999995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x v="4"/>
    <n v="134"/>
    <n v="108.15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x v="4"/>
    <n v="101"/>
    <n v="589.95000000000005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x v="4"/>
    <n v="113"/>
    <n v="48.05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x v="4"/>
    <n v="106"/>
    <n v="72.48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x v="4"/>
    <n v="126"/>
    <n v="57.08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x v="4"/>
    <n v="185"/>
    <n v="85.44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x v="4"/>
    <n v="101"/>
    <n v="215.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x v="4"/>
    <n v="117"/>
    <n v="89.39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x v="4"/>
    <n v="107"/>
    <n v="45.42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x v="4"/>
    <n v="139"/>
    <n v="65.760000000000005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x v="4"/>
    <n v="107"/>
    <n v="66.7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x v="4"/>
    <n v="191"/>
    <n v="83.35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x v="4"/>
    <n v="132"/>
    <n v="105.05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x v="4"/>
    <n v="106"/>
    <n v="120.91"/>
    <x v="0"/>
    <x v="4"/>
  </r>
  <r>
    <x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x v="4"/>
    <n v="107"/>
    <n v="97.64"/>
    <x v="0"/>
    <x v="4"/>
  </r>
  <r>
    <x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x v="4"/>
    <n v="240"/>
    <n v="41.38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x v="4"/>
    <n v="118"/>
    <n v="30.65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x v="4"/>
    <n v="118"/>
    <n v="64.95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x v="4"/>
    <n v="111"/>
    <n v="95.78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x v="4"/>
    <n v="146"/>
    <n v="40.42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x v="4"/>
    <n v="132"/>
    <n v="78.5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x v="4"/>
    <n v="111"/>
    <n v="50.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x v="4"/>
    <n v="147"/>
    <n v="92.25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x v="4"/>
    <n v="153"/>
    <n v="57.54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x v="4"/>
    <n v="105"/>
    <n v="109.42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x v="4"/>
    <n v="177"/>
    <n v="81.89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x v="4"/>
    <n v="108"/>
    <n v="45.67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x v="4"/>
    <n v="156"/>
    <n v="55.22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x v="4"/>
    <n v="108"/>
    <n v="65.3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x v="4"/>
    <n v="148"/>
    <n v="95.23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x v="4"/>
    <n v="110"/>
    <n v="75.44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x v="4"/>
    <n v="150"/>
    <n v="97.8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x v="4"/>
    <n v="157"/>
    <n v="87.69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x v="4"/>
    <n v="156"/>
    <n v="54.75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x v="4"/>
    <n v="121"/>
    <n v="83.95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x v="4"/>
    <n v="101"/>
    <n v="254.39"/>
    <x v="0"/>
    <x v="4"/>
  </r>
  <r>
    <x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x v="4"/>
    <n v="114"/>
    <n v="101.83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x v="4"/>
    <n v="105"/>
    <n v="55.07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x v="4"/>
    <n v="229"/>
    <n v="56.9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x v="4"/>
    <n v="109"/>
    <n v="121.28"/>
    <x v="0"/>
    <x v="4"/>
  </r>
  <r>
    <x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x v="4"/>
    <n v="176"/>
    <n v="91.19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x v="4"/>
    <n v="103"/>
    <n v="115.45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x v="4"/>
    <n v="105"/>
    <n v="67.77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x v="4"/>
    <n v="107"/>
    <n v="28.58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x v="4"/>
    <n v="120"/>
    <n v="46.88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x v="4"/>
    <n v="102"/>
    <n v="154.41999999999999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x v="4"/>
    <n v="101"/>
    <n v="201.22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x v="4"/>
    <n v="100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x v="4"/>
    <n v="133"/>
    <n v="100.08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x v="4"/>
    <n v="119"/>
    <n v="230.09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x v="4"/>
    <n v="101"/>
    <n v="141.75"/>
    <x v="0"/>
    <x v="4"/>
  </r>
  <r>
    <x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x v="4"/>
    <n v="109"/>
    <n v="56.34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x v="4"/>
    <n v="179"/>
    <n v="73.34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x v="4"/>
    <n v="102"/>
    <n v="85.34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x v="4"/>
    <n v="119"/>
    <n v="61.5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x v="4"/>
    <n v="100"/>
    <n v="93.02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x v="4"/>
    <n v="137"/>
    <n v="50.29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x v="4"/>
    <n v="232"/>
    <n v="106.43"/>
    <x v="0"/>
    <x v="4"/>
  </r>
  <r>
    <x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x v="4"/>
    <n v="130"/>
    <n v="51.7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x v="4"/>
    <n v="293"/>
    <n v="36.61"/>
    <x v="0"/>
    <x v="4"/>
  </r>
  <r>
    <x v="307"/>
    <s v="Grammar Revolution"/>
    <s v="Why is grammar important?"/>
    <n v="22000"/>
    <n v="24490"/>
    <x v="0"/>
    <x v="0"/>
    <x v="0"/>
    <n v="1360276801"/>
    <n v="1357684801"/>
    <b v="1"/>
    <n v="576"/>
    <b v="1"/>
    <x v="4"/>
    <n v="111"/>
    <n v="42.52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x v="4"/>
    <n v="106"/>
    <n v="62.71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x v="4"/>
    <n v="119"/>
    <n v="89.96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x v="4"/>
    <n v="104"/>
    <n v="28.9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x v="4"/>
    <n v="104"/>
    <n v="138.80000000000001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x v="4"/>
    <n v="112"/>
    <n v="61.3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x v="4"/>
    <n v="105"/>
    <n v="80.2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x v="4"/>
    <n v="385"/>
    <n v="32.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x v="4"/>
    <n v="101"/>
    <n v="200.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x v="4"/>
    <n v="114"/>
    <n v="108.0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x v="4"/>
    <n v="101"/>
    <n v="95.7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x v="4"/>
    <n v="283"/>
    <n v="49.8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x v="4"/>
    <n v="113"/>
    <n v="110.47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x v="4"/>
    <n v="107"/>
    <n v="134.91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x v="4"/>
    <n v="103"/>
    <n v="106.62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x v="4"/>
    <n v="108"/>
    <n v="145.04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x v="4"/>
    <n v="123"/>
    <n v="114.59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x v="4"/>
    <n v="102"/>
    <n v="105.32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x v="4"/>
    <n v="104"/>
    <n v="70.92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x v="4"/>
    <n v="113"/>
    <n v="147.16999999999999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x v="4"/>
    <n v="136"/>
    <n v="160.47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x v="4"/>
    <n v="104"/>
    <n v="156.05000000000001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x v="4"/>
    <n v="106"/>
    <n v="63.17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x v="4"/>
    <n v="102"/>
    <n v="104.82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x v="4"/>
    <n v="107"/>
    <n v="97.36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x v="4"/>
    <n v="113"/>
    <n v="203.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x v="4"/>
    <n v="125"/>
    <n v="188.31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x v="4"/>
    <n v="101"/>
    <n v="146.65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x v="4"/>
    <n v="103"/>
    <n v="109.19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x v="4"/>
    <n v="117"/>
    <n v="59.25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x v="4"/>
    <n v="101"/>
    <n v="97.9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x v="4"/>
    <n v="110"/>
    <n v="70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x v="4"/>
    <n v="108"/>
    <n v="72.87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x v="4"/>
    <n v="125"/>
    <n v="146.35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x v="4"/>
    <n v="107"/>
    <n v="67.91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x v="4"/>
    <n v="100"/>
    <n v="169.8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x v="4"/>
    <n v="102"/>
    <n v="58.41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x v="4"/>
    <n v="102"/>
    <n v="119.99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x v="4"/>
    <n v="123"/>
    <n v="99.86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x v="4"/>
    <n v="170"/>
    <n v="90.58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x v="4"/>
    <n v="112"/>
    <n v="117.77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x v="4"/>
    <n v="103"/>
    <n v="86.55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x v="4"/>
    <n v="107"/>
    <n v="71.900000000000006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x v="4"/>
    <n v="115"/>
    <n v="129.82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x v="4"/>
    <n v="127"/>
    <n v="44.91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x v="4"/>
    <n v="117"/>
    <n v="40.76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x v="4"/>
    <n v="109"/>
    <n v="103.52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x v="4"/>
    <n v="104"/>
    <n v="125.45"/>
    <x v="0"/>
    <x v="4"/>
  </r>
  <r>
    <x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x v="4"/>
    <n v="116"/>
    <n v="246.61"/>
    <x v="0"/>
    <x v="4"/>
  </r>
  <r>
    <x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x v="4"/>
    <n v="103"/>
    <n v="79.40000000000000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x v="4"/>
    <n v="174"/>
    <n v="86.14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x v="4"/>
    <n v="103"/>
    <n v="193.05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x v="4"/>
    <n v="105"/>
    <n v="84.02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x v="4"/>
    <n v="101"/>
    <n v="139.83000000000001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x v="4"/>
    <n v="111"/>
    <n v="109.8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x v="4"/>
    <n v="124"/>
    <n v="139.53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x v="4"/>
    <n v="101"/>
    <n v="347.85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x v="4"/>
    <n v="110"/>
    <n v="68.239999999999995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x v="4"/>
    <n v="104"/>
    <n v="239.94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x v="4"/>
    <n v="101"/>
    <n v="287.31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x v="4"/>
    <n v="103"/>
    <n v="86.85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x v="4"/>
    <n v="104"/>
    <n v="81.849999999999994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x v="4"/>
    <n v="110"/>
    <n v="42.87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x v="4"/>
    <n v="122"/>
    <n v="709.42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x v="4"/>
    <n v="114"/>
    <n v="161.26"/>
    <x v="0"/>
    <x v="4"/>
  </r>
  <r>
    <x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x v="4"/>
    <n v="125"/>
    <n v="41.78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x v="4"/>
    <n v="107"/>
    <n v="89.8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x v="4"/>
    <n v="131"/>
    <n v="45.05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x v="4"/>
    <n v="120"/>
    <n v="42.86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x v="4"/>
    <n v="106"/>
    <n v="54.08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x v="4"/>
    <n v="114"/>
    <n v="103.22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x v="4"/>
    <n v="112"/>
    <n v="40.4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x v="4"/>
    <n v="116"/>
    <n v="116.8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x v="4"/>
    <n v="142"/>
    <n v="115.51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x v="4"/>
    <n v="105"/>
    <n v="104.31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x v="4"/>
    <n v="256"/>
    <n v="69.77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x v="4"/>
    <n v="207"/>
    <n v="43.02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x v="4"/>
    <n v="112"/>
    <n v="58.54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x v="4"/>
    <n v="106"/>
    <n v="111.8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x v="4"/>
    <n v="100"/>
    <n v="46.23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x v="4"/>
    <n v="214"/>
    <n v="144.69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x v="4"/>
    <n v="126"/>
    <n v="88.8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x v="4"/>
    <n v="182"/>
    <n v="81.75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x v="4"/>
    <n v="100"/>
    <n v="71.430000000000007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x v="4"/>
    <n v="101"/>
    <n v="104.26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x v="4"/>
    <n v="101"/>
    <n v="90.62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x v="4"/>
    <n v="110"/>
    <n v="157.33000000000001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x v="4"/>
    <n v="112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x v="4"/>
    <n v="108"/>
    <n v="58.72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x v="4"/>
    <n v="107"/>
    <n v="81.63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x v="4"/>
    <n v="104"/>
    <n v="56.46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x v="4"/>
    <n v="125"/>
    <n v="140.1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x v="4"/>
    <n v="107"/>
    <n v="224.85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x v="4"/>
    <n v="112"/>
    <n v="181.13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x v="4"/>
    <n v="104"/>
    <n v="711.04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x v="4"/>
    <n v="142"/>
    <n v="65.88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x v="4"/>
    <n v="105"/>
    <n v="75.19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x v="4"/>
    <n v="103"/>
    <n v="133.13999999999999"/>
    <x v="0"/>
    <x v="4"/>
  </r>
  <r>
    <x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x v="4"/>
    <n v="108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x v="4"/>
    <n v="108"/>
    <n v="86.16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x v="4"/>
    <n v="102"/>
    <n v="92.32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x v="4"/>
    <n v="101"/>
    <n v="160.16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x v="4"/>
    <n v="137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x v="4"/>
    <n v="128"/>
    <n v="183.29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x v="4"/>
    <n v="101"/>
    <n v="125.7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x v="4"/>
    <n v="127"/>
    <n v="57.65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x v="4"/>
    <n v="105"/>
    <n v="78.66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x v="4"/>
    <n v="103"/>
    <n v="91.48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x v="4"/>
    <n v="102"/>
    <n v="68.09999999999999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x v="4"/>
    <n v="120"/>
    <n v="48.09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x v="4"/>
    <n v="100"/>
    <n v="202.42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x v="4"/>
    <n v="101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x v="4"/>
    <n v="100"/>
    <n v="110.07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x v="5"/>
    <n v="0"/>
    <n v="4.8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x v="5"/>
    <n v="2"/>
    <n v="50.17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x v="5"/>
    <n v="1"/>
    <n v="35.83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x v="5"/>
    <n v="1"/>
    <n v="11.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x v="5"/>
    <n v="7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x v="5"/>
    <n v="0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x v="5"/>
    <n v="1"/>
    <n v="16.63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x v="5"/>
    <n v="0"/>
    <n v="0"/>
    <x v="0"/>
    <x v="5"/>
  </r>
  <r>
    <x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x v="5"/>
    <n v="6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x v="5"/>
    <n v="0"/>
    <n v="0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x v="5"/>
    <n v="2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x v="5"/>
    <n v="14"/>
    <n v="51.88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x v="5"/>
    <n v="10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x v="5"/>
    <n v="0"/>
    <n v="0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x v="5"/>
    <n v="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x v="5"/>
    <n v="0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x v="5"/>
    <n v="0"/>
    <n v="0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x v="5"/>
    <n v="0"/>
    <n v="0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x v="5"/>
    <n v="9"/>
    <n v="170.55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x v="5"/>
    <n v="0"/>
    <n v="0"/>
    <x v="0"/>
    <x v="5"/>
  </r>
  <r>
    <x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x v="5"/>
    <n v="0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x v="5"/>
    <n v="0"/>
    <n v="0"/>
    <x v="0"/>
    <x v="5"/>
  </r>
  <r>
    <x v="442"/>
    <s v="The Paranormal Idiot"/>
    <s v="Doomsday is here"/>
    <n v="17000"/>
    <n v="6691"/>
    <x v="2"/>
    <x v="0"/>
    <x v="0"/>
    <n v="1424380783"/>
    <n v="1421788783"/>
    <b v="0"/>
    <n v="17"/>
    <b v="0"/>
    <x v="5"/>
    <n v="39"/>
    <n v="393.59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x v="5"/>
    <n v="0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x v="5"/>
    <n v="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x v="5"/>
    <n v="0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x v="5"/>
    <n v="7"/>
    <n v="47.88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x v="5"/>
    <n v="0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x v="5"/>
    <n v="3"/>
    <n v="20.5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x v="5"/>
    <n v="2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x v="5"/>
    <n v="1"/>
    <n v="56.57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x v="5"/>
    <n v="0"/>
    <n v="0"/>
    <x v="0"/>
    <x v="5"/>
  </r>
  <r>
    <x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x v="5"/>
    <n v="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x v="5"/>
    <n v="0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x v="5"/>
    <n v="1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x v="5"/>
    <n v="0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x v="5"/>
    <n v="1"/>
    <n v="20.329999999999998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x v="5"/>
    <n v="0"/>
    <n v="0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x v="5"/>
    <n v="8"/>
    <n v="16.760000000000002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x v="5"/>
    <n v="0"/>
    <n v="25"/>
    <x v="0"/>
    <x v="5"/>
  </r>
  <r>
    <x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x v="5"/>
    <n v="0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x v="5"/>
    <n v="0"/>
    <n v="0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x v="5"/>
    <n v="0"/>
    <n v="0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x v="5"/>
    <n v="2"/>
    <n v="113.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x v="5"/>
    <n v="0"/>
    <n v="1"/>
    <x v="0"/>
    <x v="5"/>
  </r>
  <r>
    <x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x v="5"/>
    <n v="27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x v="5"/>
    <n v="1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x v="5"/>
    <n v="22"/>
    <n v="110.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x v="5"/>
    <n v="0"/>
    <n v="0"/>
    <x v="0"/>
    <x v="5"/>
  </r>
  <r>
    <x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x v="5"/>
    <n v="0"/>
    <n v="0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x v="5"/>
    <n v="1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x v="5"/>
    <n v="12"/>
    <n v="38.479999999999997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x v="5"/>
    <n v="18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x v="5"/>
    <n v="3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x v="5"/>
    <n v="0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x v="5"/>
    <n v="0"/>
    <n v="0"/>
    <x v="0"/>
    <x v="5"/>
  </r>
  <r>
    <x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x v="5"/>
    <n v="2"/>
    <n v="39.57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x v="5"/>
    <n v="0"/>
    <n v="0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x v="5"/>
    <n v="0"/>
    <n v="0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x v="5"/>
    <n v="33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x v="5"/>
    <n v="19"/>
    <n v="55.4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x v="5"/>
    <n v="6"/>
    <n v="87.14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x v="5"/>
    <n v="0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x v="5"/>
    <n v="50"/>
    <n v="51.22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x v="5"/>
    <n v="0"/>
    <n v="13.5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x v="5"/>
    <n v="22"/>
    <n v="66.52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x v="5"/>
    <n v="0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x v="5"/>
    <n v="0"/>
    <n v="0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x v="5"/>
    <n v="0"/>
    <n v="0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x v="5"/>
    <n v="0"/>
    <n v="71.67"/>
    <x v="0"/>
    <x v="5"/>
  </r>
  <r>
    <x v="490"/>
    <s v="PROJECT IS CANCELLED"/>
    <s v="Cancelled"/>
    <n v="1000"/>
    <n v="0"/>
    <x v="2"/>
    <x v="0"/>
    <x v="0"/>
    <n v="1345677285"/>
    <n v="1343085285"/>
    <b v="0"/>
    <n v="0"/>
    <b v="0"/>
    <x v="5"/>
    <n v="0"/>
    <n v="0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x v="5"/>
    <n v="0"/>
    <n v="0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x v="5"/>
    <n v="0"/>
    <n v="0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x v="5"/>
    <n v="0"/>
    <n v="0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x v="5"/>
    <n v="0"/>
    <n v="10.33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x v="5"/>
    <n v="0"/>
    <n v="0"/>
    <x v="0"/>
    <x v="5"/>
  </r>
  <r>
    <x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x v="5"/>
    <n v="0"/>
    <n v="1"/>
    <x v="0"/>
    <x v="5"/>
  </r>
  <r>
    <x v="497"/>
    <s v="Galaxy Probe Kids"/>
    <s v="live-action/animated series pilot."/>
    <n v="4480"/>
    <n v="30"/>
    <x v="2"/>
    <x v="0"/>
    <x v="0"/>
    <n v="1419483600"/>
    <n v="1414889665"/>
    <b v="0"/>
    <n v="3"/>
    <b v="0"/>
    <x v="5"/>
    <n v="1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x v="5"/>
    <n v="5"/>
    <n v="136.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x v="5"/>
    <n v="10"/>
    <n v="73.459999999999994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x v="5"/>
    <n v="3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x v="5"/>
    <n v="0"/>
    <n v="0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x v="5"/>
    <n v="1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x v="5"/>
    <n v="2"/>
    <n v="12.67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x v="5"/>
    <n v="1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x v="5"/>
    <n v="0"/>
    <n v="3.71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x v="5"/>
    <n v="0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x v="5"/>
    <n v="3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x v="5"/>
    <n v="1"/>
    <n v="133.33000000000001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x v="5"/>
    <n v="0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x v="5"/>
    <n v="0"/>
    <n v="0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x v="5"/>
    <n v="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x v="5"/>
    <n v="0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x v="5"/>
    <n v="14"/>
    <n v="102.38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x v="5"/>
    <n v="3"/>
    <n v="16.670000000000002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x v="5"/>
    <n v="25"/>
    <n v="725.03"/>
    <x v="0"/>
    <x v="5"/>
  </r>
  <r>
    <x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x v="5"/>
    <n v="0"/>
    <n v="0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x v="5"/>
    <n v="1"/>
    <n v="68.33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x v="5"/>
    <n v="0"/>
    <n v="0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x v="5"/>
    <n v="23"/>
    <n v="39.229999999999997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x v="6"/>
    <n v="102"/>
    <n v="150.15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x v="6"/>
    <n v="105"/>
    <n v="93.43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x v="6"/>
    <n v="115"/>
    <n v="110.9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x v="6"/>
    <n v="121"/>
    <n v="71.790000000000006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x v="6"/>
    <n v="109"/>
    <n v="29.26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x v="6"/>
    <n v="100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x v="6"/>
    <n v="114"/>
    <n v="74.349999999999994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x v="6"/>
    <n v="101"/>
    <n v="63.83"/>
    <x v="1"/>
    <x v="6"/>
  </r>
  <r>
    <x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x v="6"/>
    <n v="116"/>
    <n v="44.33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x v="6"/>
    <n v="130"/>
    <n v="86.94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x v="6"/>
    <n v="108"/>
    <n v="126.55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x v="6"/>
    <n v="100"/>
    <n v="129.0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x v="6"/>
    <n v="123"/>
    <n v="71.239999999999995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x v="6"/>
    <n v="100"/>
    <n v="117.88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x v="6"/>
    <n v="105"/>
    <n v="327.08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x v="6"/>
    <n v="103"/>
    <n v="34.75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x v="6"/>
    <n v="118"/>
    <n v="100.06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x v="6"/>
    <n v="121"/>
    <n v="40.85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x v="6"/>
    <n v="302"/>
    <n v="252.02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x v="6"/>
    <n v="101"/>
    <n v="25.16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x v="7"/>
    <n v="0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x v="7"/>
    <n v="1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x v="7"/>
    <n v="0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x v="7"/>
    <n v="0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x v="7"/>
    <n v="1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x v="7"/>
    <n v="27"/>
    <n v="402.71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x v="7"/>
    <n v="0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x v="7"/>
    <n v="0"/>
    <n v="0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x v="7"/>
    <n v="0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x v="7"/>
    <n v="3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x v="7"/>
    <n v="1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x v="7"/>
    <n v="5"/>
    <n v="135.04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x v="7"/>
    <n v="0"/>
    <n v="0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x v="7"/>
    <n v="0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x v="7"/>
    <n v="37"/>
    <n v="64.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x v="7"/>
    <n v="0"/>
    <n v="0"/>
    <x v="2"/>
    <x v="7"/>
  </r>
  <r>
    <x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x v="7"/>
    <n v="3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x v="7"/>
    <n v="1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x v="7"/>
    <n v="0"/>
    <n v="0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x v="7"/>
    <n v="0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x v="7"/>
    <n v="0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x v="7"/>
    <n v="0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x v="7"/>
    <n v="0"/>
    <n v="0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x v="7"/>
    <n v="0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x v="7"/>
    <n v="0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x v="7"/>
    <n v="0"/>
    <n v="0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x v="7"/>
    <n v="0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x v="7"/>
    <n v="0"/>
    <n v="0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x v="7"/>
    <n v="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x v="7"/>
    <n v="1"/>
    <n v="20"/>
    <x v="2"/>
    <x v="7"/>
  </r>
  <r>
    <x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x v="7"/>
    <n v="0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x v="7"/>
    <n v="0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x v="7"/>
    <n v="0"/>
    <n v="0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x v="7"/>
    <n v="0"/>
    <n v="38.44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x v="7"/>
    <n v="1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x v="7"/>
    <n v="0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x v="7"/>
    <n v="0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x v="7"/>
    <n v="0"/>
    <n v="10"/>
    <x v="2"/>
    <x v="7"/>
  </r>
  <r>
    <x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x v="7"/>
    <n v="0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x v="7"/>
    <n v="1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x v="7"/>
    <n v="0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x v="7"/>
    <n v="0"/>
    <n v="0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x v="7"/>
    <n v="0"/>
    <n v="0"/>
    <x v="2"/>
    <x v="7"/>
  </r>
  <r>
    <x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x v="7"/>
    <n v="0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x v="7"/>
    <n v="1"/>
    <n v="5"/>
    <x v="2"/>
    <x v="7"/>
  </r>
  <r>
    <x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x v="7"/>
    <n v="0"/>
    <n v="0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x v="7"/>
    <n v="1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x v="7"/>
    <n v="9"/>
    <n v="389.29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x v="7"/>
    <n v="3"/>
    <n v="150.5"/>
    <x v="2"/>
    <x v="7"/>
  </r>
  <r>
    <x v="589"/>
    <s v="Get Neighborly"/>
    <s v="Services closer than you think..."/>
    <n v="7500"/>
    <n v="1"/>
    <x v="2"/>
    <x v="0"/>
    <x v="0"/>
    <n v="1436366699"/>
    <n v="1435070699"/>
    <b v="0"/>
    <n v="1"/>
    <b v="0"/>
    <x v="7"/>
    <n v="0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x v="7"/>
    <n v="4"/>
    <n v="24.78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x v="7"/>
    <n v="0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x v="7"/>
    <n v="3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x v="7"/>
    <n v="23"/>
    <n v="16.43"/>
    <x v="2"/>
    <x v="7"/>
  </r>
  <r>
    <x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x v="7"/>
    <n v="0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x v="7"/>
    <n v="0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x v="7"/>
    <n v="0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x v="7"/>
    <n v="0"/>
    <n v="10"/>
    <x v="2"/>
    <x v="7"/>
  </r>
  <r>
    <x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x v="7"/>
    <n v="34"/>
    <n v="121.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x v="7"/>
    <n v="0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x v="7"/>
    <n v="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x v="7"/>
    <n v="1"/>
    <n v="23.33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x v="7"/>
    <n v="0"/>
    <n v="0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x v="7"/>
    <n v="4"/>
    <n v="45.39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x v="7"/>
    <n v="0"/>
    <n v="0"/>
    <x v="2"/>
    <x v="7"/>
  </r>
  <r>
    <x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x v="7"/>
    <n v="3"/>
    <n v="16.38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x v="7"/>
    <n v="0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x v="7"/>
    <n v="0"/>
    <n v="0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x v="7"/>
    <n v="1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x v="7"/>
    <n v="1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x v="7"/>
    <n v="0"/>
    <n v="0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x v="7"/>
    <n v="0"/>
    <n v="0"/>
    <x v="2"/>
    <x v="7"/>
  </r>
  <r>
    <x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x v="7"/>
    <n v="0"/>
    <n v="0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x v="7"/>
    <n v="21"/>
    <n v="105.93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x v="7"/>
    <n v="0"/>
    <n v="0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x v="7"/>
    <n v="0"/>
    <n v="0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x v="7"/>
    <n v="0"/>
    <n v="0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x v="7"/>
    <n v="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x v="7"/>
    <n v="0"/>
    <n v="0"/>
    <x v="2"/>
    <x v="7"/>
  </r>
  <r>
    <x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x v="7"/>
    <n v="0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x v="7"/>
    <n v="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x v="7"/>
    <n v="1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x v="7"/>
    <n v="6"/>
    <n v="37.89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x v="7"/>
    <n v="0"/>
    <n v="0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x v="7"/>
    <n v="0"/>
    <n v="0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x v="7"/>
    <n v="0"/>
    <n v="0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x v="7"/>
    <n v="17"/>
    <n v="111.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x v="7"/>
    <n v="0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x v="7"/>
    <n v="0"/>
    <n v="0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x v="7"/>
    <n v="0"/>
    <n v="116.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x v="7"/>
    <n v="0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x v="7"/>
    <n v="1"/>
    <n v="76.67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x v="7"/>
    <n v="0"/>
    <n v="0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x v="7"/>
    <n v="12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x v="7"/>
    <n v="0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x v="7"/>
    <n v="0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x v="7"/>
    <n v="0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x v="7"/>
    <n v="0"/>
    <n v="0"/>
    <x v="2"/>
    <x v="7"/>
  </r>
  <r>
    <x v="638"/>
    <s v="W (Canceled)"/>
    <s v="O0"/>
    <n v="200000"/>
    <n v="18"/>
    <x v="1"/>
    <x v="12"/>
    <x v="3"/>
    <n v="1490447662"/>
    <n v="1485267262"/>
    <b v="0"/>
    <n v="6"/>
    <b v="0"/>
    <x v="7"/>
    <n v="0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x v="7"/>
    <n v="0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x v="8"/>
    <n v="144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x v="8"/>
    <n v="119"/>
    <n v="151.32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x v="8"/>
    <n v="1460"/>
    <n v="134.36000000000001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x v="8"/>
    <n v="106"/>
    <n v="174.03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x v="8"/>
    <n v="300"/>
    <n v="73.489999999999995"/>
    <x v="2"/>
    <x v="8"/>
  </r>
  <r>
    <x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x v="8"/>
    <n v="279"/>
    <n v="23.52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x v="8"/>
    <n v="132"/>
    <n v="39.07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x v="8"/>
    <n v="107"/>
    <n v="125.94"/>
    <x v="2"/>
    <x v="8"/>
  </r>
  <r>
    <x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x v="8"/>
    <n v="127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x v="8"/>
    <n v="140"/>
    <n v="42.67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x v="8"/>
    <n v="112"/>
    <n v="35.130000000000003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x v="8"/>
    <n v="101"/>
    <n v="239.35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x v="8"/>
    <n v="100"/>
    <n v="107.6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x v="8"/>
    <n v="141"/>
    <n v="95.83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x v="8"/>
    <n v="267"/>
    <n v="31.66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x v="8"/>
    <n v="147"/>
    <n v="42.89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x v="8"/>
    <n v="214"/>
    <n v="122.74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x v="8"/>
    <n v="126"/>
    <n v="190.45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x v="8"/>
    <n v="104"/>
    <n v="109.34"/>
    <x v="2"/>
    <x v="8"/>
  </r>
  <r>
    <x v="659"/>
    <s v="Lulu Watch Designs - Apple Watch"/>
    <s v="Sync up your lifestyle"/>
    <n v="3000"/>
    <n v="3017"/>
    <x v="0"/>
    <x v="0"/>
    <x v="0"/>
    <n v="1440339295"/>
    <n v="1437747295"/>
    <b v="0"/>
    <n v="21"/>
    <b v="1"/>
    <x v="8"/>
    <n v="101"/>
    <n v="143.66999999999999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x v="8"/>
    <n v="3"/>
    <n v="84.94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x v="8"/>
    <n v="1"/>
    <n v="10.56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x v="8"/>
    <n v="0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x v="8"/>
    <n v="0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x v="8"/>
    <n v="8"/>
    <n v="31.17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x v="8"/>
    <n v="19"/>
    <n v="155.33000000000001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x v="8"/>
    <n v="0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x v="8"/>
    <n v="10"/>
    <n v="178.93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x v="8"/>
    <n v="5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x v="8"/>
    <n v="22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x v="8"/>
    <n v="29"/>
    <n v="85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x v="8"/>
    <n v="39"/>
    <n v="788.5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x v="8"/>
    <n v="22"/>
    <n v="50.3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x v="8"/>
    <n v="0"/>
    <n v="68.33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x v="8"/>
    <n v="0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x v="8"/>
    <n v="15"/>
    <n v="34.270000000000003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x v="8"/>
    <n v="1"/>
    <n v="61.29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x v="8"/>
    <n v="26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x v="8"/>
    <n v="4"/>
    <n v="65.180000000000007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x v="8"/>
    <n v="15"/>
    <n v="93.9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x v="8"/>
    <n v="26"/>
    <n v="150.65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x v="8"/>
    <n v="0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x v="8"/>
    <n v="0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x v="8"/>
    <n v="1"/>
    <n v="99.33"/>
    <x v="2"/>
    <x v="8"/>
  </r>
  <r>
    <x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x v="8"/>
    <n v="7"/>
    <n v="177.3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x v="8"/>
    <n v="28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x v="8"/>
    <n v="0"/>
    <n v="0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x v="8"/>
    <n v="4"/>
    <n v="591.66999999999996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x v="8"/>
    <n v="73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x v="8"/>
    <n v="58"/>
    <n v="343.15"/>
    <x v="2"/>
    <x v="8"/>
  </r>
  <r>
    <x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x v="8"/>
    <n v="12"/>
    <n v="72.59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x v="8"/>
    <n v="1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x v="8"/>
    <n v="7"/>
    <n v="6.5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x v="8"/>
    <n v="35"/>
    <n v="119.39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x v="8"/>
    <n v="0"/>
    <n v="84.29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x v="8"/>
    <n v="1"/>
    <n v="90.86"/>
    <x v="2"/>
    <x v="8"/>
  </r>
  <r>
    <x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x v="8"/>
    <n v="0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x v="8"/>
    <n v="46"/>
    <n v="20.3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x v="8"/>
    <n v="15"/>
    <n v="530.69000000000005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x v="8"/>
    <n v="82"/>
    <n v="120.39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x v="8"/>
    <n v="3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x v="8"/>
    <n v="27"/>
    <n v="291.33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x v="8"/>
    <n v="31"/>
    <n v="124.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x v="8"/>
    <n v="6"/>
    <n v="119.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x v="8"/>
    <n v="1"/>
    <n v="120.25"/>
    <x v="2"/>
    <x v="8"/>
  </r>
  <r>
    <x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x v="8"/>
    <n v="1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x v="8"/>
    <n v="0"/>
    <n v="0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x v="8"/>
    <n v="79"/>
    <n v="117.7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x v="8"/>
    <n v="22"/>
    <n v="23.95"/>
    <x v="2"/>
    <x v="8"/>
  </r>
  <r>
    <x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x v="8"/>
    <n v="0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x v="8"/>
    <n v="0"/>
    <n v="0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x v="8"/>
    <n v="34"/>
    <n v="99.97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x v="8"/>
    <n v="0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x v="8"/>
    <n v="1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x v="8"/>
    <n v="15"/>
    <n v="80.319999999999993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x v="8"/>
    <n v="5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x v="8"/>
    <n v="10"/>
    <n v="44.69"/>
    <x v="2"/>
    <x v="8"/>
  </r>
  <r>
    <x v="717"/>
    <s v="cool air belt"/>
    <s v="Cool air flowing under clothing keeps you cool."/>
    <n v="100000"/>
    <n v="305"/>
    <x v="2"/>
    <x v="0"/>
    <x v="0"/>
    <n v="1409949002"/>
    <n v="1407357002"/>
    <b v="0"/>
    <n v="4"/>
    <b v="0"/>
    <x v="8"/>
    <n v="0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x v="8"/>
    <n v="1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x v="8"/>
    <n v="1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x v="9"/>
    <n v="144"/>
    <n v="66.709999999999994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x v="9"/>
    <n v="122"/>
    <n v="84.14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x v="9"/>
    <n v="132"/>
    <n v="215.7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x v="9"/>
    <n v="109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x v="9"/>
    <n v="105"/>
    <n v="51.63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x v="9"/>
    <n v="100"/>
    <n v="143.36000000000001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x v="9"/>
    <n v="101"/>
    <n v="72.430000000000007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x v="9"/>
    <n v="156"/>
    <n v="36.53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x v="9"/>
    <n v="106"/>
    <n v="60.9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x v="9"/>
    <n v="131"/>
    <n v="43.55"/>
    <x v="3"/>
    <x v="9"/>
  </r>
  <r>
    <x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x v="9"/>
    <n v="132"/>
    <n v="99.77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x v="9"/>
    <n v="126"/>
    <n v="88.73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x v="9"/>
    <n v="160"/>
    <n v="4.92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x v="9"/>
    <n v="120"/>
    <n v="17.82"/>
    <x v="3"/>
    <x v="9"/>
  </r>
  <r>
    <x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x v="9"/>
    <n v="126"/>
    <n v="187.19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x v="9"/>
    <n v="114"/>
    <n v="234.81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x v="9"/>
    <n v="315"/>
    <n v="105.05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x v="9"/>
    <n v="122"/>
    <n v="56.67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x v="9"/>
    <n v="107"/>
    <n v="39.049999999999997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x v="9"/>
    <n v="158"/>
    <n v="68.349999999999994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x v="9"/>
    <n v="107"/>
    <n v="169.58"/>
    <x v="3"/>
    <x v="9"/>
  </r>
  <r>
    <x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x v="9"/>
    <n v="102"/>
    <n v="141.41999999999999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x v="9"/>
    <n v="111"/>
    <n v="67.39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x v="9"/>
    <n v="148"/>
    <n v="54.27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x v="9"/>
    <n v="102"/>
    <n v="82.52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x v="9"/>
    <n v="179"/>
    <n v="53.73"/>
    <x v="3"/>
    <x v="9"/>
  </r>
  <r>
    <x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x v="9"/>
    <n v="111"/>
    <n v="34.21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x v="9"/>
    <n v="100"/>
    <n v="127.3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x v="9"/>
    <n v="100"/>
    <n v="45.57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x v="9"/>
    <n v="106"/>
    <n v="95.96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x v="9"/>
    <n v="103"/>
    <n v="77.27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x v="9"/>
    <n v="119"/>
    <n v="57.34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x v="9"/>
    <n v="112"/>
    <n v="53.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x v="9"/>
    <n v="128"/>
    <n v="492.31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x v="9"/>
    <n v="104"/>
    <n v="42.35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x v="9"/>
    <n v="102"/>
    <n v="37.47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x v="9"/>
    <n v="118"/>
    <n v="37.45000000000000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x v="9"/>
    <n v="238"/>
    <n v="33.06"/>
    <x v="3"/>
    <x v="9"/>
  </r>
  <r>
    <x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x v="9"/>
    <n v="102"/>
    <n v="134.21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x v="9"/>
    <n v="102"/>
    <n v="51.47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x v="10"/>
    <n v="0"/>
    <n v="0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x v="10"/>
    <n v="5"/>
    <n v="39.17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x v="10"/>
    <n v="0"/>
    <n v="0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x v="10"/>
    <n v="0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x v="10"/>
    <n v="0"/>
    <n v="0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x v="10"/>
    <n v="36"/>
    <n v="57.3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x v="10"/>
    <n v="0"/>
    <n v="0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x v="10"/>
    <n v="4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x v="10"/>
    <n v="0"/>
    <n v="0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x v="10"/>
    <n v="41"/>
    <n v="31.85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x v="10"/>
    <n v="0"/>
    <n v="0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x v="10"/>
    <n v="0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x v="10"/>
    <n v="3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x v="10"/>
    <n v="1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x v="10"/>
    <n v="70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x v="10"/>
    <n v="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x v="10"/>
    <n v="51"/>
    <n v="63.12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x v="10"/>
    <n v="1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x v="10"/>
    <n v="0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x v="10"/>
    <n v="3"/>
    <n v="66.67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x v="11"/>
    <n v="104"/>
    <n v="38.520000000000003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x v="11"/>
    <n v="133"/>
    <n v="42.6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x v="11"/>
    <n v="100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x v="11"/>
    <n v="148"/>
    <n v="63.49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x v="11"/>
    <n v="103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x v="11"/>
    <n v="181"/>
    <n v="31.14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x v="11"/>
    <n v="143"/>
    <n v="162.27000000000001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x v="11"/>
    <n v="114"/>
    <n v="80.59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x v="11"/>
    <n v="204"/>
    <n v="59.85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x v="11"/>
    <n v="109"/>
    <n v="132.86000000000001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x v="11"/>
    <n v="144"/>
    <n v="92.55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x v="11"/>
    <n v="104"/>
    <n v="60.86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x v="11"/>
    <n v="100"/>
    <n v="41.85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x v="11"/>
    <n v="103"/>
    <n v="88.33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x v="11"/>
    <n v="105"/>
    <n v="158.96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x v="11"/>
    <n v="112"/>
    <n v="85.05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x v="11"/>
    <n v="101"/>
    <n v="112.6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x v="11"/>
    <n v="108"/>
    <n v="45.44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x v="11"/>
    <n v="115"/>
    <n v="46.22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x v="11"/>
    <n v="100"/>
    <n v="178.61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x v="11"/>
    <n v="152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x v="11"/>
    <n v="112"/>
    <n v="43.73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x v="11"/>
    <n v="101"/>
    <n v="81.06999999999999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x v="11"/>
    <n v="123"/>
    <n v="74.61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x v="11"/>
    <n v="100"/>
    <n v="305.56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x v="11"/>
    <n v="105"/>
    <n v="58.33"/>
    <x v="4"/>
    <x v="11"/>
  </r>
  <r>
    <x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x v="11"/>
    <n v="104"/>
    <n v="117.68"/>
    <x v="4"/>
    <x v="11"/>
  </r>
  <r>
    <x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x v="11"/>
    <n v="105"/>
    <n v="73.7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x v="11"/>
    <n v="100"/>
    <n v="104.65"/>
    <x v="4"/>
    <x v="11"/>
  </r>
  <r>
    <x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x v="11"/>
    <n v="104"/>
    <n v="79.83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x v="11"/>
    <n v="105"/>
    <n v="58.33"/>
    <x v="4"/>
    <x v="11"/>
  </r>
  <r>
    <x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x v="11"/>
    <n v="104"/>
    <n v="86.67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x v="11"/>
    <n v="152"/>
    <n v="27.61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x v="11"/>
    <n v="160"/>
    <n v="25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x v="11"/>
    <n v="127"/>
    <n v="45.46"/>
    <x v="4"/>
    <x v="11"/>
  </r>
  <r>
    <x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x v="11"/>
    <n v="107"/>
    <n v="99.53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x v="11"/>
    <n v="115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x v="11"/>
    <n v="137"/>
    <n v="89.42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x v="11"/>
    <n v="156"/>
    <n v="28.68"/>
    <x v="4"/>
    <x v="11"/>
  </r>
  <r>
    <x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x v="11"/>
    <n v="109"/>
    <n v="31.07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x v="11"/>
    <n v="134"/>
    <n v="70.55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x v="11"/>
    <n v="100"/>
    <n v="224.13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x v="11"/>
    <n v="119"/>
    <n v="51.81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x v="11"/>
    <n v="180"/>
    <n v="43.52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x v="11"/>
    <n v="134"/>
    <n v="39.82"/>
    <x v="4"/>
    <x v="11"/>
  </r>
  <r>
    <x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x v="11"/>
    <n v="100"/>
    <n v="126.81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x v="11"/>
    <n v="101"/>
    <n v="113.88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x v="11"/>
    <n v="103"/>
    <n v="28.18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x v="11"/>
    <n v="107"/>
    <n v="36.61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x v="11"/>
    <n v="1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x v="11"/>
    <n v="108"/>
    <n v="60.66"/>
    <x v="4"/>
    <x v="11"/>
  </r>
  <r>
    <x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x v="11"/>
    <n v="233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x v="11"/>
    <n v="101"/>
    <n v="97.99"/>
    <x v="4"/>
    <x v="11"/>
  </r>
  <r>
    <x v="833"/>
    <s v="Ragman Rolls"/>
    <s v="This is an American rock album."/>
    <n v="6000"/>
    <n v="6100"/>
    <x v="0"/>
    <x v="0"/>
    <x v="0"/>
    <n v="1397941475"/>
    <n v="1395349475"/>
    <b v="0"/>
    <n v="41"/>
    <b v="1"/>
    <x v="11"/>
    <n v="102"/>
    <n v="148.78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x v="11"/>
    <n v="131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x v="11"/>
    <n v="117"/>
    <n v="58.63"/>
    <x v="4"/>
    <x v="11"/>
  </r>
  <r>
    <x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x v="11"/>
    <n v="101"/>
    <n v="109.71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x v="11"/>
    <n v="122"/>
    <n v="49.11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x v="11"/>
    <n v="145"/>
    <n v="47.67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x v="11"/>
    <n v="117"/>
    <n v="60.74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x v="12"/>
    <n v="120"/>
    <n v="63.38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x v="12"/>
    <n v="101"/>
    <n v="53.89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x v="12"/>
    <n v="104"/>
    <n v="66.87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x v="12"/>
    <n v="267"/>
    <n v="63.1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x v="12"/>
    <n v="194"/>
    <n v="36.630000000000003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x v="12"/>
    <n v="120"/>
    <n v="34.01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x v="12"/>
    <n v="122"/>
    <n v="28.55"/>
    <x v="4"/>
    <x v="12"/>
  </r>
  <r>
    <x v="847"/>
    <s v="CENTROPYMUSIC"/>
    <s v="MUSIC WITH MEANING!  MUSIC THAT MATTERS!!!"/>
    <n v="10"/>
    <n v="10"/>
    <x v="0"/>
    <x v="0"/>
    <x v="0"/>
    <n v="1436555376"/>
    <n v="1433963376"/>
    <b v="0"/>
    <n v="1"/>
    <b v="1"/>
    <x v="12"/>
    <n v="100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x v="12"/>
    <n v="100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x v="12"/>
    <n v="120"/>
    <n v="41.7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x v="12"/>
    <n v="155"/>
    <n v="46.67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x v="12"/>
    <n v="130"/>
    <n v="37.270000000000003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x v="12"/>
    <n v="105"/>
    <n v="59.26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x v="12"/>
    <n v="100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x v="12"/>
    <n v="118"/>
    <n v="65.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x v="12"/>
    <n v="103"/>
    <n v="31.91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x v="12"/>
    <n v="218"/>
    <n v="19.46"/>
    <x v="4"/>
    <x v="12"/>
  </r>
  <r>
    <x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x v="12"/>
    <n v="100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x v="12"/>
    <n v="144"/>
    <n v="22.74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x v="12"/>
    <n v="105"/>
    <n v="42.72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x v="13"/>
    <n v="18"/>
    <n v="52.92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x v="13"/>
    <n v="2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x v="13"/>
    <n v="0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x v="13"/>
    <n v="5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x v="13"/>
    <n v="42"/>
    <n v="34.18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x v="13"/>
    <n v="2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x v="13"/>
    <n v="18"/>
    <n v="58.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x v="13"/>
    <n v="24"/>
    <n v="109.18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x v="13"/>
    <n v="0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x v="13"/>
    <n v="12"/>
    <n v="346.67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x v="13"/>
    <n v="0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x v="13"/>
    <n v="5"/>
    <n v="27.08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x v="13"/>
    <n v="1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x v="13"/>
    <n v="1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x v="13"/>
    <n v="24"/>
    <n v="34.76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x v="13"/>
    <n v="0"/>
    <n v="0"/>
    <x v="4"/>
    <x v="13"/>
  </r>
  <r>
    <x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x v="13"/>
    <n v="41"/>
    <n v="28.58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x v="13"/>
    <n v="68"/>
    <n v="46.59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x v="13"/>
    <n v="1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x v="13"/>
    <n v="31"/>
    <n v="21.47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x v="14"/>
    <n v="3"/>
    <n v="14.13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x v="14"/>
    <n v="1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x v="14"/>
    <n v="20"/>
    <n v="21.57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x v="14"/>
    <n v="40"/>
    <n v="83.38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x v="14"/>
    <n v="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x v="14"/>
    <n v="75"/>
    <n v="35.71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x v="14"/>
    <n v="41"/>
    <n v="29.29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x v="14"/>
    <n v="0"/>
    <n v="0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x v="14"/>
    <n v="7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x v="14"/>
    <n v="9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x v="14"/>
    <n v="4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x v="14"/>
    <n v="3"/>
    <n v="28.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x v="14"/>
    <n v="41"/>
    <n v="143.82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x v="14"/>
    <n v="10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x v="14"/>
    <n v="39"/>
    <n v="147.81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x v="14"/>
    <n v="2"/>
    <n v="27.86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x v="14"/>
    <n v="40"/>
    <n v="44.44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x v="14"/>
    <n v="0"/>
    <n v="0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x v="14"/>
    <n v="3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x v="14"/>
    <n v="37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x v="13"/>
    <n v="0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x v="13"/>
    <n v="0"/>
    <n v="0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x v="13"/>
    <n v="0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x v="13"/>
    <n v="3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x v="13"/>
    <n v="0"/>
    <n v="50.33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x v="13"/>
    <n v="3"/>
    <n v="32.67"/>
    <x v="4"/>
    <x v="13"/>
  </r>
  <r>
    <x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x v="13"/>
    <n v="0"/>
    <n v="0"/>
    <x v="4"/>
    <x v="13"/>
  </r>
  <r>
    <x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x v="13"/>
    <n v="0"/>
    <n v="0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x v="13"/>
    <n v="0"/>
    <n v="0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x v="13"/>
    <n v="3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x v="13"/>
    <n v="22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x v="13"/>
    <n v="0"/>
    <n v="0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x v="13"/>
    <n v="1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x v="13"/>
    <n v="7"/>
    <n v="82.58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x v="13"/>
    <n v="0"/>
    <n v="0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x v="13"/>
    <n v="6"/>
    <n v="41.67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x v="13"/>
    <n v="0"/>
    <n v="0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x v="13"/>
    <n v="1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x v="13"/>
    <n v="5"/>
    <n v="19.600000000000001"/>
    <x v="4"/>
    <x v="13"/>
  </r>
  <r>
    <x v="919"/>
    <s v="Jazz CD:  Out of The Blue"/>
    <s v="Cool jazz with a New Orleans flavor."/>
    <n v="20000"/>
    <n v="100"/>
    <x v="2"/>
    <x v="0"/>
    <x v="0"/>
    <n v="1355930645"/>
    <n v="1352906645"/>
    <b v="0"/>
    <n v="1"/>
    <b v="0"/>
    <x v="13"/>
    <n v="1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x v="13"/>
    <n v="0"/>
    <n v="0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x v="13"/>
    <n v="31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x v="13"/>
    <n v="21"/>
    <n v="189.33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x v="13"/>
    <n v="2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x v="13"/>
    <n v="11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x v="13"/>
    <n v="3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x v="13"/>
    <n v="0"/>
    <n v="0"/>
    <x v="4"/>
    <x v="13"/>
  </r>
  <r>
    <x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x v="13"/>
    <n v="0"/>
    <n v="0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x v="13"/>
    <n v="11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x v="13"/>
    <n v="0"/>
    <n v="0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x v="13"/>
    <n v="38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x v="13"/>
    <n v="7"/>
    <n v="18.71"/>
    <x v="4"/>
    <x v="13"/>
  </r>
  <r>
    <x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x v="13"/>
    <n v="15"/>
    <n v="46.03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x v="13"/>
    <n v="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x v="13"/>
    <n v="30"/>
    <n v="50.67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x v="13"/>
    <n v="1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x v="13"/>
    <n v="0"/>
    <n v="0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x v="13"/>
    <n v="1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x v="13"/>
    <n v="0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x v="13"/>
    <n v="1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x v="8"/>
    <n v="17"/>
    <n v="110.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x v="8"/>
    <n v="2"/>
    <n v="37.450000000000003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x v="8"/>
    <n v="9"/>
    <n v="41.75"/>
    <x v="2"/>
    <x v="8"/>
  </r>
  <r>
    <x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x v="8"/>
    <n v="10"/>
    <n v="24.08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x v="8"/>
    <n v="13"/>
    <n v="69.41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x v="8"/>
    <n v="2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x v="8"/>
    <n v="2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x v="8"/>
    <n v="0"/>
    <n v="0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x v="8"/>
    <n v="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x v="8"/>
    <n v="1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x v="8"/>
    <n v="28"/>
    <n v="58.42"/>
    <x v="2"/>
    <x v="8"/>
  </r>
  <r>
    <x v="951"/>
    <s v="Smart Harness"/>
    <s v="Revolutionizing the way we walk our dogs!"/>
    <n v="50000"/>
    <n v="19195"/>
    <x v="2"/>
    <x v="0"/>
    <x v="0"/>
    <n v="1465054872"/>
    <n v="1461166872"/>
    <b v="0"/>
    <n v="121"/>
    <b v="0"/>
    <x v="8"/>
    <n v="38"/>
    <n v="158.63999999999999"/>
    <x v="2"/>
    <x v="8"/>
  </r>
  <r>
    <x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x v="8"/>
    <n v="40"/>
    <n v="99.86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x v="8"/>
    <n v="1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x v="8"/>
    <n v="43"/>
    <n v="89.19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x v="8"/>
    <n v="6"/>
    <n v="182.62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x v="8"/>
    <n v="2"/>
    <n v="50.65"/>
    <x v="2"/>
    <x v="8"/>
  </r>
  <r>
    <x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x v="8"/>
    <n v="2"/>
    <n v="33.29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x v="8"/>
    <n v="11"/>
    <n v="51.82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x v="8"/>
    <n v="39"/>
    <n v="113.63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x v="8"/>
    <n v="46"/>
    <n v="136.46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x v="8"/>
    <n v="42"/>
    <n v="364.35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x v="8"/>
    <n v="28"/>
    <n v="19.239999999999998"/>
    <x v="2"/>
    <x v="8"/>
  </r>
  <r>
    <x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x v="8"/>
    <n v="1"/>
    <n v="41.89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x v="8"/>
    <n v="1"/>
    <n v="30.31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x v="8"/>
    <n v="1"/>
    <n v="49.67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x v="8"/>
    <n v="15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x v="8"/>
    <n v="18"/>
    <n v="43.98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x v="8"/>
    <n v="1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x v="8"/>
    <n v="47"/>
    <n v="1272.73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x v="8"/>
    <n v="46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x v="8"/>
    <n v="0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x v="8"/>
    <n v="35"/>
    <n v="153.8899999999999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x v="8"/>
    <n v="2"/>
    <n v="51.38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x v="8"/>
    <n v="1"/>
    <n v="93.33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x v="8"/>
    <n v="3"/>
    <n v="108.63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x v="8"/>
    <n v="2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x v="8"/>
    <n v="34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x v="8"/>
    <n v="56"/>
    <n v="790.84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x v="8"/>
    <n v="83"/>
    <n v="301.94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x v="8"/>
    <n v="15"/>
    <n v="47.9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x v="8"/>
    <n v="0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x v="8"/>
    <n v="0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x v="8"/>
    <n v="30"/>
    <n v="171.79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x v="8"/>
    <n v="1"/>
    <n v="35.33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x v="8"/>
    <n v="6"/>
    <n v="82.09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x v="8"/>
    <n v="13"/>
    <n v="110.87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x v="8"/>
    <n v="13"/>
    <n v="161.22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x v="8"/>
    <n v="0"/>
    <n v="0"/>
    <x v="2"/>
    <x v="8"/>
  </r>
  <r>
    <x v="989"/>
    <s v="Power Rope"/>
    <s v="The most useful phone charger you will ever buy"/>
    <n v="10000"/>
    <n v="1677"/>
    <x v="2"/>
    <x v="0"/>
    <x v="0"/>
    <n v="1475101495"/>
    <n v="1472509495"/>
    <b v="0"/>
    <n v="32"/>
    <b v="0"/>
    <x v="8"/>
    <n v="17"/>
    <n v="52.41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x v="8"/>
    <n v="0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x v="8"/>
    <n v="4"/>
    <n v="30.29"/>
    <x v="2"/>
    <x v="8"/>
  </r>
  <r>
    <x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x v="8"/>
    <n v="0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x v="8"/>
    <n v="25"/>
    <n v="89.6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x v="8"/>
    <n v="2"/>
    <n v="424.45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x v="8"/>
    <n v="7"/>
    <n v="80.67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x v="8"/>
    <n v="2"/>
    <n v="13"/>
    <x v="2"/>
    <x v="8"/>
  </r>
  <r>
    <x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x v="8"/>
    <n v="1"/>
    <n v="8.1300000000000008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x v="8"/>
    <n v="59"/>
    <n v="153.43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x v="8"/>
    <n v="8"/>
    <n v="292.08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x v="8"/>
    <n v="2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x v="8"/>
    <n v="1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x v="8"/>
    <n v="30"/>
    <n v="134.55000000000001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x v="8"/>
    <n v="16"/>
    <n v="214.07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x v="8"/>
    <n v="82"/>
    <n v="216.3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x v="8"/>
    <n v="75"/>
    <n v="932.31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x v="8"/>
    <n v="6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x v="8"/>
    <n v="44"/>
    <n v="174.95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x v="8"/>
    <n v="0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x v="8"/>
    <n v="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x v="8"/>
    <n v="0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x v="8"/>
    <n v="0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x v="8"/>
    <n v="21535"/>
    <n v="1389.36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x v="8"/>
    <n v="35"/>
    <n v="95.9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x v="8"/>
    <n v="31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x v="8"/>
    <n v="3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x v="8"/>
    <n v="3"/>
    <n v="74.790000000000006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x v="8"/>
    <n v="23"/>
    <n v="161.1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x v="8"/>
    <n v="3"/>
    <n v="88.71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x v="8"/>
    <n v="47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x v="15"/>
    <n v="206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x v="15"/>
    <n v="352"/>
    <n v="22.08"/>
    <x v="4"/>
    <x v="15"/>
  </r>
  <r>
    <x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x v="15"/>
    <n v="115"/>
    <n v="31.05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x v="15"/>
    <n v="237"/>
    <n v="36.21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x v="15"/>
    <n v="119"/>
    <n v="388.98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x v="15"/>
    <n v="110"/>
    <n v="71.849999999999994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x v="15"/>
    <n v="100"/>
    <n v="57.38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x v="15"/>
    <n v="103"/>
    <n v="69.67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x v="15"/>
    <n v="117"/>
    <n v="45.99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x v="15"/>
    <n v="112"/>
    <n v="79.260000000000005"/>
    <x v="4"/>
    <x v="15"/>
  </r>
  <r>
    <x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x v="15"/>
    <n v="342"/>
    <n v="43.03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x v="15"/>
    <n v="107"/>
    <n v="108.48"/>
    <x v="4"/>
    <x v="15"/>
  </r>
  <r>
    <x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x v="15"/>
    <n v="108"/>
    <n v="61.03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x v="15"/>
    <n v="103"/>
    <n v="50.59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x v="15"/>
    <n v="130"/>
    <n v="39.159999999999997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x v="15"/>
    <n v="108"/>
    <n v="65.16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x v="15"/>
    <n v="112"/>
    <n v="23.96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x v="15"/>
    <n v="102"/>
    <n v="48.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x v="15"/>
    <n v="145"/>
    <n v="35.74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x v="15"/>
    <n v="128"/>
    <n v="21.3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x v="16"/>
    <n v="0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x v="16"/>
    <n v="0"/>
    <n v="0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x v="16"/>
    <n v="2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x v="16"/>
    <n v="9"/>
    <n v="29.2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x v="16"/>
    <n v="0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x v="16"/>
    <n v="3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x v="16"/>
    <n v="0"/>
    <n v="0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x v="16"/>
    <n v="0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x v="16"/>
    <n v="1"/>
    <n v="53"/>
    <x v="5"/>
    <x v="16"/>
  </r>
  <r>
    <x v="1049"/>
    <s v="J1 (Canceled)"/>
    <s v="------"/>
    <n v="12000"/>
    <n v="0"/>
    <x v="1"/>
    <x v="0"/>
    <x v="0"/>
    <n v="1455272445"/>
    <n v="1452680445"/>
    <b v="0"/>
    <n v="0"/>
    <b v="0"/>
    <x v="16"/>
    <n v="0"/>
    <n v="0"/>
    <x v="5"/>
    <x v="16"/>
  </r>
  <r>
    <x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x v="16"/>
    <n v="0"/>
    <n v="0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x v="16"/>
    <n v="0"/>
    <n v="0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x v="16"/>
    <n v="0"/>
    <n v="0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x v="16"/>
    <n v="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x v="16"/>
    <n v="0"/>
    <n v="0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x v="16"/>
    <n v="0"/>
    <n v="0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x v="16"/>
    <n v="0"/>
    <n v="0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x v="16"/>
    <n v="0"/>
    <n v="0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x v="16"/>
    <n v="0"/>
    <n v="0"/>
    <x v="5"/>
    <x v="16"/>
  </r>
  <r>
    <x v="1059"/>
    <s v="Voice Over Artist (Canceled)"/>
    <s v="Turning myself into a vocal artist."/>
    <n v="1100"/>
    <n v="0"/>
    <x v="1"/>
    <x v="0"/>
    <x v="0"/>
    <n v="1426269456"/>
    <n v="1423681056"/>
    <b v="0"/>
    <n v="0"/>
    <b v="0"/>
    <x v="16"/>
    <n v="0"/>
    <n v="0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x v="16"/>
    <n v="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x v="16"/>
    <n v="0"/>
    <n v="0"/>
    <x v="5"/>
    <x v="16"/>
  </r>
  <r>
    <x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x v="16"/>
    <n v="95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x v="16"/>
    <n v="0"/>
    <n v="0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x v="17"/>
    <n v="9"/>
    <n v="65.67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x v="17"/>
    <n v="3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x v="17"/>
    <n v="3"/>
    <n v="34.130000000000003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x v="17"/>
    <n v="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x v="17"/>
    <n v="0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x v="17"/>
    <n v="39"/>
    <n v="40.479999999999997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x v="17"/>
    <n v="1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x v="17"/>
    <n v="0"/>
    <n v="0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x v="17"/>
    <n v="0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x v="17"/>
    <n v="1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x v="17"/>
    <n v="6"/>
    <n v="113.57"/>
    <x v="6"/>
    <x v="17"/>
  </r>
  <r>
    <x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x v="17"/>
    <n v="5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x v="17"/>
    <n v="63"/>
    <n v="48.28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x v="17"/>
    <n v="29"/>
    <n v="43.98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x v="17"/>
    <n v="8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x v="17"/>
    <n v="3"/>
    <n v="37.67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x v="17"/>
    <n v="9"/>
    <n v="18.579999999999998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x v="17"/>
    <n v="0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x v="17"/>
    <n v="1"/>
    <n v="18.670000000000002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x v="17"/>
    <n v="1"/>
    <n v="410"/>
    <x v="6"/>
    <x v="17"/>
  </r>
  <r>
    <x v="1084"/>
    <s v="My own channel"/>
    <s v="I want to start my own channel for gaming"/>
    <n v="550"/>
    <n v="0"/>
    <x v="2"/>
    <x v="0"/>
    <x v="0"/>
    <n v="1407534804"/>
    <n v="1404942804"/>
    <b v="0"/>
    <n v="0"/>
    <b v="0"/>
    <x v="17"/>
    <n v="0"/>
    <n v="0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x v="17"/>
    <n v="3"/>
    <n v="114"/>
    <x v="6"/>
    <x v="17"/>
  </r>
  <r>
    <x v="1086"/>
    <s v="Cyber Universe Online"/>
    <s v="Humanity's future in the Galaxy"/>
    <n v="18000"/>
    <n v="15"/>
    <x v="2"/>
    <x v="0"/>
    <x v="0"/>
    <n v="1408913291"/>
    <n v="1406321291"/>
    <b v="0"/>
    <n v="2"/>
    <b v="0"/>
    <x v="17"/>
    <n v="0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x v="17"/>
    <n v="0"/>
    <n v="0"/>
    <x v="6"/>
    <x v="17"/>
  </r>
  <r>
    <x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x v="17"/>
    <n v="14"/>
    <n v="43.42"/>
    <x v="6"/>
    <x v="17"/>
  </r>
  <r>
    <x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x v="17"/>
    <n v="8"/>
    <n v="23.9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x v="17"/>
    <n v="0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x v="17"/>
    <n v="13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x v="17"/>
    <n v="1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x v="17"/>
    <n v="14"/>
    <n v="10.56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x v="17"/>
    <n v="18"/>
    <n v="122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x v="17"/>
    <n v="5"/>
    <n v="267.81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x v="17"/>
    <n v="18"/>
    <n v="74.209999999999994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x v="17"/>
    <n v="0"/>
    <n v="6.71"/>
    <x v="6"/>
    <x v="17"/>
  </r>
  <r>
    <x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x v="17"/>
    <n v="7"/>
    <n v="81.95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x v="17"/>
    <n v="1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x v="17"/>
    <n v="3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x v="17"/>
    <n v="0"/>
    <n v="6.8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x v="17"/>
    <n v="5"/>
    <n v="17.71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x v="17"/>
    <n v="2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x v="17"/>
    <n v="5"/>
    <n v="80.3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x v="17"/>
    <n v="0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x v="17"/>
    <n v="41"/>
    <n v="23.57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x v="17"/>
    <n v="0"/>
    <n v="0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x v="17"/>
    <n v="3"/>
    <n v="34.880000000000003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x v="17"/>
    <n v="0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x v="17"/>
    <n v="1"/>
    <n v="23.18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x v="17"/>
    <n v="0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x v="17"/>
    <n v="36"/>
    <n v="100.23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x v="17"/>
    <n v="1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x v="17"/>
    <n v="0"/>
    <n v="3.33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x v="17"/>
    <n v="0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x v="17"/>
    <n v="0"/>
    <n v="17.850000000000001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x v="17"/>
    <n v="8"/>
    <n v="10.38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x v="17"/>
    <n v="2"/>
    <n v="36.33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x v="17"/>
    <n v="0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x v="17"/>
    <n v="0"/>
    <n v="0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x v="17"/>
    <n v="0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x v="17"/>
    <n v="0"/>
    <n v="0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x v="17"/>
    <n v="0"/>
    <n v="3.67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x v="18"/>
    <n v="0"/>
    <n v="60.71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x v="18"/>
    <n v="0"/>
    <n v="0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x v="18"/>
    <n v="1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x v="18"/>
    <n v="2"/>
    <n v="25.43"/>
    <x v="6"/>
    <x v="18"/>
  </r>
  <r>
    <x v="1128"/>
    <s v="Flying Turds"/>
    <s v="#havingfunFTW"/>
    <n v="1000"/>
    <n v="1"/>
    <x v="2"/>
    <x v="1"/>
    <x v="1"/>
    <n v="1407425717"/>
    <n v="1404833717"/>
    <b v="0"/>
    <n v="1"/>
    <b v="0"/>
    <x v="18"/>
    <n v="0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x v="18"/>
    <n v="0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x v="18"/>
    <n v="0"/>
    <n v="3.67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x v="18"/>
    <n v="0"/>
    <n v="0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x v="18"/>
    <n v="14"/>
    <n v="110.62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x v="18"/>
    <n v="1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x v="18"/>
    <n v="0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x v="18"/>
    <n v="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x v="18"/>
    <n v="6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x v="18"/>
    <n v="40"/>
    <n v="253.21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x v="18"/>
    <n v="0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x v="18"/>
    <n v="0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x v="18"/>
    <n v="0"/>
    <n v="0"/>
    <x v="6"/>
    <x v="18"/>
  </r>
  <r>
    <x v="1141"/>
    <s v="Arena Z - Zombie Survival"/>
    <s v="I think this will be a great game!"/>
    <n v="500"/>
    <n v="0"/>
    <x v="2"/>
    <x v="12"/>
    <x v="3"/>
    <n v="1436460450"/>
    <n v="1433868450"/>
    <b v="0"/>
    <n v="0"/>
    <b v="0"/>
    <x v="18"/>
    <n v="0"/>
    <n v="0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x v="18"/>
    <n v="0"/>
    <n v="0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x v="18"/>
    <n v="0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x v="19"/>
    <n v="0"/>
    <n v="0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x v="19"/>
    <n v="0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x v="19"/>
    <n v="9"/>
    <n v="44.17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x v="19"/>
    <n v="0"/>
    <n v="0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x v="19"/>
    <n v="0"/>
    <n v="24.33"/>
    <x v="7"/>
    <x v="19"/>
  </r>
  <r>
    <x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x v="19"/>
    <n v="0"/>
    <n v="37.5"/>
    <x v="7"/>
    <x v="19"/>
  </r>
  <r>
    <x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x v="19"/>
    <n v="10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x v="19"/>
    <n v="0"/>
    <n v="0"/>
    <x v="7"/>
    <x v="19"/>
  </r>
  <r>
    <x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x v="19"/>
    <n v="6"/>
    <n v="60.73"/>
    <x v="7"/>
    <x v="19"/>
  </r>
  <r>
    <x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x v="19"/>
    <n v="1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x v="19"/>
    <n v="7"/>
    <n v="108.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x v="19"/>
    <n v="1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x v="19"/>
    <n v="0"/>
    <n v="0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x v="19"/>
    <n v="2"/>
    <n v="50.33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x v="19"/>
    <n v="0"/>
    <n v="11.67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x v="19"/>
    <n v="0"/>
    <n v="0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x v="19"/>
    <n v="4"/>
    <n v="60.79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x v="19"/>
    <n v="0"/>
    <n v="0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x v="19"/>
    <n v="0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x v="19"/>
    <n v="0"/>
    <n v="0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x v="19"/>
    <n v="0"/>
    <n v="0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x v="19"/>
    <n v="21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x v="19"/>
    <n v="19"/>
    <n v="358.88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x v="19"/>
    <n v="2"/>
    <n v="61.19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x v="19"/>
    <n v="6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x v="19"/>
    <n v="0"/>
    <n v="5.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x v="19"/>
    <n v="0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x v="19"/>
    <n v="0"/>
    <n v="25"/>
    <x v="7"/>
    <x v="19"/>
  </r>
  <r>
    <x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x v="19"/>
    <n v="0"/>
    <n v="0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x v="19"/>
    <n v="0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x v="19"/>
    <n v="6"/>
    <n v="46.63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x v="19"/>
    <n v="3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x v="19"/>
    <n v="0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x v="19"/>
    <n v="0"/>
    <n v="0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x v="19"/>
    <n v="0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x v="19"/>
    <n v="5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x v="19"/>
    <n v="12"/>
    <n v="69.12"/>
    <x v="7"/>
    <x v="19"/>
  </r>
  <r>
    <x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x v="19"/>
    <n v="0"/>
    <n v="1.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x v="19"/>
    <n v="4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x v="19"/>
    <n v="4"/>
    <n v="33.33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x v="20"/>
    <n v="105"/>
    <n v="61.56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x v="20"/>
    <n v="105"/>
    <n v="118.74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x v="20"/>
    <n v="107"/>
    <n v="65.08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x v="20"/>
    <n v="104"/>
    <n v="130.16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x v="20"/>
    <n v="161"/>
    <n v="37.78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x v="20"/>
    <n v="108"/>
    <n v="112.79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x v="20"/>
    <n v="135"/>
    <n v="51.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x v="20"/>
    <n v="109"/>
    <n v="89.24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x v="20"/>
    <n v="290"/>
    <n v="19.329999999999998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x v="20"/>
    <n v="104"/>
    <n v="79.97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x v="20"/>
    <n v="322"/>
    <n v="56.4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x v="20"/>
    <n v="135"/>
    <n v="79.41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x v="20"/>
    <n v="270"/>
    <n v="76.44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x v="20"/>
    <n v="253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x v="20"/>
    <n v="261"/>
    <n v="54.62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x v="20"/>
    <n v="101"/>
    <n v="299.2200000000000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x v="20"/>
    <n v="126"/>
    <n v="58.53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x v="20"/>
    <n v="102"/>
    <n v="55.37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x v="20"/>
    <n v="199"/>
    <n v="183.8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x v="20"/>
    <n v="102"/>
    <n v="165.35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x v="20"/>
    <n v="103"/>
    <n v="234.79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x v="20"/>
    <n v="101"/>
    <n v="211.48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x v="20"/>
    <n v="115"/>
    <n v="32.340000000000003"/>
    <x v="8"/>
    <x v="20"/>
  </r>
  <r>
    <x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x v="20"/>
    <n v="104"/>
    <n v="123.38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x v="20"/>
    <n v="155"/>
    <n v="207.07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x v="20"/>
    <n v="106"/>
    <n v="138.26"/>
    <x v="8"/>
    <x v="20"/>
  </r>
  <r>
    <x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x v="20"/>
    <n v="254"/>
    <n v="493.82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x v="20"/>
    <n v="101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x v="20"/>
    <n v="129"/>
    <n v="38.869999999999997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x v="20"/>
    <n v="102"/>
    <n v="61.53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x v="20"/>
    <n v="132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x v="20"/>
    <n v="786"/>
    <n v="71.59"/>
    <x v="8"/>
    <x v="20"/>
  </r>
  <r>
    <x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x v="20"/>
    <n v="146"/>
    <n v="91.88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x v="20"/>
    <n v="103"/>
    <n v="148.57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x v="20"/>
    <n v="172"/>
    <n v="174.21"/>
    <x v="8"/>
    <x v="20"/>
  </r>
  <r>
    <x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x v="20"/>
    <n v="159"/>
    <n v="102.86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x v="20"/>
    <n v="104"/>
    <n v="111.18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x v="20"/>
    <n v="111"/>
    <n v="23.8"/>
    <x v="8"/>
    <x v="20"/>
  </r>
  <r>
    <x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x v="20"/>
    <n v="280"/>
    <n v="81.27"/>
    <x v="8"/>
    <x v="20"/>
  </r>
  <r>
    <x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x v="20"/>
    <n v="112"/>
    <n v="116.21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x v="21"/>
    <n v="7"/>
    <n v="58.89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x v="21"/>
    <n v="4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x v="21"/>
    <n v="4"/>
    <n v="48.43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x v="21"/>
    <n v="0"/>
    <n v="0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x v="21"/>
    <n v="29"/>
    <n v="61.0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x v="21"/>
    <n v="1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x v="21"/>
    <n v="0"/>
    <n v="0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x v="21"/>
    <n v="0"/>
    <n v="0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x v="21"/>
    <n v="1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x v="21"/>
    <n v="12"/>
    <n v="19.329999999999998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x v="21"/>
    <n v="0"/>
    <n v="0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x v="21"/>
    <n v="3"/>
    <n v="35"/>
    <x v="4"/>
    <x v="21"/>
  </r>
  <r>
    <x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x v="21"/>
    <n v="0"/>
    <n v="0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x v="21"/>
    <n v="0"/>
    <n v="0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x v="21"/>
    <n v="18"/>
    <n v="59.33"/>
    <x v="4"/>
    <x v="21"/>
  </r>
  <r>
    <x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x v="21"/>
    <n v="0"/>
    <n v="0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x v="21"/>
    <n v="3"/>
    <n v="30.13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x v="21"/>
    <n v="51"/>
    <n v="74.62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x v="21"/>
    <n v="1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x v="21"/>
    <n v="14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x v="11"/>
    <n v="104"/>
    <n v="46.1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x v="11"/>
    <n v="120"/>
    <n v="141.47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x v="11"/>
    <n v="117"/>
    <n v="75.48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x v="11"/>
    <n v="122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x v="11"/>
    <n v="152"/>
    <n v="64.25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x v="11"/>
    <n v="104"/>
    <n v="64.47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x v="11"/>
    <n v="200"/>
    <n v="118.2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x v="11"/>
    <n v="102"/>
    <n v="82.54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x v="11"/>
    <n v="138"/>
    <n v="34.17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x v="11"/>
    <n v="303833"/>
    <n v="42.73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x v="11"/>
    <n v="199"/>
    <n v="94.49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x v="11"/>
    <n v="202"/>
    <n v="55.7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x v="11"/>
    <n v="118"/>
    <n v="98.03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x v="11"/>
    <n v="295"/>
    <n v="92.1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x v="11"/>
    <n v="213"/>
    <n v="38.18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x v="11"/>
    <n v="104"/>
    <n v="27.15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x v="11"/>
    <n v="114"/>
    <n v="50.69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x v="11"/>
    <n v="101"/>
    <n v="38.94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x v="11"/>
    <n v="125"/>
    <n v="77.64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x v="11"/>
    <n v="119"/>
    <n v="43.54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x v="11"/>
    <n v="166"/>
    <n v="31.82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x v="11"/>
    <n v="119"/>
    <n v="63.18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x v="11"/>
    <n v="100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x v="11"/>
    <n v="102"/>
    <n v="140.86000000000001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x v="11"/>
    <n v="117"/>
    <n v="76.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x v="11"/>
    <n v="109"/>
    <n v="99.16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x v="11"/>
    <n v="115"/>
    <n v="67.88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x v="11"/>
    <n v="102"/>
    <n v="246.29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x v="11"/>
    <n v="106"/>
    <n v="189.29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x v="11"/>
    <n v="104"/>
    <n v="76.67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x v="11"/>
    <n v="155"/>
    <n v="82.96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x v="11"/>
    <n v="162"/>
    <n v="62.52"/>
    <x v="4"/>
    <x v="11"/>
  </r>
  <r>
    <x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x v="11"/>
    <n v="104"/>
    <n v="46.07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x v="11"/>
    <n v="106"/>
    <n v="38.54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x v="11"/>
    <n v="155"/>
    <n v="53.01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x v="11"/>
    <n v="111"/>
    <n v="73.36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x v="11"/>
    <n v="111"/>
    <n v="127.98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x v="11"/>
    <n v="111"/>
    <n v="104.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x v="11"/>
    <n v="124"/>
    <n v="67.67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x v="11"/>
    <n v="211"/>
    <n v="95.93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x v="6"/>
    <n v="101"/>
    <n v="65.16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x v="6"/>
    <n v="102"/>
    <n v="32.270000000000003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x v="6"/>
    <n v="108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x v="6"/>
    <n v="2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x v="6"/>
    <n v="100"/>
    <n v="65.87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x v="6"/>
    <n v="125"/>
    <n v="36.08"/>
    <x v="1"/>
    <x v="6"/>
  </r>
  <r>
    <x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x v="6"/>
    <n v="109"/>
    <n v="44.19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x v="6"/>
    <n v="146"/>
    <n v="104.0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x v="6"/>
    <n v="110"/>
    <n v="35.9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x v="6"/>
    <n v="102"/>
    <n v="127.79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x v="6"/>
    <n v="122"/>
    <n v="27.73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x v="6"/>
    <n v="102"/>
    <n v="39.83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x v="6"/>
    <n v="141"/>
    <n v="52.17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x v="6"/>
    <n v="110"/>
    <n v="92.04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x v="6"/>
    <n v="105"/>
    <n v="63.4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x v="6"/>
    <n v="124"/>
    <n v="135.63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x v="6"/>
    <n v="1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x v="6"/>
    <n v="103"/>
    <n v="70.86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x v="6"/>
    <n v="100"/>
    <n v="50"/>
    <x v="1"/>
    <x v="6"/>
  </r>
  <r>
    <x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x v="6"/>
    <n v="130"/>
    <n v="42.2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x v="8"/>
    <n v="40"/>
    <n v="152.41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x v="8"/>
    <n v="26"/>
    <n v="90.62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x v="8"/>
    <n v="65"/>
    <n v="201.6"/>
    <x v="2"/>
    <x v="8"/>
  </r>
  <r>
    <x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x v="8"/>
    <n v="12"/>
    <n v="127.93"/>
    <x v="2"/>
    <x v="8"/>
  </r>
  <r>
    <x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x v="8"/>
    <n v="11"/>
    <n v="29.89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x v="8"/>
    <n v="112"/>
    <n v="367.97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x v="8"/>
    <n v="16"/>
    <n v="129.16999999999999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x v="8"/>
    <n v="32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x v="8"/>
    <n v="1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x v="8"/>
    <n v="31"/>
    <n v="102.02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x v="8"/>
    <n v="1"/>
    <n v="184.36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x v="8"/>
    <n v="40"/>
    <n v="162.91999999999999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x v="8"/>
    <n v="0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x v="8"/>
    <n v="6"/>
    <n v="603.53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x v="8"/>
    <n v="15"/>
    <n v="45.41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x v="8"/>
    <n v="15"/>
    <n v="97.33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x v="8"/>
    <n v="1"/>
    <n v="167.67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x v="8"/>
    <n v="1"/>
    <n v="859.86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x v="8"/>
    <n v="0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x v="8"/>
    <n v="9"/>
    <n v="30.27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x v="8"/>
    <n v="10"/>
    <n v="54.67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x v="8"/>
    <n v="2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x v="8"/>
    <n v="1"/>
    <n v="102.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x v="8"/>
    <n v="4"/>
    <n v="41.59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x v="8"/>
    <n v="2"/>
    <n v="116.5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x v="8"/>
    <n v="1"/>
    <n v="45.33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x v="8"/>
    <n v="22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x v="8"/>
    <n v="1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x v="8"/>
    <n v="0"/>
    <n v="0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x v="8"/>
    <n v="0"/>
    <n v="0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x v="8"/>
    <n v="11"/>
    <n v="51.82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x v="8"/>
    <n v="20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x v="8"/>
    <n v="85"/>
    <n v="379.23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x v="8"/>
    <n v="49"/>
    <n v="176.36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x v="8"/>
    <n v="3"/>
    <n v="66.069999999999993"/>
    <x v="2"/>
    <x v="8"/>
  </r>
  <r>
    <x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x v="8"/>
    <n v="7"/>
    <n v="89.65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x v="8"/>
    <n v="0"/>
    <n v="0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x v="8"/>
    <n v="70"/>
    <n v="382.39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x v="8"/>
    <n v="0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x v="8"/>
    <n v="102"/>
    <n v="158.36000000000001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x v="9"/>
    <n v="378"/>
    <n v="40.76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x v="9"/>
    <n v="125"/>
    <n v="53.57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x v="9"/>
    <n v="147"/>
    <n v="48.45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x v="9"/>
    <n v="102"/>
    <n v="82.42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x v="9"/>
    <n v="102"/>
    <n v="230.19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x v="9"/>
    <n v="204"/>
    <n v="59.36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x v="9"/>
    <n v="104"/>
    <n v="66.7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x v="9"/>
    <n v="101"/>
    <n v="168.78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x v="9"/>
    <n v="136"/>
    <n v="59.9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x v="9"/>
    <n v="134"/>
    <n v="31.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x v="9"/>
    <n v="130"/>
    <n v="24.42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x v="9"/>
    <n v="123"/>
    <n v="25.35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x v="9"/>
    <n v="183"/>
    <n v="71.44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x v="9"/>
    <n v="125"/>
    <n v="38.549999999999997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x v="9"/>
    <n v="112"/>
    <n v="68.37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x v="9"/>
    <n v="116"/>
    <n v="40.21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x v="9"/>
    <n v="173"/>
    <n v="32.07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x v="9"/>
    <n v="126"/>
    <n v="28.63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x v="9"/>
    <n v="109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x v="9"/>
    <n v="100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x v="11"/>
    <n v="119"/>
    <n v="346.04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x v="11"/>
    <n v="100"/>
    <n v="81.739999999999995"/>
    <x v="4"/>
    <x v="11"/>
  </r>
  <r>
    <x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x v="11"/>
    <n v="126"/>
    <n v="64.54000000000000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x v="11"/>
    <n v="114"/>
    <n v="63.48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x v="11"/>
    <n v="111"/>
    <n v="63.62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x v="11"/>
    <n v="105"/>
    <n v="83.97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x v="11"/>
    <n v="104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x v="11"/>
    <n v="107"/>
    <n v="107.07"/>
    <x v="4"/>
    <x v="11"/>
  </r>
  <r>
    <x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x v="11"/>
    <n v="1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x v="11"/>
    <n v="105"/>
    <n v="201.94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x v="11"/>
    <n v="189"/>
    <n v="43.06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x v="11"/>
    <n v="171"/>
    <n v="62.87"/>
    <x v="4"/>
    <x v="11"/>
  </r>
  <r>
    <x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x v="11"/>
    <n v="252"/>
    <n v="55.61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x v="11"/>
    <n v="116"/>
    <n v="48.71"/>
    <x v="4"/>
    <x v="11"/>
  </r>
  <r>
    <x v="1378"/>
    <s v="SIX BY SEVEN"/>
    <s v="A psychedelic post rock masterpiece!"/>
    <n v="2000"/>
    <n v="4067"/>
    <x v="0"/>
    <x v="1"/>
    <x v="1"/>
    <n v="1470075210"/>
    <n v="1468779210"/>
    <b v="0"/>
    <n v="133"/>
    <b v="1"/>
    <x v="11"/>
    <n v="203"/>
    <n v="30.58"/>
    <x v="4"/>
    <x v="11"/>
  </r>
  <r>
    <x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x v="11"/>
    <n v="112"/>
    <n v="73.91"/>
    <x v="4"/>
    <x v="11"/>
  </r>
  <r>
    <x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x v="11"/>
    <n v="4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x v="11"/>
    <n v="107"/>
    <n v="73.36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x v="11"/>
    <n v="104"/>
    <n v="56.4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x v="11"/>
    <n v="212"/>
    <n v="50.25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x v="11"/>
    <n v="124"/>
    <n v="68.94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x v="11"/>
    <n v="110"/>
    <n v="65.91"/>
    <x v="4"/>
    <x v="11"/>
  </r>
  <r>
    <x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x v="11"/>
    <n v="219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x v="11"/>
    <n v="137"/>
    <n v="70.06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x v="11"/>
    <n v="135"/>
    <n v="60.1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x v="11"/>
    <n v="145"/>
    <n v="21.38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x v="11"/>
    <n v="109"/>
    <n v="160.79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x v="11"/>
    <n v="110"/>
    <n v="42.38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x v="11"/>
    <n v="114"/>
    <n v="27.32"/>
    <x v="4"/>
    <x v="11"/>
  </r>
  <r>
    <x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x v="11"/>
    <n v="102"/>
    <n v="196.83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x v="11"/>
    <n v="122"/>
    <n v="53.88"/>
    <x v="4"/>
    <x v="11"/>
  </r>
  <r>
    <x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x v="11"/>
    <n v="112"/>
    <n v="47.76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x v="11"/>
    <n v="107"/>
    <n v="88.19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x v="11"/>
    <n v="114"/>
    <n v="72.06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x v="11"/>
    <n v="110"/>
    <n v="74.2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x v="11"/>
    <n v="126"/>
    <n v="61.7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x v="11"/>
    <n v="167"/>
    <n v="17.23999999999999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x v="11"/>
    <n v="497"/>
    <n v="51.72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x v="11"/>
    <n v="109"/>
    <n v="24.1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x v="11"/>
    <n v="103"/>
    <n v="62.17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x v="22"/>
    <n v="2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x v="22"/>
    <n v="0"/>
    <n v="6.18"/>
    <x v="3"/>
    <x v="22"/>
  </r>
  <r>
    <x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x v="22"/>
    <n v="0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x v="22"/>
    <n v="1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x v="22"/>
    <n v="7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x v="22"/>
    <n v="0"/>
    <n v="0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x v="22"/>
    <n v="0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x v="22"/>
    <n v="0"/>
    <n v="2.33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x v="22"/>
    <n v="5"/>
    <n v="24.62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x v="22"/>
    <n v="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x v="22"/>
    <n v="0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x v="22"/>
    <n v="18"/>
    <n v="88.89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x v="22"/>
    <n v="0"/>
    <n v="0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x v="22"/>
    <n v="1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x v="22"/>
    <n v="0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x v="22"/>
    <n v="7"/>
    <n v="44.5"/>
    <x v="3"/>
    <x v="22"/>
  </r>
  <r>
    <x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x v="22"/>
    <n v="3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x v="22"/>
    <n v="0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x v="22"/>
    <n v="0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x v="22"/>
    <n v="0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x v="22"/>
    <n v="20"/>
    <n v="109.0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x v="22"/>
    <n v="0"/>
    <n v="0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x v="22"/>
    <n v="0"/>
    <n v="0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x v="22"/>
    <n v="8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x v="22"/>
    <n v="5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x v="22"/>
    <n v="0"/>
    <n v="0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x v="22"/>
    <n v="8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x v="22"/>
    <n v="32"/>
    <n v="115.55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x v="22"/>
    <n v="0"/>
    <n v="0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x v="22"/>
    <n v="7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x v="22"/>
    <n v="10"/>
    <n v="744.5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x v="22"/>
    <n v="0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x v="22"/>
    <n v="1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x v="22"/>
    <n v="27"/>
    <n v="36.6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x v="22"/>
    <n v="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x v="22"/>
    <n v="7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x v="22"/>
    <n v="0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x v="22"/>
    <n v="1"/>
    <n v="673.33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x v="22"/>
    <n v="0"/>
    <n v="0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x v="22"/>
    <n v="0"/>
    <n v="0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x v="22"/>
    <n v="0"/>
    <n v="0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x v="22"/>
    <n v="0"/>
    <n v="0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x v="22"/>
    <n v="0"/>
    <n v="0"/>
    <x v="3"/>
    <x v="22"/>
  </r>
  <r>
    <x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x v="22"/>
    <n v="0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x v="22"/>
    <n v="0"/>
    <n v="0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x v="22"/>
    <n v="0"/>
    <n v="0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x v="22"/>
    <n v="0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x v="22"/>
    <n v="0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x v="22"/>
    <n v="0"/>
    <n v="0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x v="22"/>
    <n v="0"/>
    <n v="0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x v="22"/>
    <n v="1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x v="22"/>
    <n v="11"/>
    <n v="225"/>
    <x v="3"/>
    <x v="22"/>
  </r>
  <r>
    <x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x v="22"/>
    <n v="3"/>
    <n v="48.33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x v="22"/>
    <n v="0"/>
    <n v="0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x v="22"/>
    <n v="0"/>
    <n v="0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x v="22"/>
    <n v="0"/>
    <n v="0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x v="22"/>
    <n v="0"/>
    <n v="0"/>
    <x v="3"/>
    <x v="22"/>
  </r>
  <r>
    <x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x v="23"/>
    <n v="101"/>
    <n v="44.67"/>
    <x v="3"/>
    <x v="23"/>
  </r>
  <r>
    <x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x v="23"/>
    <n v="109"/>
    <n v="28.94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x v="23"/>
    <n v="148"/>
    <n v="35.44"/>
    <x v="3"/>
    <x v="23"/>
  </r>
  <r>
    <x v="1464"/>
    <s v="Science Studio"/>
    <s v="The Best Science Media on the Web"/>
    <n v="5000"/>
    <n v="8160"/>
    <x v="0"/>
    <x v="0"/>
    <x v="0"/>
    <n v="1361029958"/>
    <n v="1358437958"/>
    <b v="1"/>
    <n v="234"/>
    <b v="1"/>
    <x v="23"/>
    <n v="163"/>
    <n v="34.869999999999997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x v="23"/>
    <n v="456"/>
    <n v="52.62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x v="23"/>
    <n v="108"/>
    <n v="69.599999999999994"/>
    <x v="3"/>
    <x v="23"/>
  </r>
  <r>
    <x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x v="23"/>
    <n v="115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x v="23"/>
    <n v="102"/>
    <n v="33.19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x v="23"/>
    <n v="108"/>
    <n v="149.46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x v="23"/>
    <n v="125"/>
    <n v="23.17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x v="23"/>
    <n v="104"/>
    <n v="96.88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x v="23"/>
    <n v="139"/>
    <n v="103.2"/>
    <x v="3"/>
    <x v="23"/>
  </r>
  <r>
    <x v="1473"/>
    <s v="ONE LOVES ONLY FORM"/>
    <s v="Public Radio Project"/>
    <n v="1500"/>
    <n v="1807.74"/>
    <x v="0"/>
    <x v="0"/>
    <x v="0"/>
    <n v="1330644639"/>
    <n v="1328052639"/>
    <b v="1"/>
    <n v="47"/>
    <b v="1"/>
    <x v="23"/>
    <n v="121"/>
    <n v="38.46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x v="23"/>
    <n v="112"/>
    <n v="44.3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x v="23"/>
    <n v="189"/>
    <n v="64.17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x v="23"/>
    <n v="662"/>
    <n v="43.33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x v="23"/>
    <n v="111"/>
    <n v="90.5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x v="23"/>
    <n v="1182"/>
    <n v="29.19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x v="23"/>
    <n v="137"/>
    <n v="30.96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x v="23"/>
    <n v="117"/>
    <n v="92.16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x v="10"/>
    <n v="2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x v="10"/>
    <n v="0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x v="10"/>
    <n v="1"/>
    <n v="25"/>
    <x v="3"/>
    <x v="10"/>
  </r>
  <r>
    <x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x v="10"/>
    <n v="0"/>
    <n v="0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x v="10"/>
    <n v="2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x v="10"/>
    <n v="0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x v="10"/>
    <n v="0"/>
    <n v="0"/>
    <x v="3"/>
    <x v="10"/>
  </r>
  <r>
    <x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x v="10"/>
    <n v="2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x v="10"/>
    <n v="0"/>
    <n v="0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x v="10"/>
    <n v="31"/>
    <n v="47.11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x v="10"/>
    <n v="8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x v="10"/>
    <n v="1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x v="10"/>
    <n v="0"/>
    <n v="0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x v="10"/>
    <n v="9"/>
    <n v="40.45000000000000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x v="10"/>
    <n v="0"/>
    <n v="0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x v="10"/>
    <n v="0"/>
    <n v="0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x v="10"/>
    <n v="0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x v="10"/>
    <n v="2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x v="10"/>
    <n v="0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x v="10"/>
    <n v="25"/>
    <n v="46.73"/>
    <x v="3"/>
    <x v="10"/>
  </r>
  <r>
    <x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x v="20"/>
    <n v="166"/>
    <n v="97.73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x v="20"/>
    <n v="101"/>
    <n v="67.84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x v="20"/>
    <n v="108"/>
    <n v="56.98"/>
    <x v="8"/>
    <x v="20"/>
  </r>
  <r>
    <x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x v="20"/>
    <n v="278"/>
    <n v="67.16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x v="20"/>
    <n v="104"/>
    <n v="48.04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x v="20"/>
    <n v="111"/>
    <n v="38.86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x v="20"/>
    <n v="215"/>
    <n v="78.18000000000000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x v="20"/>
    <n v="111"/>
    <n v="97.11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x v="20"/>
    <n v="124"/>
    <n v="110.39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x v="20"/>
    <n v="101"/>
    <n v="39.92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x v="20"/>
    <n v="112"/>
    <n v="75.98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x v="20"/>
    <n v="559"/>
    <n v="58.38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x v="20"/>
    <n v="150"/>
    <n v="55.82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x v="20"/>
    <n v="106"/>
    <n v="151.24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x v="20"/>
    <n v="157"/>
    <n v="849.67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x v="20"/>
    <n v="109"/>
    <n v="159.24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x v="20"/>
    <n v="162"/>
    <n v="39.51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x v="20"/>
    <n v="205"/>
    <n v="130.53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x v="20"/>
    <n v="103"/>
    <n v="64.16"/>
    <x v="8"/>
    <x v="20"/>
  </r>
  <r>
    <x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x v="20"/>
    <n v="103"/>
    <n v="111.5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x v="20"/>
    <n v="107"/>
    <n v="170.45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x v="20"/>
    <n v="139"/>
    <n v="133.7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x v="20"/>
    <n v="125"/>
    <n v="95.83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x v="20"/>
    <n v="207"/>
    <n v="221.79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x v="20"/>
    <n v="174"/>
    <n v="32.32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x v="20"/>
    <n v="120"/>
    <n v="98.84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x v="20"/>
    <n v="110"/>
    <n v="55.22"/>
    <x v="8"/>
    <x v="20"/>
  </r>
  <r>
    <x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x v="20"/>
    <n v="282"/>
    <n v="52.79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x v="20"/>
    <n v="101"/>
    <n v="135.66999999999999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x v="20"/>
    <n v="135"/>
    <n v="53.99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x v="20"/>
    <n v="176"/>
    <n v="56.64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x v="20"/>
    <n v="484"/>
    <n v="82.32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x v="20"/>
    <n v="145"/>
    <n v="88.26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x v="20"/>
    <n v="418"/>
    <n v="84.9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x v="20"/>
    <n v="132"/>
    <n v="48.15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x v="20"/>
    <n v="250"/>
    <n v="66.02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x v="20"/>
    <n v="180"/>
    <n v="96.38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x v="20"/>
    <n v="103"/>
    <n v="156.16999999999999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x v="20"/>
    <n v="136"/>
    <n v="95.76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x v="20"/>
    <n v="118"/>
    <n v="180.4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x v="24"/>
    <n v="0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x v="24"/>
    <n v="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x v="24"/>
    <n v="0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x v="24"/>
    <n v="0"/>
    <n v="0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x v="24"/>
    <n v="0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x v="24"/>
    <n v="29"/>
    <n v="26.27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x v="24"/>
    <n v="0"/>
    <n v="0"/>
    <x v="8"/>
    <x v="24"/>
  </r>
  <r>
    <x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x v="24"/>
    <n v="9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x v="24"/>
    <n v="34"/>
    <n v="28.33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x v="24"/>
    <n v="13"/>
    <n v="14.43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x v="24"/>
    <n v="0"/>
    <n v="0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x v="24"/>
    <n v="49"/>
    <n v="132.19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x v="24"/>
    <n v="0"/>
    <n v="0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x v="24"/>
    <n v="0"/>
    <n v="0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x v="24"/>
    <n v="0"/>
    <n v="0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x v="24"/>
    <n v="45"/>
    <n v="56.42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x v="24"/>
    <n v="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x v="24"/>
    <n v="5"/>
    <n v="11.67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x v="24"/>
    <n v="0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x v="24"/>
    <n v="4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x v="25"/>
    <n v="1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x v="25"/>
    <n v="0"/>
    <n v="0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x v="25"/>
    <n v="1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x v="25"/>
    <n v="0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x v="25"/>
    <n v="3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x v="25"/>
    <n v="21"/>
    <n v="108.05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x v="25"/>
    <n v="4"/>
    <n v="26.92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x v="25"/>
    <n v="14"/>
    <n v="155"/>
    <x v="3"/>
    <x v="25"/>
  </r>
  <r>
    <x v="1569"/>
    <s v="to be removed (Canceled)"/>
    <s v="to be removed"/>
    <n v="30000"/>
    <n v="0"/>
    <x v="1"/>
    <x v="0"/>
    <x v="0"/>
    <n v="1369498714"/>
    <n v="1366906714"/>
    <b v="0"/>
    <n v="0"/>
    <b v="0"/>
    <x v="25"/>
    <n v="0"/>
    <n v="0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x v="25"/>
    <n v="41"/>
    <n v="47.77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x v="25"/>
    <n v="1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x v="25"/>
    <n v="5"/>
    <n v="41.67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x v="25"/>
    <n v="2"/>
    <n v="74.33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x v="25"/>
    <n v="5"/>
    <n v="84.33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x v="25"/>
    <n v="23"/>
    <n v="65.459999999999994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x v="25"/>
    <n v="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x v="25"/>
    <n v="1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x v="25"/>
    <n v="11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x v="25"/>
    <n v="1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x v="25"/>
    <n v="0"/>
    <n v="0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x v="26"/>
    <n v="1"/>
    <n v="5"/>
    <x v="8"/>
    <x v="26"/>
  </r>
  <r>
    <x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x v="26"/>
    <n v="9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x v="26"/>
    <n v="0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x v="26"/>
    <n v="0"/>
    <n v="0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x v="26"/>
    <n v="79"/>
    <n v="131.66999999999999"/>
    <x v="8"/>
    <x v="26"/>
  </r>
  <r>
    <x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x v="26"/>
    <n v="0"/>
    <n v="0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x v="26"/>
    <n v="0"/>
    <n v="1"/>
    <x v="8"/>
    <x v="26"/>
  </r>
  <r>
    <x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x v="26"/>
    <n v="0"/>
    <n v="0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x v="26"/>
    <n v="0"/>
    <n v="0"/>
    <x v="8"/>
    <x v="26"/>
  </r>
  <r>
    <x v="1590"/>
    <s v="An Italian Adventure"/>
    <s v="Discover Italy through photography."/>
    <n v="60000"/>
    <n v="1020"/>
    <x v="2"/>
    <x v="13"/>
    <x v="3"/>
    <n v="1443040464"/>
    <n v="1440448464"/>
    <b v="0"/>
    <n v="2"/>
    <b v="0"/>
    <x v="26"/>
    <n v="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x v="26"/>
    <n v="29"/>
    <n v="44.48"/>
    <x v="8"/>
    <x v="26"/>
  </r>
  <r>
    <x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x v="26"/>
    <n v="0"/>
    <n v="0"/>
    <x v="8"/>
    <x v="26"/>
  </r>
  <r>
    <x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x v="26"/>
    <n v="0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x v="26"/>
    <n v="21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x v="26"/>
    <n v="0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x v="26"/>
    <n v="2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x v="26"/>
    <n v="0"/>
    <n v="0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x v="26"/>
    <n v="0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x v="26"/>
    <n v="0"/>
    <n v="0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x v="26"/>
    <n v="7"/>
    <n v="40.78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x v="11"/>
    <n v="108"/>
    <n v="48.33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x v="11"/>
    <n v="100"/>
    <n v="46.9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x v="11"/>
    <n v="100"/>
    <n v="66.69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x v="11"/>
    <n v="122"/>
    <n v="48.84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x v="11"/>
    <n v="101"/>
    <n v="137.3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x v="11"/>
    <n v="101"/>
    <n v="87.83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x v="11"/>
    <n v="145"/>
    <n v="70.790000000000006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x v="11"/>
    <n v="101"/>
    <n v="52.83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x v="11"/>
    <n v="118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x v="11"/>
    <n v="272"/>
    <n v="48.54"/>
    <x v="4"/>
    <x v="11"/>
  </r>
  <r>
    <x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x v="11"/>
    <n v="125"/>
    <n v="37.07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x v="11"/>
    <n v="110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x v="11"/>
    <n v="102"/>
    <n v="39.0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x v="11"/>
    <n v="103"/>
    <n v="66.69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x v="11"/>
    <n v="114"/>
    <n v="67.13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x v="11"/>
    <n v="104"/>
    <n v="66.3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x v="11"/>
    <n v="146"/>
    <n v="64.62"/>
    <x v="4"/>
    <x v="11"/>
  </r>
  <r>
    <x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x v="11"/>
    <n v="105"/>
    <n v="58.37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x v="11"/>
    <n v="133"/>
    <n v="86.96"/>
    <x v="4"/>
    <x v="11"/>
  </r>
  <r>
    <x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x v="11"/>
    <n v="113"/>
    <n v="66.47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x v="11"/>
    <n v="121"/>
    <n v="163.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x v="11"/>
    <n v="102"/>
    <n v="107.9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x v="11"/>
    <n v="101"/>
    <n v="42.11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x v="11"/>
    <n v="1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x v="11"/>
    <n v="155"/>
    <n v="112.02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x v="11"/>
    <n v="101"/>
    <n v="74.95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x v="11"/>
    <n v="117"/>
    <n v="61.58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x v="11"/>
    <n v="101"/>
    <n v="45.88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x v="11"/>
    <n v="104"/>
    <n v="75.849999999999994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x v="11"/>
    <n v="265"/>
    <n v="84.21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x v="11"/>
    <n v="156"/>
    <n v="117.23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x v="11"/>
    <n v="102"/>
    <n v="86.49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x v="11"/>
    <n v="100"/>
    <n v="172.41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x v="11"/>
    <n v="101"/>
    <n v="62.81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x v="11"/>
    <n v="125"/>
    <n v="67.73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x v="11"/>
    <n v="104"/>
    <n v="53.5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x v="11"/>
    <n v="104"/>
    <n v="34.6"/>
    <x v="4"/>
    <x v="11"/>
  </r>
  <r>
    <x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x v="11"/>
    <n v="105"/>
    <n v="38.89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x v="11"/>
    <n v="100"/>
    <n v="94.74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x v="11"/>
    <n v="170"/>
    <n v="39.97"/>
    <x v="4"/>
    <x v="11"/>
  </r>
  <r>
    <x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x v="27"/>
    <n v="101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x v="27"/>
    <n v="100"/>
    <n v="42.86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x v="27"/>
    <n v="125"/>
    <n v="168.51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x v="27"/>
    <n v="110"/>
    <n v="85.5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x v="27"/>
    <n v="11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x v="27"/>
    <n v="110"/>
    <n v="26.55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x v="27"/>
    <n v="105"/>
    <n v="113.8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x v="27"/>
    <n v="125"/>
    <n v="32.01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x v="27"/>
    <n v="101"/>
    <n v="47.1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x v="27"/>
    <n v="142"/>
    <n v="88.47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x v="27"/>
    <n v="101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x v="27"/>
    <n v="101"/>
    <n v="64.709999999999994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x v="27"/>
    <n v="174"/>
    <n v="51.85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x v="27"/>
    <n v="120"/>
    <n v="38.79"/>
    <x v="4"/>
    <x v="27"/>
  </r>
  <r>
    <x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x v="27"/>
    <n v="143"/>
    <n v="44.65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x v="27"/>
    <n v="100"/>
    <n v="156.77000000000001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x v="27"/>
    <n v="105"/>
    <n v="118.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x v="27"/>
    <n v="132"/>
    <n v="74.150000000000006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x v="27"/>
    <n v="113"/>
    <n v="12.5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x v="27"/>
    <n v="1254"/>
    <n v="27.86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x v="27"/>
    <n v="103"/>
    <n v="80.180000000000007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x v="27"/>
    <n v="103"/>
    <n v="132.4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x v="27"/>
    <n v="1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x v="27"/>
    <n v="122"/>
    <n v="34.380000000000003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x v="27"/>
    <n v="119"/>
    <n v="44.96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x v="27"/>
    <n v="161"/>
    <n v="41.04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x v="27"/>
    <n v="127"/>
    <n v="52.6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x v="27"/>
    <n v="103"/>
    <n v="70.78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x v="27"/>
    <n v="140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x v="27"/>
    <n v="103"/>
    <n v="44.61"/>
    <x v="4"/>
    <x v="27"/>
  </r>
  <r>
    <x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x v="27"/>
    <n v="101"/>
    <n v="26.15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x v="27"/>
    <n v="113"/>
    <n v="39.18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x v="27"/>
    <n v="128"/>
    <n v="45.59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x v="27"/>
    <n v="202"/>
    <n v="89.25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x v="27"/>
    <n v="137"/>
    <n v="40.42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x v="27"/>
    <n v="115"/>
    <n v="82.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x v="27"/>
    <n v="112"/>
    <n v="159.52000000000001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x v="27"/>
    <n v="118"/>
    <n v="36.24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x v="27"/>
    <n v="175"/>
    <n v="62.5"/>
    <x v="4"/>
    <x v="27"/>
  </r>
  <r>
    <x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x v="27"/>
    <n v="118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x v="28"/>
    <n v="101"/>
    <n v="74.58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x v="28"/>
    <n v="0"/>
    <n v="0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x v="28"/>
    <n v="22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x v="28"/>
    <n v="109"/>
    <n v="86.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x v="28"/>
    <n v="103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x v="28"/>
    <n v="0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x v="28"/>
    <n v="31"/>
    <n v="80.13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x v="28"/>
    <n v="44"/>
    <n v="253.14"/>
    <x v="4"/>
    <x v="28"/>
  </r>
  <r>
    <x v="1689"/>
    <s v="Fly Away"/>
    <s v="Praising the Living God in the second half of life."/>
    <n v="2400"/>
    <n v="2400"/>
    <x v="3"/>
    <x v="0"/>
    <x v="0"/>
    <n v="1489700230"/>
    <n v="1487111830"/>
    <b v="0"/>
    <n v="14"/>
    <b v="0"/>
    <x v="28"/>
    <n v="100"/>
    <n v="171.43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x v="28"/>
    <n v="25"/>
    <n v="57.73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x v="28"/>
    <n v="33"/>
    <n v="264.26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x v="28"/>
    <n v="48"/>
    <n v="159.33000000000001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x v="28"/>
    <n v="9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x v="28"/>
    <n v="0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x v="28"/>
    <n v="12"/>
    <n v="61.09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x v="28"/>
    <n v="0"/>
    <n v="0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x v="28"/>
    <n v="20"/>
    <n v="114.82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x v="28"/>
    <n v="0"/>
    <n v="0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x v="28"/>
    <n v="4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x v="28"/>
    <n v="26"/>
    <n v="65.97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x v="28"/>
    <n v="0"/>
    <n v="5"/>
    <x v="4"/>
    <x v="28"/>
  </r>
  <r>
    <x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x v="28"/>
    <n v="0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x v="28"/>
    <n v="1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x v="28"/>
    <n v="65"/>
    <n v="118.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x v="28"/>
    <n v="0"/>
    <n v="0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x v="28"/>
    <n v="0"/>
    <n v="0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x v="28"/>
    <n v="10"/>
    <n v="54.11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x v="28"/>
    <n v="0"/>
    <n v="0"/>
    <x v="4"/>
    <x v="28"/>
  </r>
  <r>
    <x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x v="28"/>
    <n v="5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x v="28"/>
    <n v="1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x v="28"/>
    <n v="11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x v="28"/>
    <n v="0"/>
    <n v="0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x v="28"/>
    <n v="2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x v="28"/>
    <n v="8"/>
    <n v="115.71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x v="28"/>
    <n v="0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x v="28"/>
    <n v="8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x v="28"/>
    <n v="43"/>
    <n v="34.020000000000003"/>
    <x v="4"/>
    <x v="28"/>
  </r>
  <r>
    <x v="1718"/>
    <s v="The Prodigal Son"/>
    <s v="A melody for the galaxy."/>
    <n v="35000"/>
    <n v="75"/>
    <x v="2"/>
    <x v="0"/>
    <x v="0"/>
    <n v="1463201940"/>
    <n v="1459435149"/>
    <b v="0"/>
    <n v="2"/>
    <b v="0"/>
    <x v="28"/>
    <n v="0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x v="28"/>
    <n v="1"/>
    <n v="11.67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x v="28"/>
    <n v="6"/>
    <n v="28.13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x v="28"/>
    <n v="0"/>
    <n v="0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x v="28"/>
    <n v="0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x v="28"/>
    <n v="7"/>
    <n v="216.67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x v="28"/>
    <n v="1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x v="28"/>
    <n v="10"/>
    <n v="62.22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x v="28"/>
    <n v="34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x v="28"/>
    <n v="0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x v="28"/>
    <n v="68"/>
    <n v="122.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x v="28"/>
    <n v="0"/>
    <n v="0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x v="28"/>
    <n v="0"/>
    <n v="0"/>
    <x v="4"/>
    <x v="28"/>
  </r>
  <r>
    <x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x v="28"/>
    <n v="0"/>
    <n v="0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x v="28"/>
    <n v="0"/>
    <n v="0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x v="28"/>
    <n v="0"/>
    <n v="0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x v="28"/>
    <n v="0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x v="28"/>
    <n v="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x v="28"/>
    <n v="1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x v="28"/>
    <n v="21"/>
    <n v="56.67"/>
    <x v="4"/>
    <x v="28"/>
  </r>
  <r>
    <x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x v="28"/>
    <n v="0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x v="28"/>
    <n v="0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x v="28"/>
    <n v="0"/>
    <n v="0"/>
    <x v="4"/>
    <x v="28"/>
  </r>
  <r>
    <x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x v="20"/>
    <n v="111"/>
    <n v="25.58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x v="20"/>
    <n v="109"/>
    <n v="63.97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x v="20"/>
    <n v="100"/>
    <n v="89.9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x v="20"/>
    <n v="118"/>
    <n v="93.07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x v="20"/>
    <n v="114"/>
    <n v="89.67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x v="20"/>
    <n v="148"/>
    <n v="207.62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x v="20"/>
    <n v="105"/>
    <n v="59.41"/>
    <x v="8"/>
    <x v="20"/>
  </r>
  <r>
    <x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x v="20"/>
    <n v="130"/>
    <n v="358.97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x v="20"/>
    <n v="123"/>
    <n v="94.74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x v="20"/>
    <n v="202"/>
    <n v="80.65000000000000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x v="20"/>
    <n v="103"/>
    <n v="168.69"/>
    <x v="8"/>
    <x v="20"/>
  </r>
  <r>
    <x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x v="20"/>
    <n v="260"/>
    <n v="34.6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x v="20"/>
    <n v="108"/>
    <n v="462.86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x v="20"/>
    <n v="111"/>
    <n v="104.3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x v="20"/>
    <n v="120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x v="20"/>
    <n v="103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x v="20"/>
    <n v="116"/>
    <n v="414.29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x v="20"/>
    <n v="115"/>
    <n v="42.48"/>
    <x v="8"/>
    <x v="20"/>
  </r>
  <r>
    <x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x v="20"/>
    <n v="107"/>
    <n v="108.78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x v="20"/>
    <n v="165"/>
    <n v="81.099999999999994"/>
    <x v="8"/>
    <x v="20"/>
  </r>
  <r>
    <x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x v="20"/>
    <n v="155"/>
    <n v="51.67"/>
    <x v="8"/>
    <x v="20"/>
  </r>
  <r>
    <x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x v="20"/>
    <n v="8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x v="20"/>
    <n v="102"/>
    <n v="103.64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x v="20"/>
    <n v="20"/>
    <n v="55.28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x v="20"/>
    <n v="59"/>
    <n v="72.1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x v="20"/>
    <n v="0"/>
    <n v="0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x v="20"/>
    <n v="46"/>
    <n v="58.62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x v="20"/>
    <n v="4"/>
    <n v="12.4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x v="20"/>
    <n v="3"/>
    <n v="49.14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x v="20"/>
    <n v="57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x v="20"/>
    <n v="21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x v="20"/>
    <n v="16"/>
    <n v="45.16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x v="20"/>
    <n v="6"/>
    <n v="98.79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x v="20"/>
    <n v="46"/>
    <n v="88.31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x v="20"/>
    <n v="65"/>
    <n v="170.63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x v="20"/>
    <n v="7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x v="20"/>
    <n v="14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x v="20"/>
    <n v="2"/>
    <n v="66.33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x v="20"/>
    <n v="36"/>
    <n v="104.89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x v="20"/>
    <n v="40"/>
    <n v="78.44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x v="20"/>
    <n v="26"/>
    <n v="59.0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x v="20"/>
    <n v="15"/>
    <n v="71.34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x v="20"/>
    <n v="24"/>
    <n v="51.23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x v="20"/>
    <n v="40"/>
    <n v="60.24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x v="20"/>
    <n v="20"/>
    <n v="44.94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x v="20"/>
    <n v="48"/>
    <n v="31.21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x v="20"/>
    <n v="15"/>
    <n v="63.88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x v="20"/>
    <n v="1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x v="20"/>
    <n v="1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x v="20"/>
    <n v="5"/>
    <n v="109.07"/>
    <x v="8"/>
    <x v="20"/>
  </r>
  <r>
    <x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x v="20"/>
    <n v="4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x v="20"/>
    <n v="61"/>
    <n v="109.94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x v="20"/>
    <n v="1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x v="20"/>
    <n v="11"/>
    <n v="55.39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x v="20"/>
    <n v="39"/>
    <n v="133.9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x v="20"/>
    <n v="22"/>
    <n v="48.72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x v="20"/>
    <n v="68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x v="20"/>
    <n v="14"/>
    <n v="58.97"/>
    <x v="8"/>
    <x v="20"/>
  </r>
  <r>
    <x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x v="20"/>
    <n v="2"/>
    <n v="11.6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x v="20"/>
    <n v="20"/>
    <n v="83.7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x v="20"/>
    <n v="14"/>
    <n v="63.65"/>
    <x v="8"/>
    <x v="20"/>
  </r>
  <r>
    <x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x v="20"/>
    <n v="48"/>
    <n v="94.28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x v="20"/>
    <n v="31"/>
    <n v="71.87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x v="20"/>
    <n v="35"/>
    <n v="104.85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x v="20"/>
    <n v="36"/>
    <n v="67.14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x v="20"/>
    <n v="3"/>
    <n v="73.88"/>
    <x v="8"/>
    <x v="20"/>
  </r>
  <r>
    <x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x v="20"/>
    <n v="11"/>
    <n v="69.13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x v="20"/>
    <n v="41"/>
    <n v="120.77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x v="20"/>
    <n v="11"/>
    <n v="42.22"/>
    <x v="8"/>
    <x v="20"/>
  </r>
  <r>
    <x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x v="20"/>
    <n v="3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x v="20"/>
    <n v="0"/>
    <n v="1.54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x v="20"/>
    <n v="13"/>
    <n v="37.61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x v="20"/>
    <n v="0"/>
    <n v="0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x v="20"/>
    <n v="49"/>
    <n v="42.16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x v="20"/>
    <n v="0"/>
    <n v="0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x v="20"/>
    <n v="2"/>
    <n v="84.83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x v="20"/>
    <n v="52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x v="20"/>
    <n v="0"/>
    <n v="0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x v="20"/>
    <n v="2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x v="20"/>
    <n v="7"/>
    <n v="213.38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x v="11"/>
    <n v="135"/>
    <n v="59.16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x v="11"/>
    <n v="100"/>
    <n v="27.27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x v="11"/>
    <n v="116"/>
    <n v="24.58"/>
    <x v="4"/>
    <x v="11"/>
  </r>
  <r>
    <x v="1824"/>
    <s v="Tin Man's Broken Wisdom Fund"/>
    <s v="cd fund raiser"/>
    <n v="3000"/>
    <n v="3002"/>
    <x v="0"/>
    <x v="0"/>
    <x v="0"/>
    <n v="1389146880"/>
    <n v="1387403967"/>
    <b v="0"/>
    <n v="40"/>
    <b v="1"/>
    <x v="11"/>
    <n v="100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x v="11"/>
    <n v="105"/>
    <n v="42.02"/>
    <x v="4"/>
    <x v="11"/>
  </r>
  <r>
    <x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x v="11"/>
    <n v="101"/>
    <n v="53.16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x v="11"/>
    <n v="101"/>
    <n v="83.89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x v="11"/>
    <n v="100"/>
    <n v="417.33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x v="11"/>
    <n v="167"/>
    <n v="75.77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x v="11"/>
    <n v="102"/>
    <n v="67.39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x v="11"/>
    <n v="103"/>
    <n v="73.569999999999993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x v="11"/>
    <n v="143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x v="11"/>
    <n v="263"/>
    <n v="42"/>
    <x v="4"/>
    <x v="11"/>
  </r>
  <r>
    <x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x v="11"/>
    <n v="118"/>
    <n v="131.16999999999999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x v="11"/>
    <n v="104"/>
    <n v="47.27"/>
    <x v="4"/>
    <x v="11"/>
  </r>
  <r>
    <x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x v="11"/>
    <n v="200"/>
    <n v="182.1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x v="11"/>
    <n v="307"/>
    <n v="61.3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x v="11"/>
    <n v="100"/>
    <n v="35.770000000000003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x v="11"/>
    <n v="205"/>
    <n v="45.6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x v="11"/>
    <n v="109"/>
    <n v="75.38"/>
    <x v="4"/>
    <x v="11"/>
  </r>
  <r>
    <x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x v="11"/>
    <n v="102"/>
    <n v="50.88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x v="11"/>
    <n v="125"/>
    <n v="119.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x v="11"/>
    <n v="124"/>
    <n v="92.54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x v="11"/>
    <n v="101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x v="11"/>
    <n v="100"/>
    <n v="52.63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x v="11"/>
    <n v="138"/>
    <n v="98.9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x v="11"/>
    <n v="121"/>
    <n v="79.53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x v="11"/>
    <n v="107"/>
    <n v="134.21"/>
    <x v="4"/>
    <x v="11"/>
  </r>
  <r>
    <x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x v="11"/>
    <n v="100"/>
    <n v="37.630000000000003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x v="11"/>
    <n v="102"/>
    <n v="51.04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x v="11"/>
    <n v="100"/>
    <n v="50.0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x v="11"/>
    <n v="117"/>
    <n v="133.93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x v="11"/>
    <n v="102"/>
    <n v="58.21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x v="11"/>
    <n v="102"/>
    <n v="88.04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x v="11"/>
    <n v="154"/>
    <n v="70.58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x v="11"/>
    <n v="101"/>
    <n v="53.29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x v="11"/>
    <n v="100"/>
    <n v="136.36000000000001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x v="11"/>
    <n v="109"/>
    <n v="40.549999999999997"/>
    <x v="4"/>
    <x v="11"/>
  </r>
  <r>
    <x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x v="11"/>
    <n v="132"/>
    <n v="70.63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x v="11"/>
    <n v="133"/>
    <n v="52.6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x v="18"/>
    <n v="0"/>
    <n v="0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x v="18"/>
    <n v="8"/>
    <n v="90.94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x v="18"/>
    <n v="0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x v="18"/>
    <n v="43"/>
    <n v="58.08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x v="18"/>
    <n v="0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x v="18"/>
    <n v="1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x v="18"/>
    <n v="0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x v="18"/>
    <n v="5"/>
    <n v="71.59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x v="18"/>
    <n v="0"/>
    <n v="0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x v="18"/>
    <n v="10"/>
    <n v="32.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x v="18"/>
    <n v="72"/>
    <n v="49.12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x v="18"/>
    <n v="1"/>
    <n v="16.309999999999999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x v="18"/>
    <n v="0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x v="18"/>
    <n v="0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x v="18"/>
    <n v="1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x v="18"/>
    <n v="0"/>
    <n v="0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x v="18"/>
    <n v="0"/>
    <n v="0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x v="18"/>
    <n v="0"/>
    <n v="0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x v="18"/>
    <n v="0"/>
    <n v="3"/>
    <x v="6"/>
    <x v="18"/>
  </r>
  <r>
    <x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x v="18"/>
    <n v="20"/>
    <n v="41.83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x v="14"/>
    <n v="173"/>
    <n v="49.34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x v="14"/>
    <n v="101"/>
    <n v="41.73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x v="14"/>
    <n v="105"/>
    <n v="32.72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x v="14"/>
    <n v="135"/>
    <n v="51.9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x v="14"/>
    <n v="116"/>
    <n v="50.69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x v="14"/>
    <n v="102"/>
    <n v="42.24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x v="14"/>
    <n v="111"/>
    <n v="416.88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x v="14"/>
    <n v="166"/>
    <n v="46.6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x v="14"/>
    <n v="107"/>
    <n v="48.45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x v="14"/>
    <n v="145"/>
    <n v="70.53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x v="14"/>
    <n v="106"/>
    <n v="87.96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x v="14"/>
    <n v="137"/>
    <n v="26.2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x v="14"/>
    <n v="104"/>
    <n v="57.78"/>
    <x v="4"/>
    <x v="14"/>
  </r>
  <r>
    <x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x v="14"/>
    <n v="11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x v="14"/>
    <n v="102"/>
    <n v="196.34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x v="14"/>
    <n v="124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x v="14"/>
    <n v="102"/>
    <n v="35.549999999999997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x v="14"/>
    <n v="145"/>
    <n v="68.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x v="14"/>
    <n v="133"/>
    <n v="28.57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x v="14"/>
    <n v="109"/>
    <n v="50.63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x v="29"/>
    <n v="3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x v="29"/>
    <n v="1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x v="29"/>
    <n v="47"/>
    <n v="34.1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x v="29"/>
    <n v="0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x v="29"/>
    <n v="0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x v="29"/>
    <n v="43"/>
    <n v="215.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x v="29"/>
    <n v="0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x v="29"/>
    <n v="2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x v="29"/>
    <n v="14"/>
    <n v="129.97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x v="29"/>
    <n v="39"/>
    <n v="117.49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x v="29"/>
    <n v="0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x v="29"/>
    <n v="59"/>
    <n v="70.599999999999994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x v="29"/>
    <n v="1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x v="29"/>
    <n v="9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x v="29"/>
    <n v="2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x v="29"/>
    <n v="1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x v="29"/>
    <n v="53"/>
    <n v="2928.93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x v="29"/>
    <n v="1"/>
    <n v="28.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x v="29"/>
    <n v="47"/>
    <n v="29.63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x v="29"/>
    <n v="43"/>
    <n v="40.98"/>
    <x v="2"/>
    <x v="29"/>
  </r>
  <r>
    <x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x v="14"/>
    <n v="137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x v="14"/>
    <n v="116"/>
    <n v="36.11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x v="14"/>
    <n v="241"/>
    <n v="23.15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x v="14"/>
    <n v="114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x v="14"/>
    <n v="110"/>
    <n v="31.83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x v="14"/>
    <n v="195"/>
    <n v="27.39"/>
    <x v="4"/>
    <x v="14"/>
  </r>
  <r>
    <x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x v="14"/>
    <n v="103"/>
    <n v="56.36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x v="14"/>
    <n v="103"/>
    <n v="77.3499999999999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x v="14"/>
    <n v="100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x v="14"/>
    <n v="127"/>
    <n v="48.85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x v="14"/>
    <n v="121"/>
    <n v="48.24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x v="14"/>
    <n v="107"/>
    <n v="70.209999999999994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x v="14"/>
    <n v="172"/>
    <n v="94.05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x v="14"/>
    <n v="124"/>
    <n v="80.27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x v="14"/>
    <n v="108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x v="14"/>
    <n v="117"/>
    <n v="60.27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x v="14"/>
    <n v="187"/>
    <n v="38.74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x v="14"/>
    <n v="116"/>
    <n v="152.54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x v="14"/>
    <n v="111"/>
    <n v="115.31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x v="14"/>
    <n v="171"/>
    <n v="35.840000000000003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x v="30"/>
    <n v="126"/>
    <n v="64.569999999999993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x v="30"/>
    <n v="138"/>
    <n v="87.44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x v="30"/>
    <n v="1705"/>
    <n v="68.819999999999993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x v="30"/>
    <n v="788"/>
    <n v="176.2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x v="30"/>
    <n v="348"/>
    <n v="511.79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x v="30"/>
    <n v="150"/>
    <n v="160.44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x v="30"/>
    <n v="101"/>
    <n v="35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x v="30"/>
    <n v="800"/>
    <n v="188.51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x v="30"/>
    <n v="106"/>
    <n v="56.2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x v="30"/>
    <n v="201"/>
    <n v="51.31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x v="30"/>
    <n v="212"/>
    <n v="127.36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x v="30"/>
    <n v="198"/>
    <n v="101.8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x v="30"/>
    <n v="226"/>
    <n v="230.56"/>
    <x v="2"/>
    <x v="30"/>
  </r>
  <r>
    <x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x v="30"/>
    <n v="699"/>
    <n v="842.11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x v="30"/>
    <n v="399"/>
    <n v="577.28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x v="30"/>
    <n v="294"/>
    <n v="483.34"/>
    <x v="2"/>
    <x v="30"/>
  </r>
  <r>
    <x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x v="30"/>
    <n v="168"/>
    <n v="76.14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x v="30"/>
    <n v="1436"/>
    <n v="74.11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x v="30"/>
    <n v="157"/>
    <n v="36.97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x v="30"/>
    <n v="118"/>
    <n v="2500.9699999999998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x v="30"/>
    <n v="1105"/>
    <n v="67.6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x v="30"/>
    <n v="193"/>
    <n v="63.05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x v="30"/>
    <n v="127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x v="30"/>
    <n v="260"/>
    <n v="180.75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x v="30"/>
    <n v="262"/>
    <n v="127.32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x v="30"/>
    <n v="207"/>
    <n v="136.63999999999999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x v="30"/>
    <n v="370"/>
    <n v="182.78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x v="30"/>
    <n v="285"/>
    <n v="279.38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x v="30"/>
    <n v="579"/>
    <n v="61.3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x v="30"/>
    <n v="1132"/>
    <n v="80.73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x v="30"/>
    <n v="263"/>
    <n v="272.36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x v="30"/>
    <n v="674"/>
    <n v="70.849999999999994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x v="30"/>
    <n v="257"/>
    <n v="247.94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x v="30"/>
    <n v="375"/>
    <n v="186.8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x v="30"/>
    <n v="209"/>
    <n v="131.99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x v="30"/>
    <n v="347"/>
    <n v="29.31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x v="30"/>
    <n v="402"/>
    <n v="245.02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x v="30"/>
    <n v="1027"/>
    <n v="1323.25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x v="30"/>
    <n v="115"/>
    <n v="282.66000000000003"/>
    <x v="2"/>
    <x v="30"/>
  </r>
  <r>
    <x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x v="30"/>
    <n v="355"/>
    <n v="91.21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x v="31"/>
    <n v="5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x v="31"/>
    <n v="0"/>
    <n v="0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x v="31"/>
    <n v="4"/>
    <n v="88.69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x v="31"/>
    <n v="21"/>
    <n v="453.14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x v="31"/>
    <n v="3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x v="31"/>
    <n v="0"/>
    <n v="1"/>
    <x v="8"/>
    <x v="31"/>
  </r>
  <r>
    <x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x v="31"/>
    <n v="42"/>
    <n v="83.43"/>
    <x v="8"/>
    <x v="31"/>
  </r>
  <r>
    <x v="1988"/>
    <s v="Phillip Michael Photography"/>
    <s v="Expressing art in an image!"/>
    <n v="6000"/>
    <n v="25"/>
    <x v="2"/>
    <x v="0"/>
    <x v="0"/>
    <n v="1440094742"/>
    <n v="1437502742"/>
    <b v="0"/>
    <n v="1"/>
    <b v="0"/>
    <x v="31"/>
    <n v="0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x v="31"/>
    <n v="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x v="31"/>
    <n v="17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x v="31"/>
    <n v="7"/>
    <n v="46.67"/>
    <x v="8"/>
    <x v="31"/>
  </r>
  <r>
    <x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x v="31"/>
    <n v="0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x v="31"/>
    <n v="0"/>
    <n v="0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x v="31"/>
    <n v="0"/>
    <n v="0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x v="31"/>
    <n v="8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x v="31"/>
    <n v="0"/>
    <n v="0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x v="31"/>
    <n v="0"/>
    <n v="0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x v="31"/>
    <n v="26"/>
    <n v="218.33"/>
    <x v="8"/>
    <x v="31"/>
  </r>
  <r>
    <x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x v="31"/>
    <n v="1"/>
    <n v="33.71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x v="31"/>
    <n v="13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x v="30"/>
    <n v="382"/>
    <n v="128.38999999999999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x v="30"/>
    <n v="217"/>
    <n v="78.83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x v="30"/>
    <n v="312"/>
    <n v="91.76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x v="30"/>
    <n v="234"/>
    <n v="331.1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x v="30"/>
    <n v="124"/>
    <n v="194.26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x v="30"/>
    <n v="248"/>
    <n v="408.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x v="30"/>
    <n v="116"/>
    <n v="84.46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x v="30"/>
    <n v="117"/>
    <n v="44.85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x v="30"/>
    <n v="305"/>
    <n v="383.36"/>
    <x v="2"/>
    <x v="30"/>
  </r>
  <r>
    <x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x v="30"/>
    <n v="320"/>
    <n v="55.28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x v="30"/>
    <n v="820"/>
    <n v="422.02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x v="30"/>
    <n v="235"/>
    <n v="64.180000000000007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x v="30"/>
    <n v="495"/>
    <n v="173.58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x v="30"/>
    <n v="7814"/>
    <n v="88.6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x v="30"/>
    <n v="113"/>
    <n v="50.2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x v="30"/>
    <n v="922"/>
    <n v="192.39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x v="30"/>
    <n v="125"/>
    <n v="73.42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x v="30"/>
    <n v="102"/>
    <n v="147.68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x v="30"/>
    <n v="485"/>
    <n v="108.97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x v="30"/>
    <n v="192"/>
    <n v="23.65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x v="30"/>
    <n v="281"/>
    <n v="147.94999999999999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x v="30"/>
    <n v="125"/>
    <n v="385.04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x v="30"/>
    <n v="161"/>
    <n v="457.39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x v="30"/>
    <n v="585"/>
    <n v="222.9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x v="30"/>
    <n v="201"/>
    <n v="220.74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x v="30"/>
    <n v="133"/>
    <n v="73.5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x v="30"/>
    <n v="120"/>
    <n v="223.1"/>
    <x v="2"/>
    <x v="30"/>
  </r>
  <r>
    <x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x v="30"/>
    <n v="126"/>
    <n v="47.91"/>
    <x v="2"/>
    <x v="30"/>
  </r>
  <r>
    <x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x v="30"/>
    <n v="361"/>
    <n v="96.06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x v="30"/>
    <n v="226"/>
    <n v="118.61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x v="30"/>
    <n v="120"/>
    <n v="118.45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x v="30"/>
    <n v="304"/>
    <n v="143.21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x v="30"/>
    <n v="179"/>
    <n v="282.7200000000000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x v="30"/>
    <n v="387"/>
    <n v="593.94000000000005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x v="30"/>
    <n v="211"/>
    <n v="262.16000000000003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x v="30"/>
    <n v="132"/>
    <n v="46.58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x v="30"/>
    <n v="300"/>
    <n v="70.040000000000006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x v="30"/>
    <n v="421"/>
    <n v="164.91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x v="30"/>
    <n v="136"/>
    <n v="449.26"/>
    <x v="2"/>
    <x v="30"/>
  </r>
  <r>
    <x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x v="30"/>
    <n v="248"/>
    <n v="27.47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x v="30"/>
    <n v="182"/>
    <n v="143.979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x v="30"/>
    <n v="124"/>
    <n v="88.24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x v="30"/>
    <n v="506"/>
    <n v="36.33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x v="30"/>
    <n v="108"/>
    <n v="90.18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x v="30"/>
    <n v="819"/>
    <n v="152.62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x v="30"/>
    <n v="121"/>
    <n v="55.81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x v="30"/>
    <n v="103"/>
    <n v="227.85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x v="30"/>
    <n v="148"/>
    <n v="91.83"/>
    <x v="2"/>
    <x v="30"/>
  </r>
  <r>
    <x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x v="30"/>
    <n v="120"/>
    <n v="80.989999999999995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x v="30"/>
    <n v="473"/>
    <n v="278.39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x v="30"/>
    <n v="130"/>
    <n v="43.1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x v="30"/>
    <n v="353"/>
    <n v="326.29000000000002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x v="30"/>
    <n v="101"/>
    <n v="41.7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x v="30"/>
    <n v="114"/>
    <n v="64.0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x v="30"/>
    <n v="167"/>
    <n v="99.46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x v="30"/>
    <n v="153"/>
    <n v="138.49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x v="30"/>
    <n v="202"/>
    <n v="45.55"/>
    <x v="2"/>
    <x v="30"/>
  </r>
  <r>
    <x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x v="30"/>
    <n v="168"/>
    <n v="10.51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x v="30"/>
    <n v="143"/>
    <n v="114.77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x v="30"/>
    <n v="196"/>
    <n v="36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x v="30"/>
    <n v="108"/>
    <n v="154.16999999999999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x v="30"/>
    <n v="115"/>
    <n v="566.39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x v="30"/>
    <n v="148"/>
    <n v="120.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x v="30"/>
    <n v="191"/>
    <n v="86.16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x v="30"/>
    <n v="199"/>
    <n v="51.21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x v="30"/>
    <n v="219"/>
    <n v="67.260000000000005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x v="30"/>
    <n v="127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x v="30"/>
    <n v="105"/>
    <n v="346.1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x v="30"/>
    <n v="128"/>
    <n v="244.12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x v="30"/>
    <n v="317"/>
    <n v="259.25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x v="30"/>
    <n v="281"/>
    <n v="201.96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x v="30"/>
    <n v="111"/>
    <n v="226.21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x v="30"/>
    <n v="153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x v="30"/>
    <n v="103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x v="30"/>
    <n v="1678"/>
    <n v="20.47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x v="30"/>
    <n v="543"/>
    <n v="116.35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x v="30"/>
    <n v="116"/>
    <n v="307.2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x v="30"/>
    <n v="131"/>
    <n v="546.6900000000000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x v="30"/>
    <n v="288"/>
    <n v="47.47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x v="30"/>
    <n v="508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x v="14"/>
    <n v="115"/>
    <n v="72.91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x v="14"/>
    <n v="111"/>
    <n v="43.71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x v="14"/>
    <n v="11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x v="14"/>
    <n v="108"/>
    <n v="70.650000000000006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x v="14"/>
    <n v="124"/>
    <n v="89.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x v="14"/>
    <n v="101"/>
    <n v="115.0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x v="14"/>
    <n v="104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x v="14"/>
    <n v="116"/>
    <n v="46.2"/>
    <x v="4"/>
    <x v="14"/>
  </r>
  <r>
    <x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x v="14"/>
    <n v="120"/>
    <n v="48.55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x v="14"/>
    <n v="115"/>
    <n v="57.52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x v="14"/>
    <n v="120"/>
    <n v="88.15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x v="14"/>
    <n v="101"/>
    <n v="110.49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x v="14"/>
    <n v="102"/>
    <n v="66.83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x v="14"/>
    <n v="121"/>
    <n v="58.6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x v="14"/>
    <n v="100"/>
    <n v="113.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x v="14"/>
    <n v="102"/>
    <n v="43.57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x v="14"/>
    <n v="100"/>
    <n v="78.95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x v="14"/>
    <n v="100"/>
    <n v="188.13"/>
    <x v="4"/>
    <x v="14"/>
  </r>
  <r>
    <x v="2099"/>
    <s v="Roosevelt Died."/>
    <s v="Our tour van died, we need help!"/>
    <n v="3000"/>
    <n v="3971"/>
    <x v="0"/>
    <x v="0"/>
    <x v="0"/>
    <n v="1435808400"/>
    <n v="1434650084"/>
    <b v="0"/>
    <n v="63"/>
    <b v="1"/>
    <x v="14"/>
    <n v="132"/>
    <n v="63.03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x v="14"/>
    <n v="137"/>
    <n v="30.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x v="14"/>
    <n v="113"/>
    <n v="51.48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x v="14"/>
    <n v="136"/>
    <n v="35.79"/>
    <x v="4"/>
    <x v="14"/>
  </r>
  <r>
    <x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x v="14"/>
    <n v="146"/>
    <n v="98.8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x v="14"/>
    <n v="130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x v="14"/>
    <n v="254"/>
    <n v="51.31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x v="14"/>
    <n v="107"/>
    <n v="53.52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x v="14"/>
    <n v="108"/>
    <n v="37.15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x v="14"/>
    <n v="107"/>
    <n v="89.9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x v="14"/>
    <n v="107"/>
    <n v="106.53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x v="14"/>
    <n v="100"/>
    <n v="52.8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x v="14"/>
    <n v="107"/>
    <n v="54.62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x v="14"/>
    <n v="100"/>
    <n v="27.27"/>
    <x v="4"/>
    <x v="14"/>
  </r>
  <r>
    <x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x v="14"/>
    <n v="105"/>
    <n v="68.599999999999994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x v="14"/>
    <n v="105"/>
    <n v="35.61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x v="14"/>
    <n v="226"/>
    <n v="94.03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x v="14"/>
    <n v="101"/>
    <n v="526.46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x v="14"/>
    <n v="148"/>
    <n v="50.66"/>
    <x v="4"/>
    <x v="14"/>
  </r>
  <r>
    <x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x v="14"/>
    <n v="135"/>
    <n v="79.180000000000007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x v="14"/>
    <n v="101"/>
    <n v="91.59"/>
    <x v="4"/>
    <x v="14"/>
  </r>
  <r>
    <x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x v="14"/>
    <n v="101"/>
    <n v="116.96"/>
    <x v="4"/>
    <x v="14"/>
  </r>
  <r>
    <x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x v="17"/>
    <n v="1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x v="17"/>
    <n v="0"/>
    <n v="103.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x v="17"/>
    <n v="10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x v="17"/>
    <n v="10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x v="17"/>
    <n v="1"/>
    <n v="31.56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x v="17"/>
    <n v="0"/>
    <n v="5"/>
    <x v="6"/>
    <x v="17"/>
  </r>
  <r>
    <x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x v="17"/>
    <n v="29"/>
    <n v="34.22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x v="17"/>
    <n v="0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x v="17"/>
    <n v="12"/>
    <n v="19.670000000000002"/>
    <x v="6"/>
    <x v="17"/>
  </r>
  <r>
    <x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x v="17"/>
    <n v="0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x v="17"/>
    <n v="5"/>
    <n v="8.33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x v="17"/>
    <n v="2"/>
    <n v="21.34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x v="17"/>
    <n v="2"/>
    <n v="5.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x v="17"/>
    <n v="2"/>
    <n v="34.67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x v="17"/>
    <n v="10"/>
    <n v="21.73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x v="17"/>
    <n v="0"/>
    <n v="11.92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x v="17"/>
    <n v="28"/>
    <n v="26.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x v="17"/>
    <n v="13"/>
    <n v="10.67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x v="17"/>
    <n v="5"/>
    <n v="29.04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x v="17"/>
    <n v="0"/>
    <n v="50.91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x v="17"/>
    <n v="0"/>
    <n v="0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x v="17"/>
    <n v="6"/>
    <n v="50.08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x v="17"/>
    <n v="11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x v="17"/>
    <n v="2"/>
    <n v="25.29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x v="17"/>
    <n v="30"/>
    <n v="51.29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x v="17"/>
    <n v="0"/>
    <n v="1"/>
    <x v="6"/>
    <x v="17"/>
  </r>
  <r>
    <x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x v="17"/>
    <n v="1"/>
    <n v="49.38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x v="17"/>
    <n v="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x v="17"/>
    <n v="0"/>
    <n v="0"/>
    <x v="6"/>
    <x v="17"/>
  </r>
  <r>
    <x v="2150"/>
    <s v="The Unknown Door"/>
    <s v="A pixel styled open world detective game."/>
    <n v="50000"/>
    <n v="405"/>
    <x v="2"/>
    <x v="10"/>
    <x v="8"/>
    <n v="1468392599"/>
    <n v="1465800599"/>
    <b v="0"/>
    <n v="4"/>
    <b v="0"/>
    <x v="17"/>
    <n v="1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x v="17"/>
    <n v="0"/>
    <n v="19.670000000000002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x v="17"/>
    <n v="0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x v="17"/>
    <n v="0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x v="17"/>
    <n v="1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x v="17"/>
    <n v="2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x v="17"/>
    <n v="3"/>
    <n v="17.989999999999998"/>
    <x v="6"/>
    <x v="17"/>
  </r>
  <r>
    <x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x v="17"/>
    <n v="28"/>
    <n v="370.95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x v="17"/>
    <n v="7"/>
    <n v="63.57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x v="17"/>
    <n v="1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x v="17"/>
    <n v="1"/>
    <n v="5.31"/>
    <x v="6"/>
    <x v="17"/>
  </r>
  <r>
    <x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x v="11"/>
    <n v="116"/>
    <n v="35.619999999999997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x v="11"/>
    <n v="112"/>
    <n v="87.1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x v="11"/>
    <n v="132"/>
    <n v="75.11"/>
    <x v="4"/>
    <x v="11"/>
  </r>
  <r>
    <x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x v="11"/>
    <n v="103"/>
    <n v="68.010000000000005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x v="11"/>
    <n v="139"/>
    <n v="29.62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x v="11"/>
    <n v="147"/>
    <n v="91.63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x v="11"/>
    <n v="120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x v="11"/>
    <n v="122"/>
    <n v="64.37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x v="11"/>
    <n v="100"/>
    <n v="21.86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x v="11"/>
    <n v="181"/>
    <n v="33.3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x v="11"/>
    <n v="106"/>
    <n v="90.28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x v="11"/>
    <n v="100"/>
    <n v="76.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x v="11"/>
    <n v="127"/>
    <n v="59.23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x v="11"/>
    <n v="103"/>
    <n v="65.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x v="11"/>
    <n v="250"/>
    <n v="67.31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x v="11"/>
    <n v="126"/>
    <n v="88.75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x v="11"/>
    <n v="100"/>
    <n v="65.87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x v="11"/>
    <n v="139"/>
    <n v="40.35"/>
    <x v="4"/>
    <x v="11"/>
  </r>
  <r>
    <x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x v="11"/>
    <n v="161"/>
    <n v="76.86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x v="11"/>
    <n v="107"/>
    <n v="68.709999999999994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x v="32"/>
    <n v="153"/>
    <n v="57.77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x v="32"/>
    <n v="524"/>
    <n v="44.17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x v="32"/>
    <n v="489"/>
    <n v="31.5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x v="32"/>
    <n v="285"/>
    <n v="107.05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x v="32"/>
    <n v="1857"/>
    <n v="149.0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x v="32"/>
    <n v="110"/>
    <n v="55.96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x v="32"/>
    <n v="1015"/>
    <n v="56.97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x v="32"/>
    <n v="412"/>
    <n v="44.06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x v="32"/>
    <n v="503"/>
    <n v="68.63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x v="32"/>
    <n v="185"/>
    <n v="65.319999999999993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x v="32"/>
    <n v="120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x v="32"/>
    <n v="1081"/>
    <n v="40.07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x v="32"/>
    <n v="452"/>
    <n v="75.650000000000006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x v="32"/>
    <n v="537"/>
    <n v="61.2"/>
    <x v="6"/>
    <x v="32"/>
  </r>
  <r>
    <x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x v="32"/>
    <n v="120"/>
    <n v="48.13"/>
    <x v="6"/>
    <x v="32"/>
  </r>
  <r>
    <x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x v="32"/>
    <n v="114"/>
    <n v="68.1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x v="32"/>
    <n v="951"/>
    <n v="65.89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x v="32"/>
    <n v="133"/>
    <n v="81.650000000000006"/>
    <x v="6"/>
    <x v="32"/>
  </r>
  <r>
    <x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x v="32"/>
    <n v="147"/>
    <n v="52.7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x v="32"/>
    <n v="542"/>
    <n v="41.23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x v="15"/>
    <n v="383"/>
    <n v="15.04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x v="15"/>
    <n v="704"/>
    <n v="39.07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x v="15"/>
    <n v="110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x v="15"/>
    <n v="133"/>
    <n v="27.3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x v="15"/>
    <n v="152"/>
    <n v="42.22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x v="15"/>
    <n v="103"/>
    <n v="33.24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x v="15"/>
    <n v="100"/>
    <n v="285.70999999999998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x v="15"/>
    <n v="102"/>
    <n v="42.33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x v="15"/>
    <n v="151"/>
    <n v="50.27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x v="15"/>
    <n v="111"/>
    <n v="61.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x v="15"/>
    <n v="19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x v="15"/>
    <n v="114"/>
    <n v="55.8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x v="15"/>
    <n v="200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x v="15"/>
    <n v="293"/>
    <n v="73.13"/>
    <x v="4"/>
    <x v="15"/>
  </r>
  <r>
    <x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x v="15"/>
    <n v="156"/>
    <n v="26.06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x v="15"/>
    <n v="106"/>
    <n v="22.64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x v="15"/>
    <n v="101"/>
    <n v="47.22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x v="15"/>
    <n v="123"/>
    <n v="32.32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x v="15"/>
    <n v="102"/>
    <n v="53.42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x v="15"/>
    <n v="101"/>
    <n v="51.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x v="32"/>
    <n v="108"/>
    <n v="37.200000000000003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x v="32"/>
    <n v="163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x v="32"/>
    <n v="106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x v="32"/>
    <n v="243"/>
    <n v="82.15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x v="32"/>
    <n v="945"/>
    <n v="164.8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x v="32"/>
    <n v="108"/>
    <n v="60.82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x v="32"/>
    <n v="157"/>
    <n v="67.97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x v="32"/>
    <n v="1174"/>
    <n v="81.56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x v="32"/>
    <n v="171"/>
    <n v="25.43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x v="32"/>
    <n v="126"/>
    <n v="21.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x v="32"/>
    <n v="1212"/>
    <n v="27.2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x v="32"/>
    <n v="496"/>
    <n v="25.09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x v="32"/>
    <n v="332"/>
    <n v="21.23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x v="32"/>
    <n v="1165"/>
    <n v="41.61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x v="32"/>
    <n v="153"/>
    <n v="135.59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x v="32"/>
    <n v="537"/>
    <n v="22.12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x v="32"/>
    <n v="353"/>
    <n v="64.63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x v="32"/>
    <n v="137"/>
    <n v="69.569999999999993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x v="32"/>
    <n v="128"/>
    <n v="75.13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x v="32"/>
    <n v="271"/>
    <n v="140.97999999999999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x v="32"/>
    <n v="806"/>
    <n v="49.47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x v="32"/>
    <n v="1360"/>
    <n v="53.87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x v="32"/>
    <n v="930250"/>
    <n v="4.57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x v="32"/>
    <n v="377"/>
    <n v="65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x v="32"/>
    <n v="2647"/>
    <n v="53.48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x v="32"/>
    <n v="100"/>
    <n v="43.91"/>
    <x v="6"/>
    <x v="32"/>
  </r>
  <r>
    <x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x v="32"/>
    <n v="104"/>
    <n v="50.85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x v="32"/>
    <n v="107"/>
    <n v="58.63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x v="32"/>
    <n v="169"/>
    <n v="32.82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x v="32"/>
    <n v="975"/>
    <n v="426.93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x v="32"/>
    <n v="134"/>
    <n v="23.81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x v="32"/>
    <n v="272"/>
    <n v="98.41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x v="32"/>
    <n v="113"/>
    <n v="107.32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x v="32"/>
    <n v="460"/>
    <n v="11.67"/>
    <x v="6"/>
    <x v="32"/>
  </r>
  <r>
    <x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x v="32"/>
    <n v="287"/>
    <n v="41.78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x v="32"/>
    <n v="223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x v="32"/>
    <n v="636"/>
    <n v="94.1"/>
    <x v="6"/>
    <x v="32"/>
  </r>
  <r>
    <x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x v="32"/>
    <n v="147"/>
    <n v="15.72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x v="32"/>
    <n v="1867"/>
    <n v="90.64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x v="32"/>
    <n v="327"/>
    <n v="97.3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x v="32"/>
    <n v="780"/>
    <n v="37.119999999999997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x v="32"/>
    <n v="154"/>
    <n v="28.1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x v="32"/>
    <n v="116"/>
    <n v="144.43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x v="32"/>
    <n v="180"/>
    <n v="24.27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x v="32"/>
    <n v="299"/>
    <n v="35.119999999999997"/>
    <x v="6"/>
    <x v="32"/>
  </r>
  <r>
    <x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x v="32"/>
    <n v="320"/>
    <n v="24.76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x v="32"/>
    <n v="381"/>
    <n v="188.38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x v="32"/>
    <n v="103"/>
    <n v="148.08000000000001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x v="32"/>
    <n v="1802"/>
    <n v="49.93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x v="32"/>
    <n v="720"/>
    <n v="107.82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x v="32"/>
    <n v="283"/>
    <n v="42.63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x v="32"/>
    <n v="1357"/>
    <n v="14.3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x v="32"/>
    <n v="220"/>
    <n v="37.479999999999997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x v="32"/>
    <n v="120"/>
    <n v="30.2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x v="32"/>
    <n v="408"/>
    <n v="33.549999999999997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x v="32"/>
    <n v="106"/>
    <n v="64.75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x v="32"/>
    <n v="141"/>
    <n v="57.93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x v="32"/>
    <n v="271"/>
    <n v="53.08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x v="32"/>
    <n v="154"/>
    <n v="48.06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x v="32"/>
    <n v="404"/>
    <n v="82.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x v="11"/>
    <n v="185"/>
    <n v="50.45"/>
    <x v="4"/>
    <x v="11"/>
  </r>
  <r>
    <x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x v="11"/>
    <n v="185"/>
    <n v="115.8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x v="11"/>
    <n v="101"/>
    <n v="63.03"/>
    <x v="4"/>
    <x v="11"/>
  </r>
  <r>
    <x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x v="11"/>
    <n v="106"/>
    <n v="108.0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x v="11"/>
    <n v="121"/>
    <n v="46.09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x v="11"/>
    <n v="100"/>
    <n v="107.2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x v="11"/>
    <n v="120"/>
    <n v="50.9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x v="11"/>
    <n v="100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x v="11"/>
    <n v="107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x v="11"/>
    <n v="104"/>
    <n v="53.83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x v="11"/>
    <n v="173"/>
    <n v="100.47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x v="11"/>
    <n v="107"/>
    <n v="46.63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x v="11"/>
    <n v="108"/>
    <n v="34.07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x v="11"/>
    <n v="146"/>
    <n v="65.209999999999994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x v="11"/>
    <n v="125"/>
    <n v="44.21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x v="11"/>
    <n v="149"/>
    <n v="71.97"/>
    <x v="4"/>
    <x v="11"/>
  </r>
  <r>
    <x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x v="11"/>
    <n v="101"/>
    <n v="52.95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x v="11"/>
    <n v="105"/>
    <n v="109.45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x v="11"/>
    <n v="350"/>
    <n v="75.040000000000006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x v="11"/>
    <n v="101"/>
    <n v="115.71"/>
    <x v="4"/>
    <x v="11"/>
  </r>
  <r>
    <x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x v="14"/>
    <n v="134"/>
    <n v="31.6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x v="14"/>
    <n v="171"/>
    <n v="46.18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x v="14"/>
    <n v="109"/>
    <n v="68.48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x v="14"/>
    <n v="101"/>
    <n v="53.47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x v="14"/>
    <n v="101"/>
    <n v="109.11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x v="14"/>
    <n v="107"/>
    <n v="51.19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x v="14"/>
    <n v="107"/>
    <n v="27.94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x v="14"/>
    <n v="101"/>
    <n v="82.5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x v="14"/>
    <n v="107"/>
    <n v="59.82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x v="14"/>
    <n v="429"/>
    <n v="64.819999999999993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x v="14"/>
    <n v="104"/>
    <n v="90.1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x v="14"/>
    <n v="108"/>
    <n v="40.96"/>
    <x v="4"/>
    <x v="14"/>
  </r>
  <r>
    <x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x v="14"/>
    <n v="176"/>
    <n v="56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x v="14"/>
    <n v="157"/>
    <n v="37.67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x v="14"/>
    <n v="103"/>
    <n v="40.08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x v="14"/>
    <n v="104"/>
    <n v="78.03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x v="14"/>
    <n v="104"/>
    <n v="18.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x v="14"/>
    <n v="121"/>
    <n v="37.130000000000003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x v="14"/>
    <n v="108"/>
    <n v="41.96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x v="14"/>
    <n v="109"/>
    <n v="61.04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x v="33"/>
    <n v="39"/>
    <n v="64.53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x v="33"/>
    <n v="3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x v="33"/>
    <n v="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x v="33"/>
    <n v="21"/>
    <n v="25.49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x v="33"/>
    <n v="8"/>
    <n v="11.43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x v="33"/>
    <n v="1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x v="33"/>
    <n v="526"/>
    <n v="54.88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x v="33"/>
    <n v="254"/>
    <n v="47.38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x v="33"/>
    <n v="106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x v="33"/>
    <n v="102"/>
    <n v="219.93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x v="33"/>
    <n v="144"/>
    <n v="40.799999999999997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x v="33"/>
    <n v="106"/>
    <n v="75.5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x v="33"/>
    <n v="212"/>
    <n v="13.54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x v="33"/>
    <n v="102"/>
    <n v="60.87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x v="33"/>
    <n v="102"/>
    <n v="115.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x v="33"/>
    <n v="521"/>
    <n v="48.1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x v="33"/>
    <n v="111"/>
    <n v="74.180000000000007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x v="33"/>
    <n v="101"/>
    <n v="123.3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x v="33"/>
    <n v="294"/>
    <n v="66.62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x v="33"/>
    <n v="106"/>
    <n v="104.99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x v="7"/>
    <n v="0"/>
    <n v="0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x v="7"/>
    <n v="0"/>
    <n v="0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x v="7"/>
    <n v="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x v="7"/>
    <n v="0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x v="7"/>
    <n v="0"/>
    <n v="0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x v="7"/>
    <n v="0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x v="7"/>
    <n v="2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x v="7"/>
    <n v="0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x v="7"/>
    <n v="0"/>
    <n v="0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x v="7"/>
    <n v="0"/>
    <n v="0"/>
    <x v="2"/>
    <x v="7"/>
  </r>
  <r>
    <x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x v="7"/>
    <n v="1"/>
    <n v="15.43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x v="7"/>
    <n v="0"/>
    <n v="0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x v="7"/>
    <n v="0"/>
    <n v="0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x v="7"/>
    <n v="0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x v="7"/>
    <n v="1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x v="7"/>
    <n v="0"/>
    <n v="0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x v="7"/>
    <n v="0"/>
    <n v="0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x v="7"/>
    <n v="0"/>
    <n v="0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x v="7"/>
    <n v="15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x v="7"/>
    <n v="0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x v="7"/>
    <n v="0"/>
    <n v="0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x v="7"/>
    <n v="29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x v="7"/>
    <n v="0"/>
    <n v="0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x v="7"/>
    <n v="0"/>
    <n v="0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x v="7"/>
    <n v="0"/>
    <n v="0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x v="7"/>
    <n v="11"/>
    <n v="97.41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x v="7"/>
    <n v="1"/>
    <n v="47.86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x v="7"/>
    <n v="0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x v="7"/>
    <n v="0"/>
    <n v="0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x v="7"/>
    <n v="0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x v="7"/>
    <n v="0"/>
    <n v="0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x v="7"/>
    <n v="3"/>
    <n v="30"/>
    <x v="2"/>
    <x v="7"/>
  </r>
  <r>
    <x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x v="7"/>
    <n v="0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x v="7"/>
    <n v="0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x v="7"/>
    <n v="0"/>
    <n v="0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x v="7"/>
    <n v="11"/>
    <n v="81.58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x v="7"/>
    <n v="0"/>
    <n v="0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x v="7"/>
    <n v="0"/>
    <n v="0"/>
    <x v="2"/>
    <x v="7"/>
  </r>
  <r>
    <x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x v="7"/>
    <n v="0"/>
    <n v="0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x v="7"/>
    <n v="0"/>
    <n v="18.329999999999998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x v="7"/>
    <n v="2"/>
    <n v="224.43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x v="7"/>
    <n v="3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x v="7"/>
    <n v="4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x v="7"/>
    <n v="1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x v="7"/>
    <n v="1"/>
    <n v="112.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x v="7"/>
    <n v="0"/>
    <n v="0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x v="7"/>
    <n v="1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x v="7"/>
    <n v="1"/>
    <n v="57.88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x v="7"/>
    <n v="0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x v="7"/>
    <n v="0"/>
    <n v="0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x v="7"/>
    <n v="0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x v="7"/>
    <n v="0"/>
    <n v="0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x v="7"/>
    <n v="0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x v="7"/>
    <n v="0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x v="7"/>
    <n v="0"/>
    <n v="0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x v="7"/>
    <n v="0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x v="7"/>
    <n v="0"/>
    <n v="0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x v="7"/>
    <n v="0"/>
    <n v="0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x v="7"/>
    <n v="0"/>
    <n v="0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x v="7"/>
    <n v="0"/>
    <n v="0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x v="19"/>
    <n v="1"/>
    <n v="22.33"/>
    <x v="7"/>
    <x v="19"/>
  </r>
  <r>
    <x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x v="19"/>
    <n v="0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x v="19"/>
    <n v="17"/>
    <n v="16.829999999999998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x v="19"/>
    <n v="0"/>
    <n v="0"/>
    <x v="7"/>
    <x v="19"/>
  </r>
  <r>
    <x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x v="19"/>
    <n v="23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x v="19"/>
    <n v="41"/>
    <n v="84.06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x v="19"/>
    <n v="25"/>
    <n v="168.39"/>
    <x v="7"/>
    <x v="19"/>
  </r>
  <r>
    <x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x v="19"/>
    <n v="0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x v="19"/>
    <n v="2"/>
    <n v="76.67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x v="19"/>
    <n v="0"/>
    <n v="0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x v="19"/>
    <n v="1"/>
    <n v="50.33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x v="19"/>
    <n v="0"/>
    <n v="0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x v="19"/>
    <n v="1"/>
    <n v="8.33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x v="19"/>
    <n v="3"/>
    <n v="35.380000000000003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x v="19"/>
    <n v="1"/>
    <n v="55.83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x v="19"/>
    <n v="0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x v="19"/>
    <n v="0"/>
    <n v="0"/>
    <x v="7"/>
    <x v="19"/>
  </r>
  <r>
    <x v="2418"/>
    <s v="Mexican food truck"/>
    <s v="I want to start my food truck business."/>
    <n v="25000"/>
    <n v="5"/>
    <x v="2"/>
    <x v="0"/>
    <x v="0"/>
    <n v="1427225644"/>
    <n v="1422045244"/>
    <b v="0"/>
    <n v="5"/>
    <b v="0"/>
    <x v="19"/>
    <n v="0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x v="19"/>
    <n v="0"/>
    <n v="0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x v="19"/>
    <n v="15"/>
    <n v="69.47"/>
    <x v="7"/>
    <x v="19"/>
  </r>
  <r>
    <x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x v="19"/>
    <n v="0"/>
    <n v="1"/>
    <x v="7"/>
    <x v="19"/>
  </r>
  <r>
    <x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x v="19"/>
    <n v="0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x v="19"/>
    <n v="0"/>
    <n v="8"/>
    <x v="7"/>
    <x v="19"/>
  </r>
  <r>
    <x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x v="19"/>
    <n v="1"/>
    <n v="34.44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x v="19"/>
    <n v="0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x v="19"/>
    <n v="0"/>
    <n v="0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x v="19"/>
    <n v="0"/>
    <n v="1"/>
    <x v="7"/>
    <x v="19"/>
  </r>
  <r>
    <x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x v="19"/>
    <n v="0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x v="19"/>
    <n v="1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x v="19"/>
    <n v="1"/>
    <n v="10.5"/>
    <x v="7"/>
    <x v="19"/>
  </r>
  <r>
    <x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x v="19"/>
    <n v="0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x v="19"/>
    <n v="0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x v="19"/>
    <n v="0"/>
    <n v="0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x v="19"/>
    <n v="0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x v="19"/>
    <n v="0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x v="19"/>
    <n v="0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x v="19"/>
    <n v="0"/>
    <n v="0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x v="19"/>
    <n v="0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x v="19"/>
    <n v="0"/>
    <n v="0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x v="19"/>
    <n v="0"/>
    <n v="5"/>
    <x v="7"/>
    <x v="19"/>
  </r>
  <r>
    <x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x v="33"/>
    <n v="108"/>
    <n v="74.23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x v="33"/>
    <n v="126"/>
    <n v="81.25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x v="33"/>
    <n v="203"/>
    <n v="130.22999999999999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x v="33"/>
    <n v="109"/>
    <n v="53.4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x v="33"/>
    <n v="173"/>
    <n v="75.13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x v="33"/>
    <n v="168"/>
    <n v="75.67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x v="33"/>
    <n v="427"/>
    <n v="31.69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x v="33"/>
    <n v="108"/>
    <n v="47.78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x v="33"/>
    <n v="1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x v="33"/>
    <n v="102"/>
    <n v="149.31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x v="33"/>
    <n v="115"/>
    <n v="62.07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x v="33"/>
    <n v="134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x v="33"/>
    <n v="155"/>
    <n v="69.27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x v="33"/>
    <n v="101"/>
    <n v="271.5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x v="33"/>
    <n v="182"/>
    <n v="34.130000000000003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x v="33"/>
    <n v="181"/>
    <n v="40.49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x v="33"/>
    <n v="102"/>
    <n v="189.76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x v="33"/>
    <n v="110"/>
    <n v="68.86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x v="33"/>
    <n v="102"/>
    <n v="108.78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x v="33"/>
    <n v="101"/>
    <n v="125.99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x v="14"/>
    <n v="104"/>
    <n v="90.52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x v="14"/>
    <n v="111"/>
    <n v="28.88"/>
    <x v="4"/>
    <x v="14"/>
  </r>
  <r>
    <x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x v="14"/>
    <n v="116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x v="14"/>
    <n v="111"/>
    <n v="51.67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x v="14"/>
    <n v="180"/>
    <n v="26.27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x v="14"/>
    <n v="100"/>
    <n v="48.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x v="14"/>
    <n v="119"/>
    <n v="27.56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x v="14"/>
    <n v="107"/>
    <n v="36.97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x v="14"/>
    <n v="114"/>
    <n v="29.02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x v="14"/>
    <n v="103"/>
    <n v="28.66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x v="14"/>
    <n v="128"/>
    <n v="37.65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x v="14"/>
    <n v="136"/>
    <n v="97.9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x v="14"/>
    <n v="100"/>
    <n v="42.55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x v="14"/>
    <n v="100"/>
    <n v="131.5800000000000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x v="14"/>
    <n v="105"/>
    <n v="32.32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x v="14"/>
    <n v="105"/>
    <n v="61.1"/>
    <x v="4"/>
    <x v="14"/>
  </r>
  <r>
    <x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x v="14"/>
    <n v="171"/>
    <n v="31.34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x v="14"/>
    <n v="128"/>
    <n v="129.11000000000001"/>
    <x v="4"/>
    <x v="14"/>
  </r>
  <r>
    <x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x v="14"/>
    <n v="133"/>
    <n v="25.02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x v="14"/>
    <n v="100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x v="14"/>
    <n v="113"/>
    <n v="47.54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x v="14"/>
    <n v="100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x v="14"/>
    <n v="114"/>
    <n v="65.84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x v="14"/>
    <n v="119"/>
    <n v="46.4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x v="14"/>
    <n v="103"/>
    <n v="50.3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x v="14"/>
    <n v="266"/>
    <n v="26.57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x v="14"/>
    <n v="100"/>
    <n v="39.49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x v="14"/>
    <n v="107"/>
    <n v="49.2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x v="14"/>
    <n v="134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x v="14"/>
    <n v="121"/>
    <n v="37.94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x v="14"/>
    <n v="103"/>
    <n v="51.6"/>
    <x v="4"/>
    <x v="14"/>
  </r>
  <r>
    <x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x v="14"/>
    <n v="125"/>
    <n v="27.78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x v="14"/>
    <n v="129"/>
    <n v="99.38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x v="14"/>
    <n v="101"/>
    <n v="38.85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x v="14"/>
    <n v="128"/>
    <n v="45.55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x v="14"/>
    <n v="100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x v="14"/>
    <n v="113"/>
    <n v="80.55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x v="14"/>
    <n v="106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x v="14"/>
    <n v="203"/>
    <n v="47.68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x v="14"/>
    <n v="113"/>
    <n v="23.45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x v="34"/>
    <n v="3"/>
    <n v="40.14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x v="34"/>
    <n v="0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x v="34"/>
    <n v="0"/>
    <n v="0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x v="34"/>
    <n v="0"/>
    <n v="0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x v="34"/>
    <n v="0"/>
    <n v="0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x v="34"/>
    <n v="1"/>
    <n v="15"/>
    <x v="7"/>
    <x v="34"/>
  </r>
  <r>
    <x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x v="34"/>
    <n v="0"/>
    <n v="0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x v="34"/>
    <n v="0"/>
    <n v="0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x v="34"/>
    <n v="1"/>
    <n v="35.71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x v="34"/>
    <n v="0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x v="34"/>
    <n v="0"/>
    <n v="0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x v="34"/>
    <n v="0"/>
    <n v="0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x v="34"/>
    <n v="0"/>
    <n v="0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x v="34"/>
    <n v="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x v="34"/>
    <n v="19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x v="34"/>
    <n v="0"/>
    <n v="0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x v="34"/>
    <n v="10"/>
    <n v="53.55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x v="34"/>
    <n v="0"/>
    <n v="0"/>
    <x v="7"/>
    <x v="34"/>
  </r>
  <r>
    <x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x v="34"/>
    <n v="0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x v="34"/>
    <n v="0"/>
    <n v="0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x v="35"/>
    <n v="109"/>
    <n v="103.68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x v="35"/>
    <n v="100"/>
    <n v="185.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x v="35"/>
    <n v="156"/>
    <n v="54.15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x v="35"/>
    <n v="102"/>
    <n v="177.21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x v="35"/>
    <n v="100"/>
    <n v="100.33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x v="35"/>
    <n v="113"/>
    <n v="136.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x v="35"/>
    <n v="102"/>
    <n v="57.54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x v="35"/>
    <n v="107"/>
    <n v="52.96"/>
    <x v="4"/>
    <x v="35"/>
  </r>
  <r>
    <x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x v="35"/>
    <n v="104"/>
    <n v="82.33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x v="35"/>
    <n v="100"/>
    <n v="135.41999999999999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x v="35"/>
    <n v="100"/>
    <n v="74.069999999999993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x v="35"/>
    <n v="126"/>
    <n v="84.08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x v="35"/>
    <n v="111"/>
    <n v="61.03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x v="35"/>
    <n v="105"/>
    <n v="150"/>
    <x v="4"/>
    <x v="35"/>
  </r>
  <r>
    <x v="2535"/>
    <s v="Mark Hayes Requiem Recording"/>
    <s v="Mark Hayes: Requiem Recording"/>
    <n v="20000"/>
    <n v="20755"/>
    <x v="0"/>
    <x v="0"/>
    <x v="0"/>
    <n v="1417463945"/>
    <n v="1414781945"/>
    <b v="0"/>
    <n v="78"/>
    <b v="1"/>
    <x v="35"/>
    <n v="104"/>
    <n v="266.08999999999997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x v="35"/>
    <n v="116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x v="35"/>
    <n v="110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x v="35"/>
    <n v="113"/>
    <n v="109.96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x v="35"/>
    <n v="100"/>
    <n v="169.92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x v="35"/>
    <n v="103"/>
    <n v="95.74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x v="35"/>
    <n v="107"/>
    <n v="59.46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x v="35"/>
    <n v="104"/>
    <n v="55.77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x v="35"/>
    <n v="156"/>
    <n v="30.08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x v="35"/>
    <n v="101"/>
    <n v="88.44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x v="35"/>
    <n v="195"/>
    <n v="64.03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x v="35"/>
    <n v="112"/>
    <n v="60.15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x v="35"/>
    <n v="120"/>
    <n v="49.1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x v="35"/>
    <n v="102"/>
    <n v="165.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x v="35"/>
    <n v="103"/>
    <n v="43.62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x v="35"/>
    <n v="101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x v="35"/>
    <n v="103"/>
    <n v="67.42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x v="35"/>
    <n v="107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x v="35"/>
    <n v="156"/>
    <n v="38.88000000000000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x v="35"/>
    <n v="123"/>
    <n v="54.99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x v="35"/>
    <n v="107"/>
    <n v="61.34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x v="35"/>
    <n v="106"/>
    <n v="23.12"/>
    <x v="4"/>
    <x v="35"/>
  </r>
  <r>
    <x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x v="35"/>
    <n v="118"/>
    <n v="29.6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x v="35"/>
    <n v="109"/>
    <n v="75.61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x v="35"/>
    <n v="111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x v="35"/>
    <n v="100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x v="19"/>
    <n v="0"/>
    <n v="0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x v="19"/>
    <n v="1"/>
    <n v="25"/>
    <x v="7"/>
    <x v="19"/>
  </r>
  <r>
    <x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x v="19"/>
    <n v="0"/>
    <n v="0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x v="19"/>
    <n v="0"/>
    <n v="0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x v="19"/>
    <n v="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x v="19"/>
    <n v="0"/>
    <n v="0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x v="19"/>
    <n v="0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x v="19"/>
    <n v="1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x v="19"/>
    <n v="2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x v="19"/>
    <n v="1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x v="19"/>
    <n v="0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x v="19"/>
    <n v="0"/>
    <n v="0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x v="19"/>
    <n v="0"/>
    <n v="0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x v="19"/>
    <n v="0"/>
    <n v="0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x v="19"/>
    <n v="0"/>
    <n v="0"/>
    <x v="7"/>
    <x v="19"/>
  </r>
  <r>
    <x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x v="19"/>
    <n v="0"/>
    <n v="0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x v="19"/>
    <n v="0"/>
    <n v="0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x v="19"/>
    <n v="0"/>
    <n v="0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x v="19"/>
    <n v="0"/>
    <n v="23.08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x v="19"/>
    <n v="1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x v="19"/>
    <n v="11"/>
    <n v="48.18"/>
    <x v="7"/>
    <x v="19"/>
  </r>
  <r>
    <x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x v="19"/>
    <n v="0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x v="19"/>
    <n v="1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x v="19"/>
    <n v="0"/>
    <n v="0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x v="19"/>
    <n v="0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x v="19"/>
    <n v="0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x v="19"/>
    <n v="2"/>
    <n v="202.83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x v="19"/>
    <n v="4"/>
    <n v="29.13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x v="19"/>
    <n v="0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x v="19"/>
    <n v="0"/>
    <n v="0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x v="19"/>
    <n v="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x v="19"/>
    <n v="0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x v="19"/>
    <n v="0"/>
    <n v="0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x v="19"/>
    <n v="0"/>
    <n v="1"/>
    <x v="7"/>
    <x v="19"/>
  </r>
  <r>
    <x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x v="19"/>
    <n v="12"/>
    <n v="96.05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x v="19"/>
    <n v="24"/>
    <n v="305.7799999999999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x v="19"/>
    <n v="6"/>
    <n v="12.14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x v="19"/>
    <n v="39"/>
    <n v="83.57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x v="19"/>
    <n v="1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x v="19"/>
    <n v="7"/>
    <n v="115.5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x v="36"/>
    <n v="661"/>
    <n v="21.9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x v="36"/>
    <n v="326"/>
    <n v="80.02"/>
    <x v="2"/>
    <x v="36"/>
  </r>
  <r>
    <x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x v="36"/>
    <n v="101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x v="36"/>
    <n v="104"/>
    <n v="64.930000000000007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x v="36"/>
    <n v="107"/>
    <n v="60.97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x v="36"/>
    <n v="110"/>
    <n v="31.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x v="36"/>
    <n v="408"/>
    <n v="81.95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x v="36"/>
    <n v="224"/>
    <n v="58.93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x v="36"/>
    <n v="304"/>
    <n v="157.29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x v="36"/>
    <n v="141"/>
    <n v="55.76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x v="36"/>
    <n v="2791"/>
    <n v="83.8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x v="36"/>
    <n v="172"/>
    <n v="58.42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x v="36"/>
    <n v="101"/>
    <n v="270.57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x v="36"/>
    <n v="1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x v="36"/>
    <n v="170"/>
    <n v="47.18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x v="36"/>
    <n v="115"/>
    <n v="120.31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x v="36"/>
    <n v="878"/>
    <n v="27.6"/>
    <x v="2"/>
    <x v="36"/>
  </r>
  <r>
    <x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x v="36"/>
    <n v="105"/>
    <n v="205.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x v="36"/>
    <n v="188"/>
    <n v="35.54999999999999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x v="36"/>
    <n v="144"/>
    <n v="74.64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x v="36"/>
    <n v="146"/>
    <n v="47.06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x v="36"/>
    <n v="131"/>
    <n v="26.59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x v="36"/>
    <n v="114"/>
    <n v="36.770000000000003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x v="36"/>
    <n v="1379"/>
    <n v="31.82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x v="36"/>
    <n v="956"/>
    <n v="27.58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x v="36"/>
    <n v="112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x v="36"/>
    <n v="647"/>
    <n v="21.56"/>
    <x v="2"/>
    <x v="36"/>
  </r>
  <r>
    <x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x v="36"/>
    <n v="110"/>
    <n v="44.1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x v="36"/>
    <n v="128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x v="36"/>
    <n v="158"/>
    <n v="38.99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x v="36"/>
    <n v="115"/>
    <n v="80.19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x v="36"/>
    <n v="137"/>
    <n v="34.9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x v="36"/>
    <n v="355"/>
    <n v="89.1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x v="36"/>
    <n v="106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x v="36"/>
    <n v="100"/>
    <n v="136.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x v="36"/>
    <n v="187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x v="36"/>
    <n v="166"/>
    <n v="31.9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x v="36"/>
    <n v="102"/>
    <n v="25.21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x v="36"/>
    <n v="164"/>
    <n v="10.039999999999999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x v="36"/>
    <n v="106"/>
    <n v="45.94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x v="36"/>
    <n v="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x v="36"/>
    <n v="0"/>
    <n v="0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x v="36"/>
    <n v="34"/>
    <n v="223.58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x v="36"/>
    <n v="2"/>
    <n v="39.479999999999997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x v="36"/>
    <n v="11"/>
    <n v="91.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x v="36"/>
    <n v="8"/>
    <n v="78.6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x v="36"/>
    <n v="1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x v="36"/>
    <n v="1"/>
    <n v="17.670000000000002"/>
    <x v="2"/>
    <x v="36"/>
  </r>
  <r>
    <x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x v="36"/>
    <n v="0"/>
    <n v="41.33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x v="36"/>
    <n v="1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x v="36"/>
    <n v="2"/>
    <n v="307.82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x v="36"/>
    <n v="1"/>
    <n v="80.45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x v="36"/>
    <n v="12"/>
    <n v="83.94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x v="36"/>
    <n v="0"/>
    <n v="8.5"/>
    <x v="2"/>
    <x v="36"/>
  </r>
  <r>
    <x v="2655"/>
    <s v="Balloons (Canceled)"/>
    <s v="Thank you for your support!"/>
    <n v="15000"/>
    <n v="3155"/>
    <x v="1"/>
    <x v="0"/>
    <x v="0"/>
    <n v="1455048000"/>
    <n v="1452631647"/>
    <b v="0"/>
    <n v="43"/>
    <b v="0"/>
    <x v="36"/>
    <n v="21"/>
    <n v="73.37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x v="36"/>
    <n v="11"/>
    <n v="112.8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x v="36"/>
    <n v="19"/>
    <n v="95.28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x v="36"/>
    <n v="0"/>
    <n v="22.75"/>
    <x v="2"/>
    <x v="36"/>
  </r>
  <r>
    <x v="2659"/>
    <s v="test (Canceled)"/>
    <s v="test"/>
    <n v="49000"/>
    <n v="1333"/>
    <x v="1"/>
    <x v="0"/>
    <x v="0"/>
    <n v="1429321210"/>
    <n v="1426729210"/>
    <b v="0"/>
    <n v="10"/>
    <b v="0"/>
    <x v="36"/>
    <n v="3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x v="36"/>
    <n v="0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x v="37"/>
    <n v="103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x v="37"/>
    <n v="107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x v="37"/>
    <n v="105"/>
    <n v="373.56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x v="37"/>
    <n v="103"/>
    <n v="174.04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x v="37"/>
    <n v="123"/>
    <n v="93.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x v="37"/>
    <n v="159"/>
    <n v="77.33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x v="37"/>
    <n v="111"/>
    <n v="92.22"/>
    <x v="2"/>
    <x v="37"/>
  </r>
  <r>
    <x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x v="37"/>
    <n v="171"/>
    <n v="60.96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x v="37"/>
    <n v="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x v="37"/>
    <n v="6"/>
    <n v="41.58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x v="37"/>
    <n v="11"/>
    <n v="33.76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x v="37"/>
    <n v="33"/>
    <n v="70.62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x v="37"/>
    <n v="28"/>
    <n v="167.15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x v="37"/>
    <n v="63"/>
    <n v="128.62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x v="37"/>
    <n v="8"/>
    <n v="65.41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x v="37"/>
    <n v="50"/>
    <n v="117.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x v="37"/>
    <n v="18"/>
    <n v="126.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x v="37"/>
    <n v="0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x v="37"/>
    <n v="0"/>
    <n v="44"/>
    <x v="2"/>
    <x v="37"/>
  </r>
  <r>
    <x v="2680"/>
    <s v="iHeart Pillow"/>
    <s v="iHeartPillow, Connecting loved ones"/>
    <n v="32000"/>
    <n v="276"/>
    <x v="2"/>
    <x v="3"/>
    <x v="3"/>
    <n v="1459915491"/>
    <n v="1457327091"/>
    <b v="0"/>
    <n v="4"/>
    <b v="0"/>
    <x v="37"/>
    <n v="1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x v="19"/>
    <n v="1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x v="19"/>
    <n v="28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x v="19"/>
    <n v="0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x v="19"/>
    <n v="1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x v="19"/>
    <n v="0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x v="19"/>
    <n v="0"/>
    <n v="0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x v="19"/>
    <n v="0"/>
    <n v="0"/>
    <x v="7"/>
    <x v="19"/>
  </r>
  <r>
    <x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x v="19"/>
    <n v="0"/>
    <n v="5.29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x v="19"/>
    <n v="0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x v="19"/>
    <n v="11"/>
    <n v="72.760000000000005"/>
    <x v="7"/>
    <x v="19"/>
  </r>
  <r>
    <x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x v="19"/>
    <n v="0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x v="19"/>
    <n v="1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x v="19"/>
    <n v="1"/>
    <n v="13.33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x v="19"/>
    <n v="0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x v="19"/>
    <n v="0"/>
    <n v="23.67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x v="19"/>
    <n v="6"/>
    <n v="89.21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x v="19"/>
    <n v="26"/>
    <n v="116.56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x v="19"/>
    <n v="0"/>
    <n v="13.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x v="19"/>
    <n v="0"/>
    <n v="0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x v="19"/>
    <n v="1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x v="38"/>
    <n v="46"/>
    <n v="34.130000000000003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x v="38"/>
    <n v="34"/>
    <n v="132.35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x v="38"/>
    <n v="104"/>
    <n v="922.22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x v="38"/>
    <n v="6"/>
    <n v="163.57"/>
    <x v="1"/>
    <x v="38"/>
  </r>
  <r>
    <x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x v="38"/>
    <n v="11"/>
    <n v="217.38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x v="38"/>
    <n v="112"/>
    <n v="149.44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x v="38"/>
    <n v="351"/>
    <n v="71.239999999999995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x v="38"/>
    <n v="233"/>
    <n v="44.46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x v="38"/>
    <n v="102"/>
    <n v="164.94"/>
    <x v="1"/>
    <x v="38"/>
  </r>
  <r>
    <x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x v="38"/>
    <n v="154"/>
    <n v="84.87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x v="38"/>
    <n v="101"/>
    <n v="53.95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x v="38"/>
    <n v="131"/>
    <n v="50.5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x v="38"/>
    <n v="102"/>
    <n v="108"/>
    <x v="1"/>
    <x v="38"/>
  </r>
  <r>
    <x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x v="38"/>
    <n v="116"/>
    <n v="95.37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x v="38"/>
    <n v="265"/>
    <n v="57.63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x v="38"/>
    <n v="120"/>
    <n v="64.1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x v="38"/>
    <n v="120"/>
    <n v="92.39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x v="38"/>
    <n v="104"/>
    <n v="125.98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x v="38"/>
    <n v="109"/>
    <n v="94.64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x v="38"/>
    <n v="118"/>
    <n v="170.7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x v="30"/>
    <n v="1462"/>
    <n v="40.7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x v="30"/>
    <n v="253"/>
    <n v="68.25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x v="30"/>
    <n v="140"/>
    <n v="95.49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x v="30"/>
    <n v="297"/>
    <n v="7.19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x v="30"/>
    <n v="145"/>
    <n v="511.65"/>
    <x v="2"/>
    <x v="30"/>
  </r>
  <r>
    <x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x v="30"/>
    <n v="106"/>
    <n v="261.75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x v="30"/>
    <n v="493"/>
    <n v="69.760000000000005"/>
    <x v="2"/>
    <x v="30"/>
  </r>
  <r>
    <x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x v="30"/>
    <n v="202"/>
    <n v="77.23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x v="30"/>
    <n v="104"/>
    <n v="340.5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x v="30"/>
    <n v="170"/>
    <n v="67.42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x v="30"/>
    <n v="104"/>
    <n v="845.7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x v="30"/>
    <n v="118"/>
    <n v="97.19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x v="30"/>
    <n v="108"/>
    <n v="451.84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x v="30"/>
    <n v="2260300"/>
    <n v="138.66999999999999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x v="30"/>
    <n v="978"/>
    <n v="21.64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x v="30"/>
    <n v="123"/>
    <n v="169.52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x v="30"/>
    <n v="246"/>
    <n v="161.88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x v="30"/>
    <n v="148"/>
    <n v="493.1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x v="30"/>
    <n v="384"/>
    <n v="22.12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x v="30"/>
    <n v="103"/>
    <n v="18.239999999999998"/>
    <x v="2"/>
    <x v="30"/>
  </r>
  <r>
    <x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x v="39"/>
    <n v="0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x v="39"/>
    <n v="29"/>
    <n v="40.61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x v="39"/>
    <n v="0"/>
    <n v="0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x v="39"/>
    <n v="5"/>
    <n v="37.95000000000000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x v="39"/>
    <n v="22"/>
    <n v="35.729999999999997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x v="39"/>
    <n v="27"/>
    <n v="42.16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x v="39"/>
    <n v="28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x v="39"/>
    <n v="1"/>
    <n v="13.25"/>
    <x v="3"/>
    <x v="39"/>
  </r>
  <r>
    <x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x v="39"/>
    <n v="1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x v="39"/>
    <n v="0"/>
    <n v="0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x v="39"/>
    <n v="0"/>
    <n v="0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x v="39"/>
    <n v="11"/>
    <n v="39.29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x v="39"/>
    <n v="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x v="39"/>
    <n v="0"/>
    <n v="0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x v="39"/>
    <n v="52"/>
    <n v="17.329999999999998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x v="39"/>
    <n v="10"/>
    <n v="31.76"/>
    <x v="3"/>
    <x v="39"/>
  </r>
  <r>
    <x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x v="39"/>
    <n v="1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x v="39"/>
    <n v="12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x v="39"/>
    <n v="11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x v="39"/>
    <n v="0"/>
    <n v="0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x v="39"/>
    <n v="1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x v="39"/>
    <n v="1"/>
    <n v="25"/>
    <x v="3"/>
    <x v="39"/>
  </r>
  <r>
    <x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x v="39"/>
    <n v="0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x v="39"/>
    <n v="1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x v="39"/>
    <n v="0"/>
    <n v="0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x v="39"/>
    <n v="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x v="39"/>
    <n v="1"/>
    <n v="11.33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x v="39"/>
    <n v="14"/>
    <n v="29.47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x v="39"/>
    <n v="0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x v="39"/>
    <n v="10"/>
    <n v="63.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x v="39"/>
    <n v="0"/>
    <n v="0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x v="39"/>
    <n v="0"/>
    <n v="0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x v="39"/>
    <n v="0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x v="39"/>
    <n v="14"/>
    <n v="43.85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x v="39"/>
    <n v="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x v="39"/>
    <n v="8"/>
    <n v="45.97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x v="39"/>
    <n v="0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x v="39"/>
    <n v="26"/>
    <n v="93.67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x v="39"/>
    <n v="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x v="39"/>
    <n v="0"/>
    <n v="0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x v="6"/>
    <n v="105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x v="6"/>
    <n v="120"/>
    <n v="66.67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x v="6"/>
    <n v="115"/>
    <n v="18.77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x v="6"/>
    <n v="119"/>
    <n v="66.11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x v="6"/>
    <n v="105"/>
    <n v="36.86"/>
    <x v="1"/>
    <x v="6"/>
  </r>
  <r>
    <x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x v="6"/>
    <n v="118"/>
    <n v="39.81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x v="6"/>
    <n v="120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x v="6"/>
    <n v="103"/>
    <n v="102.5"/>
    <x v="1"/>
    <x v="6"/>
  </r>
  <r>
    <x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x v="6"/>
    <n v="101"/>
    <n v="126.46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x v="6"/>
    <n v="105"/>
    <n v="47.88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x v="6"/>
    <n v="103"/>
    <n v="73.209999999999994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x v="6"/>
    <n v="108"/>
    <n v="89.67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x v="6"/>
    <n v="111"/>
    <n v="151.46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x v="6"/>
    <n v="150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x v="6"/>
    <n v="104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x v="6"/>
    <n v="116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x v="6"/>
    <n v="103"/>
    <n v="87.36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x v="6"/>
    <n v="101"/>
    <n v="36.47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x v="6"/>
    <n v="117"/>
    <n v="44.86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x v="6"/>
    <n v="133"/>
    <n v="42.9"/>
    <x v="1"/>
    <x v="6"/>
  </r>
  <r>
    <x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x v="6"/>
    <n v="133"/>
    <n v="51.23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x v="6"/>
    <n v="102"/>
    <n v="33.94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x v="6"/>
    <n v="128"/>
    <n v="90.74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x v="6"/>
    <n v="115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x v="6"/>
    <n v="110"/>
    <n v="24.44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x v="6"/>
    <n v="112"/>
    <n v="44.25"/>
    <x v="1"/>
    <x v="6"/>
  </r>
  <r>
    <x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x v="6"/>
    <n v="126"/>
    <n v="67.739999999999995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x v="6"/>
    <n v="100"/>
    <n v="65.38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x v="6"/>
    <n v="102"/>
    <n v="121.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x v="6"/>
    <n v="108"/>
    <n v="47.46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x v="6"/>
    <n v="100"/>
    <n v="92.84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x v="6"/>
    <n v="113"/>
    <n v="68.25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x v="6"/>
    <n v="128"/>
    <n v="37.21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x v="6"/>
    <n v="108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x v="6"/>
    <n v="242"/>
    <n v="43.21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x v="6"/>
    <n v="142"/>
    <n v="25.13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x v="6"/>
    <n v="130"/>
    <n v="23.64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x v="6"/>
    <n v="106"/>
    <n v="103.95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x v="6"/>
    <n v="105"/>
    <n v="50.38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x v="6"/>
    <n v="1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x v="6"/>
    <n v="100"/>
    <n v="28.57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x v="6"/>
    <n v="100"/>
    <n v="63.83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x v="6"/>
    <n v="124"/>
    <n v="8.86"/>
    <x v="1"/>
    <x v="6"/>
  </r>
  <r>
    <x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x v="6"/>
    <n v="117"/>
    <n v="50.67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x v="6"/>
    <n v="103"/>
    <n v="60.78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x v="6"/>
    <n v="108"/>
    <n v="113.42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x v="6"/>
    <n v="120"/>
    <n v="104.57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x v="6"/>
    <n v="100"/>
    <n v="98.31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x v="6"/>
    <n v="107"/>
    <n v="35.04"/>
    <x v="1"/>
    <x v="6"/>
  </r>
  <r>
    <x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x v="6"/>
    <n v="100"/>
    <n v="272.73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x v="6"/>
    <n v="111"/>
    <n v="63.85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x v="6"/>
    <n v="115"/>
    <n v="30.19"/>
    <x v="1"/>
    <x v="6"/>
  </r>
  <r>
    <x v="2833"/>
    <s v="Star Man Rocket Man"/>
    <s v="A new play about exploring outer space"/>
    <n v="2700"/>
    <n v="2923"/>
    <x v="0"/>
    <x v="0"/>
    <x v="0"/>
    <n v="1444528800"/>
    <n v="1442804633"/>
    <b v="0"/>
    <n v="35"/>
    <b v="1"/>
    <x v="6"/>
    <n v="108"/>
    <n v="83.51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x v="6"/>
    <n v="170"/>
    <n v="64.760000000000005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x v="6"/>
    <n v="187"/>
    <n v="20.1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x v="6"/>
    <n v="108"/>
    <n v="44.09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x v="6"/>
    <n v="100"/>
    <n v="40.479999999999997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x v="6"/>
    <n v="120"/>
    <n v="44.54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x v="6"/>
    <n v="111"/>
    <n v="125.81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x v="6"/>
    <n v="104"/>
    <n v="19.7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x v="6"/>
    <n v="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x v="6"/>
    <n v="0"/>
    <n v="0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x v="6"/>
    <n v="0"/>
    <n v="0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x v="6"/>
    <n v="5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x v="6"/>
    <n v="32"/>
    <n v="60.67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x v="6"/>
    <n v="0"/>
    <n v="0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x v="6"/>
    <n v="0"/>
    <n v="0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x v="6"/>
    <n v="0"/>
    <n v="23.33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x v="6"/>
    <n v="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x v="6"/>
    <n v="4"/>
    <n v="23.92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x v="6"/>
    <n v="0"/>
    <n v="0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x v="6"/>
    <n v="2"/>
    <n v="15.83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x v="6"/>
    <n v="0"/>
    <n v="0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x v="6"/>
    <n v="42"/>
    <n v="29.79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x v="6"/>
    <n v="50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x v="6"/>
    <n v="5"/>
    <n v="24.33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x v="6"/>
    <n v="20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x v="6"/>
    <n v="0"/>
    <n v="0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x v="6"/>
    <n v="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x v="6"/>
    <n v="7"/>
    <n v="29.56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x v="6"/>
    <n v="32"/>
    <n v="26.67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x v="6"/>
    <n v="0"/>
    <n v="18.329999999999998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x v="6"/>
    <n v="0"/>
    <n v="20"/>
    <x v="1"/>
    <x v="6"/>
  </r>
  <r>
    <x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x v="6"/>
    <n v="2"/>
    <n v="13.33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x v="6"/>
    <n v="0"/>
    <n v="0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x v="6"/>
    <n v="1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x v="6"/>
    <n v="20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x v="6"/>
    <n v="42"/>
    <n v="105.03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x v="6"/>
    <n v="1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x v="6"/>
    <n v="15"/>
    <n v="83.33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x v="6"/>
    <n v="5"/>
    <n v="35.92"/>
    <x v="1"/>
    <x v="6"/>
  </r>
  <r>
    <x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x v="6"/>
    <n v="0"/>
    <n v="0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x v="6"/>
    <n v="38"/>
    <n v="119.13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x v="6"/>
    <n v="5"/>
    <n v="90.33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x v="6"/>
    <n v="0"/>
    <n v="2.33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x v="6"/>
    <n v="0"/>
    <n v="0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x v="6"/>
    <n v="11"/>
    <n v="108.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x v="6"/>
    <n v="2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x v="6"/>
    <n v="0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x v="6"/>
    <n v="23"/>
    <n v="96.55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x v="6"/>
    <n v="0"/>
    <n v="0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x v="6"/>
    <n v="34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x v="6"/>
    <n v="19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x v="6"/>
    <n v="0"/>
    <n v="46.25"/>
    <x v="1"/>
    <x v="6"/>
  </r>
  <r>
    <x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x v="6"/>
    <n v="33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x v="6"/>
    <n v="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x v="6"/>
    <n v="0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x v="6"/>
    <n v="0"/>
    <n v="0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x v="6"/>
    <n v="38"/>
    <n v="81.569999999999993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x v="6"/>
    <n v="1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x v="6"/>
    <n v="3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x v="6"/>
    <n v="9"/>
    <n v="29.41"/>
    <x v="1"/>
    <x v="6"/>
  </r>
  <r>
    <x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x v="6"/>
    <n v="1"/>
    <n v="12.5"/>
    <x v="1"/>
    <x v="6"/>
  </r>
  <r>
    <x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x v="6"/>
    <n v="0"/>
    <n v="0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x v="6"/>
    <n v="5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x v="6"/>
    <n v="21"/>
    <n v="52.08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x v="6"/>
    <n v="5"/>
    <n v="183.33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x v="6"/>
    <n v="4"/>
    <n v="26.33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x v="6"/>
    <n v="0"/>
    <n v="0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x v="6"/>
    <n v="62"/>
    <n v="486.43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x v="6"/>
    <n v="1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x v="6"/>
    <n v="0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x v="6"/>
    <n v="1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x v="6"/>
    <n v="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x v="6"/>
    <n v="18"/>
    <n v="36.590000000000003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x v="6"/>
    <n v="9"/>
    <n v="80.709999999999994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x v="6"/>
    <n v="0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x v="6"/>
    <n v="3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x v="6"/>
    <n v="0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x v="6"/>
    <n v="0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x v="6"/>
    <n v="37"/>
    <n v="46.93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x v="6"/>
    <n v="14"/>
    <n v="78.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x v="6"/>
    <n v="0"/>
    <n v="1"/>
    <x v="1"/>
    <x v="6"/>
  </r>
  <r>
    <x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x v="6"/>
    <n v="0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x v="6"/>
    <n v="61"/>
    <n v="203.67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x v="6"/>
    <n v="8"/>
    <n v="20.71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x v="6"/>
    <n v="22"/>
    <n v="48.56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x v="6"/>
    <n v="27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x v="6"/>
    <n v="9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x v="6"/>
    <n v="27"/>
    <n v="51.62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x v="40"/>
    <n v="1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x v="40"/>
    <n v="100"/>
    <n v="83.33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x v="40"/>
    <n v="100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x v="40"/>
    <n v="103"/>
    <n v="175.51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x v="40"/>
    <n v="102"/>
    <n v="231.66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x v="40"/>
    <n v="1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x v="40"/>
    <n v="131"/>
    <n v="112.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x v="40"/>
    <n v="100"/>
    <n v="41.67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x v="40"/>
    <n v="102"/>
    <n v="255.17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x v="40"/>
    <n v="101"/>
    <n v="162.7700000000000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x v="40"/>
    <n v="106"/>
    <n v="88.33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x v="40"/>
    <n v="105"/>
    <n v="85.74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x v="40"/>
    <n v="103"/>
    <n v="47.57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x v="40"/>
    <n v="108"/>
    <n v="72.97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x v="40"/>
    <n v="101"/>
    <n v="90.54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x v="40"/>
    <n v="128"/>
    <n v="37.65"/>
    <x v="1"/>
    <x v="40"/>
  </r>
  <r>
    <x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x v="40"/>
    <n v="133"/>
    <n v="36.36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x v="40"/>
    <n v="101"/>
    <n v="126.72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x v="40"/>
    <n v="103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x v="40"/>
    <n v="107"/>
    <n v="81.239999999999995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x v="38"/>
    <n v="0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x v="38"/>
    <n v="20"/>
    <n v="202.23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x v="38"/>
    <n v="0"/>
    <n v="0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x v="38"/>
    <n v="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x v="38"/>
    <n v="0"/>
    <n v="0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x v="38"/>
    <n v="0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x v="38"/>
    <n v="4"/>
    <n v="82.46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x v="38"/>
    <n v="0"/>
    <n v="2.67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x v="38"/>
    <n v="3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x v="38"/>
    <n v="0"/>
    <n v="0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x v="38"/>
    <n v="2"/>
    <n v="18.899999999999999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x v="38"/>
    <n v="8"/>
    <n v="200.63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x v="38"/>
    <n v="0"/>
    <n v="201.67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x v="38"/>
    <n v="0"/>
    <n v="0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x v="38"/>
    <n v="60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x v="38"/>
    <n v="17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x v="38"/>
    <n v="2"/>
    <n v="93.33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x v="38"/>
    <n v="0"/>
    <n v="0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x v="38"/>
    <n v="0"/>
    <n v="0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x v="38"/>
    <n v="0"/>
    <n v="0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x v="6"/>
    <n v="110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x v="6"/>
    <n v="122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x v="6"/>
    <n v="107"/>
    <n v="109.03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x v="6"/>
    <n v="101"/>
    <n v="25.69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x v="6"/>
    <n v="109"/>
    <n v="41.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x v="6"/>
    <n v="114"/>
    <n v="88.77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x v="6"/>
    <n v="114"/>
    <n v="80.2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x v="6"/>
    <n v="106"/>
    <n v="78.94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x v="6"/>
    <n v="163"/>
    <n v="95.59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x v="6"/>
    <n v="106"/>
    <n v="69.89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x v="6"/>
    <n v="100"/>
    <n v="74.53"/>
    <x v="1"/>
    <x v="6"/>
  </r>
  <r>
    <x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x v="6"/>
    <n v="105"/>
    <n v="123.94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x v="6"/>
    <n v="175"/>
    <n v="264.85000000000002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x v="6"/>
    <n v="102"/>
    <n v="58.62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x v="6"/>
    <n v="100"/>
    <n v="70.88"/>
    <x v="1"/>
    <x v="6"/>
  </r>
  <r>
    <x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x v="6"/>
    <n v="171"/>
    <n v="8.57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x v="6"/>
    <n v="114"/>
    <n v="113.57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x v="6"/>
    <n v="129"/>
    <n v="60.69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x v="6"/>
    <n v="101"/>
    <n v="110.22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x v="6"/>
    <n v="109"/>
    <n v="136.46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x v="38"/>
    <n v="129"/>
    <n v="53.16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x v="38"/>
    <n v="102"/>
    <n v="86.49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x v="38"/>
    <n v="147"/>
    <n v="155.2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x v="38"/>
    <n v="100"/>
    <n v="115.08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x v="38"/>
    <n v="122"/>
    <n v="109.59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x v="38"/>
    <n v="106"/>
    <n v="45.21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x v="38"/>
    <n v="110"/>
    <n v="104.15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x v="38"/>
    <n v="100"/>
    <n v="35.71"/>
    <x v="1"/>
    <x v="38"/>
  </r>
  <r>
    <x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x v="38"/>
    <n v="177"/>
    <n v="97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x v="38"/>
    <n v="100"/>
    <n v="370.37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x v="38"/>
    <n v="103"/>
    <n v="94.41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x v="38"/>
    <n v="105"/>
    <n v="48.98"/>
    <x v="1"/>
    <x v="38"/>
  </r>
  <r>
    <x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x v="38"/>
    <n v="100"/>
    <n v="45.59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x v="38"/>
    <n v="458"/>
    <n v="23.28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x v="38"/>
    <n v="105"/>
    <n v="63.23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x v="38"/>
    <n v="172"/>
    <n v="153.52000000000001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x v="38"/>
    <n v="104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x v="38"/>
    <n v="103"/>
    <n v="118.9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x v="38"/>
    <n v="11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x v="38"/>
    <n v="100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x v="38"/>
    <n v="319"/>
    <n v="131.38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x v="38"/>
    <n v="109"/>
    <n v="73.03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x v="38"/>
    <n v="101"/>
    <n v="178.53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x v="38"/>
    <n v="113"/>
    <n v="162.91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x v="38"/>
    <n v="120"/>
    <n v="108.24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x v="38"/>
    <n v="108"/>
    <n v="88.87"/>
    <x v="1"/>
    <x v="38"/>
  </r>
  <r>
    <x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x v="38"/>
    <n v="180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x v="38"/>
    <n v="101"/>
    <n v="116.7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x v="38"/>
    <n v="120"/>
    <n v="233.9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x v="38"/>
    <n v="1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x v="38"/>
    <n v="124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x v="38"/>
    <n v="117"/>
    <n v="85.18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x v="38"/>
    <n v="157"/>
    <n v="146.69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x v="38"/>
    <n v="113"/>
    <n v="50.76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x v="38"/>
    <n v="103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x v="38"/>
    <n v="103"/>
    <n v="242.28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x v="38"/>
    <n v="106"/>
    <n v="146.44999999999999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x v="38"/>
    <n v="101"/>
    <n v="103.1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x v="38"/>
    <n v="121"/>
    <n v="80.459999999999994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x v="38"/>
    <n v="101"/>
    <n v="234.67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x v="38"/>
    <n v="116"/>
    <n v="50.69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x v="38"/>
    <n v="101"/>
    <n v="162.71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x v="38"/>
    <n v="103"/>
    <n v="120.1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x v="38"/>
    <n v="246"/>
    <n v="67.7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x v="38"/>
    <n v="302"/>
    <n v="52.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x v="38"/>
    <n v="143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x v="38"/>
    <n v="131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x v="38"/>
    <n v="168"/>
    <n v="84.86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x v="38"/>
    <n v="110"/>
    <n v="94.5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x v="38"/>
    <n v="107"/>
    <n v="45.54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x v="38"/>
    <n v="100"/>
    <n v="51.72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x v="38"/>
    <n v="127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x v="38"/>
    <n v="147"/>
    <n v="191.13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x v="38"/>
    <n v="113"/>
    <n v="89.31"/>
    <x v="1"/>
    <x v="38"/>
  </r>
  <r>
    <x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x v="38"/>
    <n v="109"/>
    <n v="88.59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x v="38"/>
    <n v="127"/>
    <n v="96.3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x v="38"/>
    <n v="213"/>
    <n v="33.31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x v="38"/>
    <n v="101"/>
    <n v="37.22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x v="38"/>
    <n v="109"/>
    <n v="92.13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x v="38"/>
    <n v="108"/>
    <n v="76.790000000000006"/>
    <x v="1"/>
    <x v="38"/>
  </r>
  <r>
    <x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x v="38"/>
    <n v="110"/>
    <n v="96.53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x v="38"/>
    <n v="128"/>
    <n v="51.89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x v="38"/>
    <n v="110"/>
    <n v="128.91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x v="38"/>
    <n v="109"/>
    <n v="84.11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x v="38"/>
    <n v="133"/>
    <n v="82.94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x v="38"/>
    <n v="191"/>
    <n v="259.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x v="38"/>
    <n v="1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x v="38"/>
    <n v="166"/>
    <n v="177.02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x v="38"/>
    <n v="107"/>
    <n v="74.069999999999993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x v="38"/>
    <n v="106"/>
    <n v="70.67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x v="38"/>
    <n v="24"/>
    <n v="23.6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x v="38"/>
    <n v="0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x v="38"/>
    <n v="0"/>
    <n v="13.33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x v="38"/>
    <n v="0"/>
    <n v="0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x v="38"/>
    <n v="0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x v="38"/>
    <n v="0"/>
    <n v="0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x v="38"/>
    <n v="0"/>
    <n v="0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x v="38"/>
    <n v="0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x v="38"/>
    <n v="3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x v="38"/>
    <n v="0"/>
    <n v="55.83"/>
    <x v="1"/>
    <x v="38"/>
  </r>
  <r>
    <x v="3061"/>
    <s v="Help Save Parkway Cinemas!"/>
    <s v="Save a historic Local theater."/>
    <n v="1000000"/>
    <n v="0"/>
    <x v="2"/>
    <x v="0"/>
    <x v="0"/>
    <n v="1407955748"/>
    <n v="1405363748"/>
    <b v="0"/>
    <n v="0"/>
    <b v="0"/>
    <x v="38"/>
    <n v="0"/>
    <n v="0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x v="38"/>
    <n v="67"/>
    <n v="99.76"/>
    <x v="1"/>
    <x v="38"/>
  </r>
  <r>
    <x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x v="38"/>
    <n v="20"/>
    <n v="25.52"/>
    <x v="1"/>
    <x v="38"/>
  </r>
  <r>
    <x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x v="38"/>
    <n v="11"/>
    <n v="117.65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x v="38"/>
    <n v="0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x v="38"/>
    <n v="12"/>
    <n v="2796.67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x v="38"/>
    <n v="3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x v="38"/>
    <n v="0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x v="38"/>
    <n v="14"/>
    <n v="20.14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x v="38"/>
    <n v="3"/>
    <n v="20.88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x v="38"/>
    <n v="60"/>
    <n v="61.31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x v="38"/>
    <n v="0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x v="38"/>
    <n v="0"/>
    <n v="92.14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x v="38"/>
    <n v="0"/>
    <n v="7.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x v="38"/>
    <n v="9"/>
    <n v="64.8"/>
    <x v="1"/>
    <x v="38"/>
  </r>
  <r>
    <x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x v="38"/>
    <n v="15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x v="38"/>
    <n v="0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x v="38"/>
    <n v="0"/>
    <n v="23.67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x v="38"/>
    <n v="1"/>
    <n v="415.78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x v="38"/>
    <n v="0"/>
    <n v="53.71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x v="38"/>
    <n v="0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x v="38"/>
    <n v="0"/>
    <n v="0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x v="38"/>
    <n v="0"/>
    <n v="18.670000000000002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x v="38"/>
    <n v="12"/>
    <n v="78.33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x v="38"/>
    <n v="2"/>
    <n v="67.78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x v="38"/>
    <n v="0"/>
    <n v="16.670000000000002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x v="38"/>
    <n v="1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x v="38"/>
    <n v="0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x v="38"/>
    <n v="23"/>
    <n v="130.0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x v="38"/>
    <n v="5"/>
    <n v="1270.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x v="38"/>
    <n v="16"/>
    <n v="88.44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x v="38"/>
    <n v="1"/>
    <n v="56.34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x v="38"/>
    <n v="23"/>
    <n v="53.53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x v="38"/>
    <n v="0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x v="38"/>
    <n v="0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x v="38"/>
    <n v="4"/>
    <n v="56.79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x v="38"/>
    <n v="17"/>
    <n v="40.83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x v="38"/>
    <n v="4"/>
    <n v="65.11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x v="38"/>
    <n v="14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x v="38"/>
    <n v="15"/>
    <n v="140.54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x v="38"/>
    <n v="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x v="38"/>
    <n v="39"/>
    <n v="69.53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x v="38"/>
    <n v="0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x v="38"/>
    <n v="30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x v="38"/>
    <n v="42"/>
    <n v="79.87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x v="38"/>
    <n v="4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x v="38"/>
    <n v="20"/>
    <n v="272.58999999999997"/>
    <x v="1"/>
    <x v="38"/>
  </r>
  <r>
    <x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x v="38"/>
    <n v="0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x v="38"/>
    <n v="25"/>
    <n v="58.1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x v="38"/>
    <n v="0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x v="38"/>
    <n v="27"/>
    <n v="70.11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x v="38"/>
    <n v="5"/>
    <n v="57.89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x v="38"/>
    <n v="4"/>
    <n v="125.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x v="38"/>
    <n v="0"/>
    <n v="0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x v="38"/>
    <n v="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x v="38"/>
    <n v="57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x v="38"/>
    <n v="0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x v="38"/>
    <n v="0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x v="38"/>
    <n v="0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x v="38"/>
    <n v="0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x v="38"/>
    <n v="1"/>
    <n v="10"/>
    <x v="1"/>
    <x v="38"/>
  </r>
  <r>
    <x v="3122"/>
    <s v="be back soon (Canceled)"/>
    <s v="cancelled until further notice"/>
    <n v="199"/>
    <n v="116"/>
    <x v="1"/>
    <x v="0"/>
    <x v="0"/>
    <n v="1478733732"/>
    <n v="1478298132"/>
    <b v="0"/>
    <n v="2"/>
    <b v="0"/>
    <x v="38"/>
    <n v="58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x v="38"/>
    <n v="68"/>
    <n v="244.8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x v="38"/>
    <n v="0"/>
    <n v="6.5"/>
    <x v="1"/>
    <x v="38"/>
  </r>
  <r>
    <x v="3125"/>
    <s v="N/A (Canceled)"/>
    <s v="N/A"/>
    <n v="1500000"/>
    <n v="0"/>
    <x v="1"/>
    <x v="0"/>
    <x v="0"/>
    <n v="1452142672"/>
    <n v="1449550672"/>
    <b v="0"/>
    <n v="0"/>
    <b v="0"/>
    <x v="38"/>
    <n v="0"/>
    <n v="0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x v="38"/>
    <n v="4"/>
    <n v="61.18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x v="38"/>
    <n v="0"/>
    <n v="0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x v="6"/>
    <n v="109"/>
    <n v="139.24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x v="6"/>
    <n v="1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x v="6"/>
    <n v="4"/>
    <n v="93.75"/>
    <x v="1"/>
    <x v="6"/>
  </r>
  <r>
    <x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x v="6"/>
    <n v="16"/>
    <n v="53.75"/>
    <x v="1"/>
    <x v="6"/>
  </r>
  <r>
    <x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x v="6"/>
    <n v="0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x v="6"/>
    <n v="1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x v="6"/>
    <n v="23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x v="6"/>
    <n v="21"/>
    <n v="23.14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x v="6"/>
    <n v="128"/>
    <n v="29.05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x v="6"/>
    <n v="3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x v="6"/>
    <n v="0"/>
    <n v="0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x v="6"/>
    <n v="5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x v="6"/>
    <n v="1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x v="6"/>
    <n v="52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x v="6"/>
    <n v="2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x v="6"/>
    <n v="0"/>
    <n v="0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x v="6"/>
    <n v="75"/>
    <n v="251.33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x v="6"/>
    <n v="0"/>
    <n v="0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x v="6"/>
    <n v="11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x v="6"/>
    <n v="118"/>
    <n v="110.35"/>
    <x v="1"/>
    <x v="6"/>
  </r>
  <r>
    <x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x v="6"/>
    <n v="131"/>
    <n v="41.42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x v="6"/>
    <n v="1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x v="6"/>
    <n v="101"/>
    <n v="33.99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x v="6"/>
    <n v="100"/>
    <n v="103.35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x v="6"/>
    <n v="106"/>
    <n v="34.79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x v="6"/>
    <n v="336"/>
    <n v="41.77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x v="6"/>
    <n v="113"/>
    <n v="64.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x v="6"/>
    <n v="189"/>
    <n v="31.21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x v="6"/>
    <n v="102"/>
    <n v="62.92"/>
    <x v="1"/>
    <x v="6"/>
  </r>
  <r>
    <x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x v="6"/>
    <n v="101"/>
    <n v="98.54"/>
    <x v="1"/>
    <x v="6"/>
  </r>
  <r>
    <x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x v="6"/>
    <n v="114"/>
    <n v="82.61"/>
    <x v="1"/>
    <x v="6"/>
  </r>
  <r>
    <x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x v="6"/>
    <n v="133"/>
    <n v="38.5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x v="6"/>
    <n v="102"/>
    <n v="80.16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x v="6"/>
    <n v="105"/>
    <n v="28.41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x v="6"/>
    <n v="127"/>
    <n v="80.73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x v="6"/>
    <n v="111"/>
    <n v="200.69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x v="6"/>
    <n v="107"/>
    <n v="37.590000000000003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x v="6"/>
    <n v="163"/>
    <n v="58.1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x v="6"/>
    <n v="160"/>
    <n v="60.3"/>
    <x v="1"/>
    <x v="6"/>
  </r>
  <r>
    <x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x v="6"/>
    <n v="116"/>
    <n v="63.36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x v="6"/>
    <n v="124"/>
    <n v="50.9"/>
    <x v="1"/>
    <x v="6"/>
  </r>
  <r>
    <x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x v="6"/>
    <n v="103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x v="6"/>
    <n v="112"/>
    <n v="31.62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x v="6"/>
    <n v="109"/>
    <n v="65.099999999999994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x v="6"/>
    <n v="115"/>
    <n v="79.31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x v="6"/>
    <n v="103"/>
    <n v="139.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x v="6"/>
    <n v="101"/>
    <n v="131.91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x v="6"/>
    <n v="110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x v="6"/>
    <n v="115"/>
    <n v="39.67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x v="6"/>
    <n v="117"/>
    <n v="57.5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x v="6"/>
    <n v="172"/>
    <n v="33.03"/>
    <x v="1"/>
    <x v="6"/>
  </r>
  <r>
    <x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x v="6"/>
    <n v="114"/>
    <n v="77.34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x v="6"/>
    <n v="120"/>
    <n v="31.93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x v="6"/>
    <n v="109"/>
    <n v="36.33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x v="6"/>
    <n v="101"/>
    <n v="46.77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x v="6"/>
    <n v="109"/>
    <n v="40.07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x v="6"/>
    <n v="107"/>
    <n v="100.22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x v="6"/>
    <n v="100"/>
    <n v="41.67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x v="6"/>
    <n v="102"/>
    <n v="46.71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x v="6"/>
    <n v="116"/>
    <n v="71.489999999999995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x v="40"/>
    <n v="65"/>
    <n v="14.44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x v="40"/>
    <n v="12"/>
    <n v="356.84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x v="40"/>
    <n v="0"/>
    <n v="0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x v="40"/>
    <n v="4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x v="40"/>
    <n v="1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x v="40"/>
    <n v="12"/>
    <n v="24.46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x v="40"/>
    <n v="0"/>
    <n v="0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x v="40"/>
    <n v="59"/>
    <n v="53.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x v="40"/>
    <n v="0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x v="40"/>
    <n v="11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x v="40"/>
    <n v="0"/>
    <n v="36.67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x v="40"/>
    <n v="52"/>
    <n v="49.21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x v="40"/>
    <n v="0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x v="40"/>
    <n v="1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x v="40"/>
    <n v="55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x v="40"/>
    <n v="25"/>
    <n v="41.67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x v="40"/>
    <n v="0"/>
    <n v="0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x v="40"/>
    <n v="3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x v="40"/>
    <n v="0"/>
    <n v="0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x v="40"/>
    <n v="46"/>
    <n v="70.83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x v="6"/>
    <n v="104"/>
    <n v="63.11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x v="6"/>
    <n v="119"/>
    <n v="50.16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x v="6"/>
    <n v="126"/>
    <n v="62.88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x v="6"/>
    <n v="120"/>
    <n v="85.53"/>
    <x v="1"/>
    <x v="6"/>
  </r>
  <r>
    <x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x v="6"/>
    <n v="126"/>
    <n v="53.72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x v="6"/>
    <n v="100"/>
    <n v="127.81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x v="6"/>
    <n v="102"/>
    <n v="106.57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x v="6"/>
    <n v="100"/>
    <n v="262.11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x v="6"/>
    <n v="100"/>
    <n v="57.17"/>
    <x v="1"/>
    <x v="6"/>
  </r>
  <r>
    <x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x v="6"/>
    <n v="116"/>
    <n v="50.2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x v="6"/>
    <n v="102"/>
    <n v="66.59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x v="6"/>
    <n v="100"/>
    <n v="168.25"/>
    <x v="1"/>
    <x v="6"/>
  </r>
  <r>
    <x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x v="6"/>
    <n v="101"/>
    <n v="256.37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x v="6"/>
    <n v="103"/>
    <n v="36.61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x v="6"/>
    <n v="125"/>
    <n v="37.14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x v="6"/>
    <n v="110"/>
    <n v="45.88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x v="6"/>
    <n v="102"/>
    <n v="141.71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x v="6"/>
    <n v="102"/>
    <n v="52.4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x v="6"/>
    <n v="104"/>
    <n v="59.52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x v="6"/>
    <n v="125"/>
    <n v="50"/>
    <x v="1"/>
    <x v="6"/>
  </r>
  <r>
    <x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x v="6"/>
    <n v="102"/>
    <n v="193.62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x v="6"/>
    <n v="108"/>
    <n v="106.8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x v="6"/>
    <n v="110"/>
    <n v="77.22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x v="6"/>
    <n v="1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x v="6"/>
    <n v="131"/>
    <n v="50.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x v="6"/>
    <n v="119"/>
    <n v="97.38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x v="6"/>
    <n v="100"/>
    <n v="34.92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x v="6"/>
    <n v="103"/>
    <n v="85.53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x v="6"/>
    <n v="101"/>
    <n v="182.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x v="6"/>
    <n v="101"/>
    <n v="131.13999999999999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x v="6"/>
    <n v="112"/>
    <n v="39.81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x v="6"/>
    <n v="106"/>
    <n v="59.7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x v="6"/>
    <n v="101"/>
    <n v="88.74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x v="6"/>
    <n v="115"/>
    <n v="58.69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x v="6"/>
    <n v="127"/>
    <n v="69.569999999999993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x v="6"/>
    <n v="103"/>
    <n v="115.87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x v="6"/>
    <n v="103"/>
    <n v="23.87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x v="6"/>
    <n v="104"/>
    <n v="81.13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x v="6"/>
    <n v="111"/>
    <n v="57.63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x v="6"/>
    <n v="106"/>
    <n v="46.43"/>
    <x v="1"/>
    <x v="6"/>
  </r>
  <r>
    <x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x v="6"/>
    <n v="101"/>
    <n v="60.48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x v="6"/>
    <n v="105"/>
    <n v="65.58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x v="6"/>
    <n v="102"/>
    <n v="119.19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x v="6"/>
    <n v="111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x v="6"/>
    <n v="128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x v="6"/>
    <n v="102"/>
    <n v="177.09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x v="6"/>
    <n v="101"/>
    <n v="70.77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x v="6"/>
    <n v="175"/>
    <n v="29.17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x v="6"/>
    <n v="128"/>
    <n v="72.760000000000005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x v="6"/>
    <n v="106"/>
    <n v="51.85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x v="6"/>
    <n v="105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x v="6"/>
    <n v="106"/>
    <n v="251.74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x v="6"/>
    <n v="109"/>
    <n v="74.81999999999999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x v="6"/>
    <n v="100"/>
    <n v="67.650000000000006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x v="6"/>
    <n v="103"/>
    <n v="93.81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x v="6"/>
    <n v="112"/>
    <n v="41.24"/>
    <x v="1"/>
    <x v="6"/>
  </r>
  <r>
    <x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x v="6"/>
    <n v="103"/>
    <n v="52.55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x v="6"/>
    <n v="164"/>
    <n v="70.290000000000006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x v="6"/>
    <n v="131"/>
    <n v="48.33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x v="6"/>
    <n v="102"/>
    <n v="53.18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x v="6"/>
    <n v="128"/>
    <n v="60.95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x v="6"/>
    <n v="102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x v="6"/>
    <n v="102"/>
    <n v="61"/>
    <x v="1"/>
    <x v="6"/>
  </r>
  <r>
    <x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x v="6"/>
    <n v="130"/>
    <n v="38.24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x v="6"/>
    <n v="154"/>
    <n v="106.5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x v="6"/>
    <n v="107"/>
    <n v="204.57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x v="6"/>
    <n v="101"/>
    <n v="54.91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x v="6"/>
    <n v="100"/>
    <n v="150.41999999999999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x v="6"/>
    <n v="117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x v="6"/>
    <n v="109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x v="6"/>
    <n v="103"/>
    <n v="76.03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x v="6"/>
    <n v="114"/>
    <n v="105.21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x v="6"/>
    <n v="103"/>
    <n v="68.67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x v="6"/>
    <n v="122"/>
    <n v="129.36000000000001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x v="6"/>
    <n v="103"/>
    <n v="134.26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x v="6"/>
    <n v="105"/>
    <n v="17.829999999999998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x v="6"/>
    <n v="102"/>
    <n v="203.2"/>
    <x v="1"/>
    <x v="6"/>
  </r>
  <r>
    <x v="3285"/>
    <s v="By Morning"/>
    <s v="A new play by Matthew Gasda"/>
    <n v="4999"/>
    <n v="5604"/>
    <x v="0"/>
    <x v="0"/>
    <x v="0"/>
    <n v="1488258000"/>
    <n v="1485556626"/>
    <b v="0"/>
    <n v="81"/>
    <b v="1"/>
    <x v="6"/>
    <n v="112"/>
    <n v="69.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x v="6"/>
    <n v="102"/>
    <n v="125.12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x v="6"/>
    <n v="100"/>
    <n v="73.53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x v="6"/>
    <n v="100"/>
    <n v="48.44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x v="6"/>
    <n v="133"/>
    <n v="26.61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x v="6"/>
    <n v="121"/>
    <n v="33.67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x v="6"/>
    <n v="114"/>
    <n v="40.71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x v="6"/>
    <n v="286"/>
    <n v="19.27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x v="6"/>
    <n v="170"/>
    <n v="84.29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x v="6"/>
    <n v="118"/>
    <n v="29.58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x v="6"/>
    <n v="103"/>
    <n v="26.6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x v="6"/>
    <n v="144"/>
    <n v="45.98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x v="6"/>
    <n v="100"/>
    <n v="125.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x v="6"/>
    <n v="102"/>
    <n v="141.29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x v="6"/>
    <n v="116"/>
    <n v="55.33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x v="6"/>
    <n v="136"/>
    <n v="46.42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x v="6"/>
    <n v="133"/>
    <n v="57.2"/>
    <x v="1"/>
    <x v="6"/>
  </r>
  <r>
    <x v="3302"/>
    <s v="El muro de BorÃ­s KiÃ©n"/>
    <s v="FilosofÃ­a de los anÃ³nimos"/>
    <n v="8400"/>
    <n v="8685"/>
    <x v="0"/>
    <x v="3"/>
    <x v="3"/>
    <n v="1481099176"/>
    <n v="1478507176"/>
    <b v="0"/>
    <n v="50"/>
    <b v="1"/>
    <x v="6"/>
    <n v="103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x v="6"/>
    <n v="116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x v="6"/>
    <n v="105"/>
    <n v="89.5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x v="6"/>
    <n v="102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x v="6"/>
    <n v="175"/>
    <n v="48.7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x v="6"/>
    <n v="107"/>
    <n v="53.34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x v="6"/>
    <n v="122"/>
    <n v="75.09"/>
    <x v="1"/>
    <x v="6"/>
  </r>
  <r>
    <x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x v="6"/>
    <n v="159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x v="6"/>
    <n v="100"/>
    <n v="209.84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x v="6"/>
    <n v="110"/>
    <n v="61.02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x v="6"/>
    <n v="100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x v="6"/>
    <n v="116"/>
    <n v="80.0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x v="6"/>
    <n v="211"/>
    <n v="29.07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x v="6"/>
    <n v="110"/>
    <n v="49.44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x v="6"/>
    <n v="100"/>
    <n v="93.98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x v="6"/>
    <n v="106"/>
    <n v="61.94"/>
    <x v="1"/>
    <x v="6"/>
  </r>
  <r>
    <x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x v="6"/>
    <n v="12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x v="6"/>
    <n v="1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x v="6"/>
    <n v="101"/>
    <n v="66.45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x v="6"/>
    <n v="107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x v="6"/>
    <n v="102"/>
    <n v="145.65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x v="6"/>
    <n v="126"/>
    <n v="25.69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x v="6"/>
    <n v="102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x v="6"/>
    <n v="113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x v="6"/>
    <n v="101"/>
    <n v="142.28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x v="6"/>
    <n v="101"/>
    <n v="24.55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x v="6"/>
    <n v="146"/>
    <n v="292.7799999999999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x v="6"/>
    <n v="117"/>
    <n v="44.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x v="6"/>
    <n v="106"/>
    <n v="23.1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x v="6"/>
    <n v="105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x v="6"/>
    <n v="100"/>
    <n v="72.290000000000006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x v="6"/>
    <n v="105"/>
    <n v="32.97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x v="6"/>
    <n v="139"/>
    <n v="116.65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x v="6"/>
    <n v="100"/>
    <n v="79.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x v="6"/>
    <n v="100"/>
    <n v="27.78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x v="6"/>
    <n v="110"/>
    <n v="81.03"/>
    <x v="1"/>
    <x v="6"/>
  </r>
  <r>
    <x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x v="6"/>
    <n v="102"/>
    <n v="136.85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x v="6"/>
    <n v="104"/>
    <n v="177.62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x v="6"/>
    <n v="138"/>
    <n v="109.08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x v="6"/>
    <n v="100"/>
    <n v="119.6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x v="6"/>
    <n v="102"/>
    <n v="78.20999999999999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x v="6"/>
    <n v="171"/>
    <n v="52.17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x v="6"/>
    <n v="101"/>
    <n v="114.13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x v="6"/>
    <n v="130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x v="6"/>
    <n v="110"/>
    <n v="91.67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x v="6"/>
    <n v="119"/>
    <n v="108.5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x v="6"/>
    <n v="100"/>
    <n v="69.819999999999993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x v="6"/>
    <n v="153"/>
    <n v="109.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x v="6"/>
    <n v="104"/>
    <n v="71.67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x v="6"/>
    <n v="101"/>
    <n v="93.61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x v="6"/>
    <n v="108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x v="6"/>
    <n v="315"/>
    <n v="35.79999999999999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x v="6"/>
    <n v="102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x v="6"/>
    <n v="126"/>
    <n v="147.33000000000001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x v="6"/>
    <n v="101"/>
    <n v="56.33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x v="6"/>
    <n v="101"/>
    <n v="96.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x v="6"/>
    <n v="103"/>
    <n v="63.57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x v="6"/>
    <n v="106"/>
    <n v="184.78"/>
    <x v="1"/>
    <x v="6"/>
  </r>
  <r>
    <x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x v="6"/>
    <n v="101"/>
    <n v="126.72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x v="6"/>
    <n v="113"/>
    <n v="83.43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x v="6"/>
    <n v="218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x v="6"/>
    <n v="101"/>
    <n v="302.31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x v="6"/>
    <n v="106"/>
    <n v="44.14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x v="6"/>
    <n v="104"/>
    <n v="866.67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x v="6"/>
    <n v="221"/>
    <n v="61.39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x v="6"/>
    <n v="119"/>
    <n v="29.67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x v="6"/>
    <n v="105"/>
    <n v="45.48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x v="6"/>
    <n v="104"/>
    <n v="96.2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x v="6"/>
    <n v="118"/>
    <n v="67.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x v="6"/>
    <n v="139"/>
    <n v="30.78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x v="6"/>
    <n v="104"/>
    <n v="38.33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x v="6"/>
    <n v="100"/>
    <n v="66.83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x v="6"/>
    <n v="107"/>
    <n v="71.73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x v="6"/>
    <n v="100"/>
    <n v="176.47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x v="6"/>
    <n v="100"/>
    <n v="421.11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x v="6"/>
    <n v="101"/>
    <n v="104.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x v="6"/>
    <n v="108"/>
    <n v="28.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x v="6"/>
    <n v="104"/>
    <n v="54.55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x v="6"/>
    <n v="104"/>
    <n v="111.89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x v="6"/>
    <n v="102"/>
    <n v="85.21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x v="6"/>
    <n v="101"/>
    <n v="76.650000000000006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x v="6"/>
    <n v="112"/>
    <n v="65.17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x v="6"/>
    <n v="100"/>
    <n v="93.76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x v="6"/>
    <n v="100"/>
    <n v="133.33000000000001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x v="6"/>
    <n v="105"/>
    <n v="51.22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x v="6"/>
    <n v="117"/>
    <n v="100.17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x v="6"/>
    <n v="104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x v="6"/>
    <n v="115"/>
    <n v="184.68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x v="6"/>
    <n v="102"/>
    <n v="69.81999999999999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x v="6"/>
    <n v="223"/>
    <n v="61.94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x v="6"/>
    <n v="100"/>
    <n v="41.67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x v="6"/>
    <n v="106"/>
    <n v="36.07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x v="6"/>
    <n v="142"/>
    <n v="29"/>
    <x v="1"/>
    <x v="6"/>
  </r>
  <r>
    <x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x v="6"/>
    <n v="184"/>
    <n v="24.21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x v="6"/>
    <n v="104"/>
    <n v="55.89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x v="6"/>
    <n v="112"/>
    <n v="11.67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x v="6"/>
    <n v="111"/>
    <n v="68.349999999999994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x v="6"/>
    <n v="104"/>
    <n v="27.07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x v="6"/>
    <n v="100"/>
    <n v="118.13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x v="6"/>
    <n v="102"/>
    <n v="44.76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x v="6"/>
    <n v="110"/>
    <n v="99.79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x v="6"/>
    <n v="100"/>
    <n v="117.65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x v="6"/>
    <n v="122"/>
    <n v="203.33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x v="6"/>
    <n v="138"/>
    <n v="28.32"/>
    <x v="1"/>
    <x v="6"/>
  </r>
  <r>
    <x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x v="6"/>
    <n v="100"/>
    <n v="110.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x v="6"/>
    <n v="107"/>
    <n v="31.97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x v="6"/>
    <n v="211"/>
    <n v="58.61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x v="6"/>
    <n v="124"/>
    <n v="29.43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x v="6"/>
    <n v="109"/>
    <n v="81.38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x v="6"/>
    <n v="104"/>
    <n v="199.17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x v="6"/>
    <n v="100"/>
    <n v="115.38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x v="6"/>
    <n v="130"/>
    <n v="46.43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x v="6"/>
    <n v="104"/>
    <n v="70.56999999999999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x v="6"/>
    <n v="100"/>
    <n v="22.22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x v="6"/>
    <n v="120"/>
    <n v="159.4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x v="6"/>
    <n v="100"/>
    <n v="37.78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x v="6"/>
    <n v="101"/>
    <n v="72.05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x v="6"/>
    <n v="107"/>
    <n v="63.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x v="6"/>
    <n v="138"/>
    <n v="28.4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x v="6"/>
    <n v="101"/>
    <n v="103.2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x v="6"/>
    <n v="109"/>
    <n v="71.150000000000006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x v="6"/>
    <n v="140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x v="6"/>
    <n v="104"/>
    <n v="81.78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x v="6"/>
    <n v="103"/>
    <n v="297.02999999999997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x v="6"/>
    <n v="108"/>
    <n v="46.61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x v="6"/>
    <n v="100"/>
    <n v="51.72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x v="6"/>
    <n v="103"/>
    <n v="40.29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x v="6"/>
    <n v="130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x v="6"/>
    <n v="109"/>
    <n v="30.15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x v="6"/>
    <n v="100"/>
    <n v="95.24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x v="6"/>
    <n v="110"/>
    <n v="52.21"/>
    <x v="1"/>
    <x v="6"/>
  </r>
  <r>
    <x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x v="6"/>
    <n v="100"/>
    <n v="134.15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x v="6"/>
    <n v="106"/>
    <n v="62.83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x v="6"/>
    <n v="112"/>
    <n v="58.95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x v="6"/>
    <n v="106"/>
    <n v="143.1100000000000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x v="6"/>
    <n v="101"/>
    <n v="84.17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x v="6"/>
    <n v="104"/>
    <n v="186.07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x v="6"/>
    <n v="135"/>
    <n v="89.79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x v="6"/>
    <n v="105"/>
    <n v="64.16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x v="6"/>
    <n v="103"/>
    <n v="59.65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x v="6"/>
    <n v="100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x v="6"/>
    <n v="186"/>
    <n v="41.22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x v="6"/>
    <n v="2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x v="6"/>
    <n v="100"/>
    <n v="64.52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x v="6"/>
    <n v="108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x v="6"/>
    <n v="108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x v="6"/>
    <n v="110"/>
    <n v="51.22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x v="6"/>
    <n v="171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x v="6"/>
    <n v="152"/>
    <n v="19.489999999999998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x v="6"/>
    <n v="101"/>
    <n v="41.13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x v="6"/>
    <n v="153"/>
    <n v="41.41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x v="6"/>
    <n v="128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x v="6"/>
    <n v="101"/>
    <n v="33.57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x v="6"/>
    <n v="101"/>
    <n v="145.87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x v="6"/>
    <n v="191"/>
    <n v="358.69"/>
    <x v="1"/>
    <x v="6"/>
  </r>
  <r>
    <x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x v="6"/>
    <n v="140"/>
    <n v="50.98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x v="6"/>
    <n v="124"/>
    <n v="45.04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x v="6"/>
    <n v="126"/>
    <n v="17.53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x v="6"/>
    <n v="190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x v="6"/>
    <n v="139"/>
    <n v="57.92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x v="6"/>
    <n v="202"/>
    <n v="29.71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x v="6"/>
    <n v="103"/>
    <n v="90.68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x v="6"/>
    <n v="102"/>
    <n v="55.01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x v="6"/>
    <n v="103"/>
    <n v="57.22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x v="6"/>
    <n v="127"/>
    <n v="72.95"/>
    <x v="1"/>
    <x v="6"/>
  </r>
  <r>
    <x v="3467"/>
    <s v="Venus in Fur, Los Angeles."/>
    <s v="Venus in Fur, By David Ives."/>
    <n v="3000"/>
    <n v="3030"/>
    <x v="0"/>
    <x v="0"/>
    <x v="0"/>
    <n v="1426864032"/>
    <n v="1424275632"/>
    <b v="0"/>
    <n v="47"/>
    <b v="1"/>
    <x v="6"/>
    <n v="101"/>
    <n v="64.47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x v="6"/>
    <n v="122"/>
    <n v="716.35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x v="6"/>
    <n v="113"/>
    <n v="50.4"/>
    <x v="1"/>
    <x v="6"/>
  </r>
  <r>
    <x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x v="6"/>
    <n v="150"/>
    <n v="41.67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x v="6"/>
    <n v="215"/>
    <n v="35.770000000000003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x v="6"/>
    <n v="102"/>
    <n v="88.74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x v="6"/>
    <n v="100"/>
    <n v="148.47999999999999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x v="6"/>
    <n v="101"/>
    <n v="51.79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x v="6"/>
    <n v="11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x v="6"/>
    <n v="1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x v="6"/>
    <n v="115"/>
    <n v="53.23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x v="6"/>
    <n v="113"/>
    <n v="39.6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x v="6"/>
    <n v="128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x v="6"/>
    <n v="143"/>
    <n v="164.62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x v="6"/>
    <n v="119"/>
    <n v="125.05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x v="6"/>
    <n v="138"/>
    <n v="51.88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x v="6"/>
    <n v="160"/>
    <n v="40.29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x v="6"/>
    <n v="114"/>
    <n v="64.91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x v="6"/>
    <n v="101"/>
    <n v="55.33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x v="6"/>
    <n v="155"/>
    <n v="83.14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x v="6"/>
    <n v="128"/>
    <n v="38.7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x v="6"/>
    <n v="121"/>
    <n v="125.38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x v="6"/>
    <n v="113"/>
    <n v="78.260000000000005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x v="6"/>
    <n v="128"/>
    <n v="47.22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x v="6"/>
    <n v="158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x v="6"/>
    <n v="105"/>
    <n v="114.2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x v="6"/>
    <n v="100"/>
    <n v="51.72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x v="6"/>
    <n v="100"/>
    <n v="30.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x v="6"/>
    <n v="107"/>
    <n v="74.209999999999994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x v="6"/>
    <n v="124"/>
    <n v="47.85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x v="6"/>
    <n v="109"/>
    <n v="34.409999999999997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x v="6"/>
    <n v="102"/>
    <n v="40.24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x v="6"/>
    <n v="106"/>
    <n v="60.29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x v="6"/>
    <n v="106"/>
    <n v="25.3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x v="6"/>
    <n v="101"/>
    <n v="35.950000000000003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x v="6"/>
    <n v="105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x v="6"/>
    <n v="108"/>
    <n v="70.76000000000000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x v="6"/>
    <n v="100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x v="6"/>
    <n v="104"/>
    <n v="66.510000000000005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x v="6"/>
    <n v="102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x v="6"/>
    <n v="10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x v="6"/>
    <n v="180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x v="6"/>
    <n v="106"/>
    <n v="96.67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x v="6"/>
    <n v="101"/>
    <n v="60.33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x v="6"/>
    <n v="101"/>
    <n v="79.89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x v="6"/>
    <n v="100"/>
    <n v="58.82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x v="6"/>
    <n v="118"/>
    <n v="75.34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x v="6"/>
    <n v="110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x v="6"/>
    <n v="103"/>
    <n v="66.959999999999994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x v="6"/>
    <n v="100"/>
    <n v="227.27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x v="6"/>
    <n v="100"/>
    <n v="307.69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x v="6"/>
    <n v="110"/>
    <n v="50.02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x v="6"/>
    <n v="101"/>
    <n v="72.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x v="6"/>
    <n v="101"/>
    <n v="95.95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x v="6"/>
    <n v="169"/>
    <n v="45.62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x v="6"/>
    <n v="100"/>
    <n v="41.03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x v="6"/>
    <n v="114"/>
    <n v="56.8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x v="6"/>
    <n v="102"/>
    <n v="137.24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x v="6"/>
    <n v="106"/>
    <n v="75.709999999999994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x v="6"/>
    <n v="1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x v="6"/>
    <n v="117"/>
    <n v="81.56999999999999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x v="6"/>
    <n v="101"/>
    <n v="45.11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x v="6"/>
    <n v="132"/>
    <n v="36.67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x v="6"/>
    <n v="100"/>
    <n v="125"/>
    <x v="1"/>
    <x v="6"/>
  </r>
  <r>
    <x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x v="6"/>
    <n v="128"/>
    <n v="49.23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x v="6"/>
    <n v="119"/>
    <n v="42.3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x v="6"/>
    <n v="126"/>
    <n v="78.88"/>
    <x v="1"/>
    <x v="6"/>
  </r>
  <r>
    <x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x v="6"/>
    <n v="156"/>
    <n v="38.28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x v="6"/>
    <n v="103"/>
    <n v="44.85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x v="6"/>
    <n v="153"/>
    <n v="13.53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x v="6"/>
    <n v="180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x v="6"/>
    <n v="128"/>
    <n v="30.95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x v="6"/>
    <n v="120"/>
    <n v="55.23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x v="6"/>
    <n v="123"/>
    <n v="46.13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x v="6"/>
    <n v="105"/>
    <n v="39.380000000000003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x v="6"/>
    <n v="102"/>
    <n v="66.150000000000006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x v="6"/>
    <n v="105"/>
    <n v="54.14"/>
    <x v="1"/>
    <x v="6"/>
  </r>
  <r>
    <x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x v="6"/>
    <n v="100"/>
    <n v="104.1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x v="6"/>
    <n v="100"/>
    <n v="31.38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x v="6"/>
    <n v="102"/>
    <n v="59.21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x v="6"/>
    <n v="114"/>
    <n v="119.18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x v="6"/>
    <n v="102"/>
    <n v="164.62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x v="6"/>
    <n v="102"/>
    <n v="24.29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x v="6"/>
    <n v="105"/>
    <n v="40.94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x v="6"/>
    <n v="102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x v="6"/>
    <n v="100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x v="6"/>
    <n v="106"/>
    <n v="56.2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x v="6"/>
    <n v="113"/>
    <n v="107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x v="6"/>
    <n v="100"/>
    <n v="171.43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x v="6"/>
    <n v="100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x v="6"/>
    <n v="100"/>
    <n v="179.28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x v="6"/>
    <n v="144"/>
    <n v="22.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x v="6"/>
    <n v="104"/>
    <n v="43.13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x v="6"/>
    <n v="108"/>
    <n v="46.89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x v="6"/>
    <n v="102"/>
    <n v="47.41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x v="6"/>
    <n v="149"/>
    <n v="15.13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x v="6"/>
    <n v="105"/>
    <n v="21.1"/>
    <x v="1"/>
    <x v="6"/>
  </r>
  <r>
    <x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x v="6"/>
    <n v="101"/>
    <n v="59.12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x v="6"/>
    <n v="131"/>
    <n v="97.92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x v="6"/>
    <n v="105"/>
    <n v="55.13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x v="6"/>
    <n v="109"/>
    <n v="26.54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x v="6"/>
    <n v="111"/>
    <n v="58.42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x v="6"/>
    <n v="100"/>
    <n v="122.54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x v="6"/>
    <n v="114"/>
    <n v="87.96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x v="6"/>
    <n v="122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x v="6"/>
    <n v="100"/>
    <n v="55.56"/>
    <x v="1"/>
    <x v="6"/>
  </r>
  <r>
    <x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x v="6"/>
    <n v="103"/>
    <n v="39.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x v="6"/>
    <n v="106"/>
    <n v="136.78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x v="6"/>
    <n v="101"/>
    <n v="99.34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x v="6"/>
    <n v="100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x v="6"/>
    <n v="130"/>
    <n v="28.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x v="6"/>
    <n v="100"/>
    <n v="40.549999999999997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x v="6"/>
    <n v="100"/>
    <n v="35.71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x v="6"/>
    <n v="114"/>
    <n v="37.96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x v="6"/>
    <n v="100"/>
    <n v="33.33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x v="6"/>
    <n v="287"/>
    <n v="58.57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x v="6"/>
    <n v="109"/>
    <n v="135.63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x v="6"/>
    <n v="116"/>
    <n v="30.94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x v="6"/>
    <n v="119"/>
    <n v="176.09"/>
    <x v="1"/>
    <x v="6"/>
  </r>
  <r>
    <x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x v="6"/>
    <n v="109"/>
    <n v="151.97999999999999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x v="6"/>
    <n v="127"/>
    <n v="22.61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x v="6"/>
    <n v="101"/>
    <n v="18.27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x v="6"/>
    <n v="128"/>
    <n v="82.26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x v="6"/>
    <n v="100"/>
    <n v="68.53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x v="6"/>
    <n v="175"/>
    <n v="68.06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x v="6"/>
    <n v="127"/>
    <n v="72.709999999999994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x v="6"/>
    <n v="111"/>
    <n v="77.19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x v="6"/>
    <n v="126"/>
    <n v="55.97"/>
    <x v="1"/>
    <x v="6"/>
  </r>
  <r>
    <x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x v="6"/>
    <n v="119"/>
    <n v="49.69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x v="6"/>
    <n v="108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x v="6"/>
    <n v="103"/>
    <n v="77.73"/>
    <x v="1"/>
    <x v="6"/>
  </r>
  <r>
    <x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x v="6"/>
    <n v="110"/>
    <n v="40.78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x v="6"/>
    <n v="202"/>
    <n v="59.41"/>
    <x v="1"/>
    <x v="6"/>
  </r>
  <r>
    <x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x v="6"/>
    <n v="130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x v="6"/>
    <n v="104"/>
    <n v="39.380000000000003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x v="6"/>
    <n v="100"/>
    <n v="81.67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x v="6"/>
    <n v="171"/>
    <n v="44.91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x v="6"/>
    <n v="113"/>
    <n v="49.06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x v="6"/>
    <n v="184"/>
    <n v="30.67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x v="6"/>
    <n v="130"/>
    <n v="61.06"/>
    <x v="1"/>
    <x v="6"/>
  </r>
  <r>
    <x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x v="6"/>
    <n v="105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x v="6"/>
    <n v="100"/>
    <n v="29.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x v="6"/>
    <n v="153"/>
    <n v="143.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x v="6"/>
    <n v="162"/>
    <n v="52.35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x v="6"/>
    <n v="136"/>
    <n v="66.67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x v="6"/>
    <n v="144"/>
    <n v="126.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x v="6"/>
    <n v="100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x v="6"/>
    <n v="101"/>
    <n v="35.49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x v="6"/>
    <n v="107"/>
    <n v="37.08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x v="6"/>
    <n v="125"/>
    <n v="69.33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x v="6"/>
    <n v="119"/>
    <n v="17.25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x v="6"/>
    <n v="101"/>
    <n v="36.07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x v="6"/>
    <n v="113"/>
    <n v="66.47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x v="6"/>
    <n v="105"/>
    <n v="56.07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x v="6"/>
    <n v="110"/>
    <n v="47.03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x v="6"/>
    <n v="100"/>
    <n v="47.67"/>
    <x v="1"/>
    <x v="6"/>
  </r>
  <r>
    <x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x v="6"/>
    <n v="120"/>
    <n v="88.24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x v="6"/>
    <n v="105"/>
    <n v="80.72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x v="6"/>
    <n v="103"/>
    <n v="39.4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x v="6"/>
    <n v="102"/>
    <n v="84.85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x v="6"/>
    <n v="100"/>
    <n v="68.9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x v="40"/>
    <n v="0"/>
    <n v="0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x v="40"/>
    <n v="0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x v="40"/>
    <n v="0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x v="40"/>
    <n v="51"/>
    <n v="147.8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x v="40"/>
    <n v="20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x v="40"/>
    <n v="35"/>
    <n v="56.84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x v="40"/>
    <n v="4"/>
    <n v="176.94"/>
    <x v="1"/>
    <x v="40"/>
  </r>
  <r>
    <x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x v="40"/>
    <n v="36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x v="40"/>
    <n v="0"/>
    <n v="0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x v="40"/>
    <n v="31"/>
    <n v="66.14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x v="40"/>
    <n v="7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x v="40"/>
    <n v="0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x v="40"/>
    <n v="6"/>
    <n v="18.329999999999998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x v="40"/>
    <n v="0"/>
    <n v="0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x v="40"/>
    <n v="2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x v="40"/>
    <n v="0"/>
    <n v="0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x v="40"/>
    <n v="16"/>
    <n v="68.42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x v="40"/>
    <n v="0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x v="40"/>
    <n v="5"/>
    <n v="60.13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x v="40"/>
    <n v="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x v="6"/>
    <n v="100"/>
    <n v="550.04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x v="6"/>
    <n v="1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x v="6"/>
    <n v="100"/>
    <n v="29.4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x v="6"/>
    <n v="104"/>
    <n v="57.78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x v="6"/>
    <n v="251"/>
    <n v="44.24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x v="6"/>
    <n v="101"/>
    <n v="60.91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x v="6"/>
    <n v="174"/>
    <n v="68.84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x v="6"/>
    <n v="116"/>
    <n v="73.58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x v="6"/>
    <n v="106"/>
    <n v="115.02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x v="6"/>
    <n v="111"/>
    <n v="110.75"/>
    <x v="1"/>
    <x v="6"/>
  </r>
  <r>
    <x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x v="6"/>
    <n v="101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x v="6"/>
    <n v="102"/>
    <n v="235.46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x v="6"/>
    <n v="100"/>
    <n v="11.36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x v="6"/>
    <n v="11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x v="6"/>
    <n v="1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x v="6"/>
    <n v="1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x v="6"/>
    <n v="109"/>
    <n v="46.05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x v="6"/>
    <n v="115"/>
    <n v="51"/>
    <x v="1"/>
    <x v="6"/>
  </r>
  <r>
    <x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x v="6"/>
    <n v="100"/>
    <n v="31.58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x v="6"/>
    <n v="103"/>
    <n v="53.36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x v="6"/>
    <n v="104"/>
    <n v="36.96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x v="6"/>
    <n v="138"/>
    <n v="81.29000000000000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x v="6"/>
    <n v="110"/>
    <n v="20.079999999999998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x v="6"/>
    <n v="101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x v="6"/>
    <n v="102"/>
    <n v="53.44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x v="6"/>
    <n v="114"/>
    <n v="39.869999999999997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x v="6"/>
    <n v="100"/>
    <n v="145.16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x v="6"/>
    <n v="140"/>
    <n v="23.33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x v="6"/>
    <n v="129"/>
    <n v="64.38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x v="6"/>
    <n v="103"/>
    <n v="62.05"/>
    <x v="1"/>
    <x v="6"/>
  </r>
  <r>
    <x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x v="6"/>
    <n v="103"/>
    <n v="66.13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x v="6"/>
    <n v="110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x v="6"/>
    <n v="113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x v="6"/>
    <n v="112"/>
    <n v="62.17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x v="6"/>
    <n v="139"/>
    <n v="62.3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x v="6"/>
    <n v="111"/>
    <n v="58.7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x v="6"/>
    <n v="139"/>
    <n v="45.35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x v="6"/>
    <n v="106"/>
    <n v="41.94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x v="6"/>
    <n v="101"/>
    <n v="59.17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x v="6"/>
    <n v="100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x v="6"/>
    <n v="109"/>
    <n v="83.97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x v="6"/>
    <n v="118"/>
    <n v="57.26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x v="6"/>
    <n v="120"/>
    <n v="58.06"/>
    <x v="1"/>
    <x v="6"/>
  </r>
  <r>
    <x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x v="6"/>
    <n v="128"/>
    <n v="186.8"/>
    <x v="1"/>
    <x v="6"/>
  </r>
  <r>
    <x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x v="6"/>
    <n v="126"/>
    <n v="74.12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x v="6"/>
    <n v="129"/>
    <n v="30.71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x v="6"/>
    <n v="107"/>
    <n v="62.67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x v="6"/>
    <n v="100"/>
    <n v="121.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x v="6"/>
    <n v="155"/>
    <n v="39.74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x v="6"/>
    <n v="1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x v="6"/>
    <n v="111"/>
    <n v="40.630000000000003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x v="6"/>
    <n v="101"/>
    <n v="63"/>
    <x v="1"/>
    <x v="6"/>
  </r>
  <r>
    <x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x v="6"/>
    <n v="121"/>
    <n v="33.67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x v="6"/>
    <n v="100"/>
    <n v="38.590000000000003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x v="6"/>
    <n v="109"/>
    <n v="155.94999999999999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x v="6"/>
    <n v="123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x v="6"/>
    <n v="136"/>
    <n v="15.15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x v="6"/>
    <n v="103"/>
    <n v="83.57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x v="6"/>
    <n v="121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x v="6"/>
    <n v="186"/>
    <n v="80.87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x v="6"/>
    <n v="300"/>
    <n v="53.85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x v="6"/>
    <n v="108"/>
    <n v="30.93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x v="6"/>
    <n v="141"/>
    <n v="67.959999999999994"/>
    <x v="1"/>
    <x v="6"/>
  </r>
  <r>
    <x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x v="6"/>
    <n v="114"/>
    <n v="27.14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x v="6"/>
    <n v="154"/>
    <n v="110.87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x v="6"/>
    <n v="102"/>
    <n v="106.84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x v="6"/>
    <n v="102"/>
    <n v="105.52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x v="6"/>
    <n v="103"/>
    <n v="132.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x v="6"/>
    <n v="156"/>
    <n v="51.92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x v="6"/>
    <n v="101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x v="6"/>
    <n v="239"/>
    <n v="26.02"/>
    <x v="1"/>
    <x v="6"/>
  </r>
  <r>
    <x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x v="6"/>
    <n v="210"/>
    <n v="105"/>
    <x v="1"/>
    <x v="6"/>
  </r>
  <r>
    <x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x v="6"/>
    <n v="105"/>
    <n v="86.23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x v="6"/>
    <n v="101"/>
    <n v="114.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x v="6"/>
    <n v="111"/>
    <n v="47.66"/>
    <x v="1"/>
    <x v="6"/>
  </r>
  <r>
    <x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x v="6"/>
    <n v="102"/>
    <n v="72.89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x v="6"/>
    <n v="103"/>
    <n v="49.55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x v="6"/>
    <n v="1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x v="6"/>
    <n v="339"/>
    <n v="62.59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x v="6"/>
    <n v="101"/>
    <n v="61.06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x v="6"/>
    <n v="9"/>
    <n v="60.0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x v="6"/>
    <n v="7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x v="6"/>
    <n v="10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x v="6"/>
    <n v="11"/>
    <n v="51.67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x v="6"/>
    <n v="15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x v="6"/>
    <n v="0"/>
    <n v="0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x v="6"/>
    <n v="28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x v="6"/>
    <n v="13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x v="6"/>
    <n v="1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x v="6"/>
    <n v="21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x v="6"/>
    <n v="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x v="6"/>
    <n v="20"/>
    <n v="100.63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x v="6"/>
    <n v="18"/>
    <n v="25.57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x v="6"/>
    <n v="0"/>
    <n v="0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x v="6"/>
    <n v="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x v="6"/>
    <n v="0"/>
    <n v="0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x v="6"/>
    <n v="0"/>
    <n v="0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x v="6"/>
    <n v="10"/>
    <n v="10"/>
    <x v="1"/>
    <x v="6"/>
  </r>
  <r>
    <x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x v="6"/>
    <n v="2"/>
    <n v="202"/>
    <x v="1"/>
    <x v="6"/>
  </r>
  <r>
    <x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x v="6"/>
    <n v="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x v="40"/>
    <n v="104"/>
    <n v="99.54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x v="40"/>
    <n v="1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x v="40"/>
    <n v="100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x v="40"/>
    <n v="133"/>
    <n v="120.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x v="40"/>
    <n v="113"/>
    <n v="37.67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x v="40"/>
    <n v="103"/>
    <n v="172.23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x v="40"/>
    <n v="120"/>
    <n v="111.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x v="40"/>
    <n v="130"/>
    <n v="25.46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x v="40"/>
    <n v="101"/>
    <n v="267.64999999999998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x v="40"/>
    <n v="109"/>
    <n v="75.959999999999994"/>
    <x v="1"/>
    <x v="40"/>
  </r>
  <r>
    <x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x v="40"/>
    <n v="102"/>
    <n v="59.04"/>
    <x v="1"/>
    <x v="40"/>
  </r>
  <r>
    <x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x v="40"/>
    <n v="110"/>
    <n v="50.11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x v="40"/>
    <n v="101"/>
    <n v="55.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x v="40"/>
    <n v="100"/>
    <n v="166.67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x v="40"/>
    <n v="106"/>
    <n v="47.43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x v="40"/>
    <n v="100"/>
    <n v="64.94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x v="40"/>
    <n v="100"/>
    <n v="55.56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x v="40"/>
    <n v="113"/>
    <n v="74.22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x v="40"/>
    <n v="103"/>
    <n v="106.93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x v="40"/>
    <n v="117"/>
    <n v="41.7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x v="40"/>
    <n v="108"/>
    <n v="74.23999999999999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x v="40"/>
    <n v="100"/>
    <n v="73.33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x v="40"/>
    <n v="100"/>
    <n v="100"/>
    <x v="1"/>
    <x v="40"/>
  </r>
  <r>
    <x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x v="40"/>
    <n v="146"/>
    <n v="38.42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x v="40"/>
    <n v="110"/>
    <n v="166.97"/>
    <x v="1"/>
    <x v="40"/>
  </r>
  <r>
    <x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x v="40"/>
    <n v="108"/>
    <n v="94.91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x v="40"/>
    <n v="100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x v="40"/>
    <n v="100"/>
    <n v="143.21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x v="40"/>
    <n v="107"/>
    <n v="90.82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x v="40"/>
    <n v="143"/>
    <n v="48.54"/>
    <x v="1"/>
    <x v="40"/>
  </r>
  <r>
    <x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x v="40"/>
    <n v="105"/>
    <n v="70.03"/>
    <x v="1"/>
    <x v="40"/>
  </r>
  <r>
    <x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x v="40"/>
    <n v="104"/>
    <n v="135.6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x v="40"/>
    <n v="120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x v="40"/>
    <n v="110"/>
    <n v="94.9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x v="40"/>
    <n v="102"/>
    <n v="75.3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x v="40"/>
    <n v="129"/>
    <n v="64.459999999999994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x v="40"/>
    <n v="115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x v="40"/>
    <n v="151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x v="40"/>
    <n v="111"/>
    <n v="93.7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x v="40"/>
    <n v="100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x v="40"/>
    <n v="1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x v="40"/>
    <n v="3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x v="40"/>
    <n v="0"/>
    <n v="0"/>
    <x v="1"/>
    <x v="40"/>
  </r>
  <r>
    <x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x v="40"/>
    <n v="0"/>
    <n v="0"/>
    <x v="1"/>
    <x v="40"/>
  </r>
  <r>
    <x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x v="40"/>
    <n v="0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x v="40"/>
    <n v="60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x v="40"/>
    <n v="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x v="40"/>
    <n v="2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x v="40"/>
    <n v="0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x v="40"/>
    <n v="90"/>
    <n v="145.41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x v="40"/>
    <n v="1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x v="40"/>
    <n v="4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x v="40"/>
    <n v="4"/>
    <n v="55.06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x v="40"/>
    <n v="9"/>
    <n v="47.33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x v="40"/>
    <n v="0"/>
    <n v="0"/>
    <x v="1"/>
    <x v="40"/>
  </r>
  <r>
    <x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x v="40"/>
    <n v="20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x v="40"/>
    <n v="0"/>
    <n v="0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x v="40"/>
    <n v="0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x v="40"/>
    <n v="0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x v="40"/>
    <n v="30"/>
    <n v="50.56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x v="6"/>
    <n v="100"/>
    <n v="41.67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x v="6"/>
    <n v="101"/>
    <n v="53.29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x v="6"/>
    <n v="122"/>
    <n v="70.23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x v="6"/>
    <n v="330"/>
    <n v="43.42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x v="6"/>
    <n v="110"/>
    <n v="199.18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x v="6"/>
    <n v="101"/>
    <n v="78.52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x v="6"/>
    <n v="140"/>
    <n v="61.82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x v="6"/>
    <n v="100"/>
    <n v="50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x v="6"/>
    <n v="119"/>
    <n v="48.34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x v="6"/>
    <n v="107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x v="6"/>
    <n v="22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x v="6"/>
    <n v="106"/>
    <n v="40.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x v="6"/>
    <n v="143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x v="6"/>
    <n v="105"/>
    <n v="79.540000000000006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x v="6"/>
    <n v="110"/>
    <n v="72.38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x v="6"/>
    <n v="106"/>
    <n v="64.63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x v="6"/>
    <n v="108"/>
    <n v="38.57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x v="6"/>
    <n v="105"/>
    <n v="107.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x v="6"/>
    <n v="119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x v="6"/>
    <n v="153"/>
    <n v="70.459999999999994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x v="6"/>
    <n v="100"/>
    <n v="178.57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x v="6"/>
    <n v="100"/>
    <n v="62.63"/>
    <x v="1"/>
    <x v="6"/>
  </r>
  <r>
    <x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x v="6"/>
    <n v="2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x v="6"/>
    <n v="106"/>
    <n v="58.9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x v="6"/>
    <n v="105"/>
    <n v="139.56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x v="6"/>
    <n v="11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x v="6"/>
    <n v="109"/>
    <n v="57.3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x v="6"/>
    <n v="160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x v="6"/>
    <n v="113"/>
    <n v="64.290000000000006"/>
    <x v="1"/>
    <x v="6"/>
  </r>
  <r>
    <x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x v="6"/>
    <n v="102"/>
    <n v="120.12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x v="6"/>
    <n v="101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x v="6"/>
    <n v="101"/>
    <n v="63.28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x v="6"/>
    <n v="6500"/>
    <n v="21.67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x v="6"/>
    <n v="9"/>
    <n v="25.65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x v="6"/>
    <n v="22"/>
    <n v="47.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x v="6"/>
    <n v="21"/>
    <n v="56.05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x v="6"/>
    <n v="41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x v="6"/>
    <n v="2"/>
    <n v="70.17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x v="6"/>
    <n v="3"/>
    <n v="23.63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x v="6"/>
    <n v="16"/>
    <n v="188.56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x v="6"/>
    <n v="16"/>
    <n v="49.51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x v="6"/>
    <n v="7"/>
    <n v="75.459999999999994"/>
    <x v="1"/>
    <x v="6"/>
  </r>
  <r>
    <x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x v="6"/>
    <n v="4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x v="6"/>
    <n v="34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x v="6"/>
    <n v="0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x v="6"/>
    <n v="0"/>
    <n v="13"/>
    <x v="1"/>
    <x v="6"/>
  </r>
  <r>
    <x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x v="6"/>
    <n v="16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x v="6"/>
    <n v="3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x v="6"/>
    <n v="0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x v="6"/>
    <n v="5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x v="6"/>
    <n v="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x v="6"/>
    <n v="0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x v="6"/>
    <n v="18"/>
    <n v="81.540000000000006"/>
    <x v="1"/>
    <x v="6"/>
  </r>
  <r>
    <x v="3861"/>
    <s v="READY OR NOT HERE I COME"/>
    <s v="THE COMING OF THE LORD!"/>
    <n v="2000"/>
    <n v="100"/>
    <x v="2"/>
    <x v="0"/>
    <x v="0"/>
    <n v="1415828820"/>
    <n v="1412258977"/>
    <b v="0"/>
    <n v="1"/>
    <b v="0"/>
    <x v="6"/>
    <n v="5"/>
    <n v="100"/>
    <x v="1"/>
    <x v="6"/>
  </r>
  <r>
    <x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x v="6"/>
    <n v="0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x v="6"/>
    <n v="0"/>
    <n v="0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x v="6"/>
    <n v="1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x v="6"/>
    <n v="27"/>
    <n v="46.43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x v="6"/>
    <n v="1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x v="6"/>
    <n v="13"/>
    <n v="50.2"/>
    <x v="1"/>
    <x v="6"/>
  </r>
  <r>
    <x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x v="40"/>
    <n v="0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x v="40"/>
    <n v="3"/>
    <n v="30.1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x v="40"/>
    <n v="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x v="40"/>
    <n v="3"/>
    <n v="13.33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x v="40"/>
    <n v="0"/>
    <n v="0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x v="40"/>
    <n v="0"/>
    <n v="0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x v="40"/>
    <n v="0"/>
    <n v="0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x v="40"/>
    <n v="0"/>
    <n v="0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x v="40"/>
    <n v="53"/>
    <n v="44.76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x v="40"/>
    <n v="5"/>
    <n v="88.64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x v="40"/>
    <n v="0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x v="40"/>
    <n v="0"/>
    <n v="0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x v="40"/>
    <n v="13"/>
    <n v="57.65"/>
    <x v="1"/>
    <x v="40"/>
  </r>
  <r>
    <x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x v="40"/>
    <n v="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x v="40"/>
    <n v="0"/>
    <n v="0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x v="40"/>
    <n v="0"/>
    <n v="0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x v="40"/>
    <n v="0"/>
    <n v="0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x v="40"/>
    <n v="0"/>
    <n v="0"/>
    <x v="1"/>
    <x v="40"/>
  </r>
  <r>
    <x v="3886"/>
    <s v="a (Canceled)"/>
    <n v="1"/>
    <n v="10000"/>
    <n v="0"/>
    <x v="1"/>
    <x v="2"/>
    <x v="2"/>
    <n v="1418275702"/>
    <n v="1415683702"/>
    <b v="0"/>
    <n v="0"/>
    <b v="0"/>
    <x v="40"/>
    <n v="0"/>
    <n v="0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x v="40"/>
    <n v="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x v="6"/>
    <n v="27"/>
    <n v="38.71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x v="6"/>
    <n v="1"/>
    <n v="13.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x v="6"/>
    <n v="17"/>
    <n v="315.5"/>
    <x v="1"/>
    <x v="6"/>
  </r>
  <r>
    <x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x v="6"/>
    <n v="33"/>
    <n v="37.14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x v="6"/>
    <n v="0"/>
    <n v="0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x v="6"/>
    <n v="22"/>
    <n v="128.27000000000001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x v="6"/>
    <n v="3"/>
    <n v="47.27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x v="6"/>
    <n v="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x v="6"/>
    <n v="11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x v="6"/>
    <n v="18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x v="6"/>
    <n v="33"/>
    <n v="50.88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x v="6"/>
    <n v="1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x v="6"/>
    <n v="5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x v="6"/>
    <n v="1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x v="6"/>
    <n v="49"/>
    <n v="47.26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x v="6"/>
    <n v="0"/>
    <n v="0"/>
    <x v="1"/>
    <x v="6"/>
  </r>
  <r>
    <x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x v="6"/>
    <n v="0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x v="6"/>
    <n v="12"/>
    <n v="24.71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x v="6"/>
    <n v="67"/>
    <n v="63.13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x v="6"/>
    <n v="15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x v="6"/>
    <n v="9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x v="6"/>
    <n v="0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x v="6"/>
    <n v="3"/>
    <n v="61.67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x v="6"/>
    <n v="37"/>
    <n v="83.14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x v="6"/>
    <n v="0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x v="6"/>
    <n v="10"/>
    <n v="142.86000000000001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x v="6"/>
    <n v="36"/>
    <n v="33.67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x v="6"/>
    <n v="0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x v="6"/>
    <n v="0"/>
    <n v="0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x v="6"/>
    <n v="0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x v="6"/>
    <n v="0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x v="6"/>
    <n v="2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x v="6"/>
    <n v="5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x v="6"/>
    <n v="0"/>
    <n v="0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x v="6"/>
    <n v="8"/>
    <n v="10.17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x v="6"/>
    <n v="12"/>
    <n v="81.41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x v="6"/>
    <n v="15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x v="6"/>
    <n v="10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x v="6"/>
    <n v="0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x v="6"/>
    <n v="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x v="6"/>
    <n v="13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x v="6"/>
    <n v="2"/>
    <n v="32.36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x v="6"/>
    <n v="0"/>
    <n v="0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x v="6"/>
    <n v="0"/>
    <n v="0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x v="6"/>
    <n v="0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x v="6"/>
    <n v="16"/>
    <n v="91.83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x v="6"/>
    <n v="11"/>
    <n v="45.83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x v="6"/>
    <n v="44"/>
    <n v="57.17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x v="6"/>
    <n v="0"/>
    <n v="0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x v="6"/>
    <n v="86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x v="6"/>
    <n v="12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x v="6"/>
    <n v="0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x v="6"/>
    <n v="0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x v="6"/>
    <n v="1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x v="6"/>
    <n v="0"/>
    <n v="0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x v="6"/>
    <n v="36"/>
    <n v="137.08000000000001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x v="6"/>
    <n v="0"/>
    <n v="0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x v="6"/>
    <n v="0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x v="6"/>
    <n v="3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x v="6"/>
    <n v="3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x v="6"/>
    <n v="0"/>
    <n v="0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x v="6"/>
    <n v="16"/>
    <n v="49.28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x v="6"/>
    <n v="1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x v="6"/>
    <n v="0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x v="6"/>
    <n v="0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x v="6"/>
    <n v="0"/>
    <n v="0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x v="6"/>
    <n v="0"/>
    <n v="0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x v="6"/>
    <n v="24"/>
    <n v="53.13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x v="6"/>
    <n v="0"/>
    <n v="0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x v="6"/>
    <n v="0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x v="6"/>
    <n v="32"/>
    <n v="40.06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x v="6"/>
    <n v="24"/>
    <n v="24.33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x v="6"/>
    <n v="2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x v="6"/>
    <n v="0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x v="6"/>
    <n v="3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x v="6"/>
    <n v="0"/>
    <n v="0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x v="6"/>
    <n v="6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x v="6"/>
    <n v="14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x v="6"/>
    <n v="1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x v="6"/>
    <n v="24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x v="6"/>
    <n v="11"/>
    <n v="47.91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x v="6"/>
    <n v="7"/>
    <n v="35.17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x v="6"/>
    <n v="0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x v="6"/>
    <n v="1"/>
    <n v="22.67"/>
    <x v="1"/>
    <x v="6"/>
  </r>
  <r>
    <x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x v="6"/>
    <n v="21"/>
    <n v="26.38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x v="6"/>
    <n v="78"/>
    <n v="105.54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x v="6"/>
    <n v="32"/>
    <n v="29.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x v="6"/>
    <n v="0"/>
    <n v="0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x v="6"/>
    <n v="48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x v="6"/>
    <n v="1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x v="6"/>
    <n v="11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x v="6"/>
    <n v="2"/>
    <n v="18.329999999999998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x v="6"/>
    <n v="18"/>
    <n v="64.290000000000006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x v="6"/>
    <n v="4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x v="6"/>
    <n v="20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x v="6"/>
    <n v="35"/>
    <n v="84.28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x v="6"/>
    <n v="6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x v="6"/>
    <n v="32"/>
    <n v="33.74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x v="6"/>
    <n v="10"/>
    <n v="37.54"/>
    <x v="1"/>
    <x v="6"/>
  </r>
  <r>
    <x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x v="6"/>
    <n v="38"/>
    <n v="11.62"/>
    <x v="1"/>
    <x v="6"/>
  </r>
  <r>
    <x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x v="6"/>
    <n v="2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x v="6"/>
    <n v="0"/>
    <n v="0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x v="6"/>
    <n v="4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x v="6"/>
    <n v="20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x v="6"/>
    <n v="5"/>
    <n v="60.11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x v="6"/>
    <n v="0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x v="6"/>
    <n v="0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x v="6"/>
    <n v="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x v="6"/>
    <n v="17"/>
    <n v="29.24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x v="6"/>
    <n v="0"/>
    <n v="0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x v="6"/>
    <n v="57"/>
    <n v="59.58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x v="6"/>
    <n v="17"/>
    <n v="82.57"/>
    <x v="1"/>
    <x v="6"/>
  </r>
  <r>
    <x v="4000"/>
    <s v="The Escorts"/>
    <s v="An Enticing Trip into the World of Assisted Dying"/>
    <n v="8000"/>
    <n v="10"/>
    <x v="2"/>
    <x v="0"/>
    <x v="0"/>
    <n v="1462631358"/>
    <n v="1457450958"/>
    <b v="0"/>
    <n v="1"/>
    <b v="0"/>
    <x v="6"/>
    <n v="0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x v="6"/>
    <n v="38"/>
    <n v="32.36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x v="6"/>
    <n v="2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x v="6"/>
    <n v="10"/>
    <n v="100.5"/>
    <x v="1"/>
    <x v="6"/>
  </r>
  <r>
    <x v="4004"/>
    <s v="South Florida Tours"/>
    <s v="Help Launch The Queen Into South Florida!"/>
    <n v="500"/>
    <n v="1"/>
    <x v="2"/>
    <x v="0"/>
    <x v="0"/>
    <n v="1412740457"/>
    <n v="1410148457"/>
    <b v="0"/>
    <n v="1"/>
    <b v="0"/>
    <x v="6"/>
    <n v="0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x v="6"/>
    <n v="1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x v="6"/>
    <n v="0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x v="6"/>
    <n v="0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x v="6"/>
    <n v="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x v="6"/>
    <n v="4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x v="6"/>
    <n v="24"/>
    <n v="45.84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x v="6"/>
    <n v="8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x v="6"/>
    <n v="0"/>
    <n v="0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x v="6"/>
    <n v="1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x v="6"/>
    <n v="0"/>
    <n v="0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x v="6"/>
    <n v="0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x v="6"/>
    <n v="14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x v="6"/>
    <n v="1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x v="6"/>
    <n v="9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x v="6"/>
    <n v="1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x v="6"/>
    <n v="17"/>
    <n v="33.33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x v="6"/>
    <n v="1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x v="6"/>
    <n v="70"/>
    <n v="63.5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x v="6"/>
    <n v="0"/>
    <n v="0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x v="6"/>
    <n v="1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x v="6"/>
    <n v="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x v="6"/>
    <n v="0"/>
    <n v="0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x v="6"/>
    <n v="7"/>
    <n v="30.71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x v="6"/>
    <n v="28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x v="6"/>
    <n v="0"/>
    <n v="0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x v="6"/>
    <n v="16"/>
    <n v="66.67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x v="6"/>
    <n v="0"/>
    <n v="0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x v="6"/>
    <n v="7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x v="6"/>
    <n v="26"/>
    <n v="65.34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x v="6"/>
    <n v="1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x v="6"/>
    <n v="37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x v="6"/>
    <n v="47"/>
    <n v="166.06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x v="6"/>
    <n v="11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x v="6"/>
    <n v="12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x v="6"/>
    <n v="60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x v="6"/>
    <n v="31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x v="6"/>
    <n v="0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x v="6"/>
    <n v="0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x v="6"/>
    <n v="0"/>
    <n v="0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x v="6"/>
    <n v="38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x v="6"/>
    <n v="0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x v="6"/>
    <n v="8"/>
    <n v="38.33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x v="6"/>
    <n v="2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x v="6"/>
    <n v="18"/>
    <n v="32.979999999999997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x v="6"/>
    <n v="0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x v="6"/>
    <n v="0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x v="6"/>
    <n v="0"/>
    <n v="0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x v="6"/>
    <n v="38"/>
    <n v="86.62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x v="6"/>
    <n v="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x v="6"/>
    <n v="0"/>
    <n v="0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x v="6"/>
    <n v="18"/>
    <n v="41.95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x v="6"/>
    <n v="53"/>
    <n v="88.33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x v="6"/>
    <n v="22"/>
    <n v="129.16999999999999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x v="6"/>
    <n v="3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x v="6"/>
    <n v="3"/>
    <n v="35.71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x v="6"/>
    <n v="3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x v="6"/>
    <n v="0"/>
    <n v="0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x v="6"/>
    <n v="2"/>
    <n v="163.33000000000001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x v="6"/>
    <n v="1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x v="6"/>
    <n v="19"/>
    <n v="64.17"/>
    <x v="1"/>
    <x v="6"/>
  </r>
  <r>
    <x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x v="6"/>
    <n v="1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x v="6"/>
    <n v="0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x v="6"/>
    <n v="61"/>
    <n v="179.12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x v="6"/>
    <n v="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x v="6"/>
    <n v="34"/>
    <n v="33.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x v="6"/>
    <n v="17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x v="6"/>
    <n v="0"/>
    <n v="0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x v="6"/>
    <n v="0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x v="6"/>
    <n v="1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x v="6"/>
    <n v="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x v="6"/>
    <n v="29"/>
    <n v="44.31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x v="6"/>
    <n v="0"/>
    <n v="0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x v="6"/>
    <n v="9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x v="6"/>
    <n v="0"/>
    <n v="0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x v="6"/>
    <n v="0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x v="6"/>
    <n v="0"/>
    <n v="0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x v="6"/>
    <n v="16"/>
    <n v="29.17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x v="6"/>
    <n v="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x v="6"/>
    <n v="22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x v="6"/>
    <n v="0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x v="6"/>
    <n v="0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x v="6"/>
    <n v="5"/>
    <n v="9.4"/>
    <x v="1"/>
    <x v="6"/>
  </r>
  <r>
    <x v="4087"/>
    <s v="Stage Production &quot;The Nail Shop&quot;"/>
    <s v="Comedy Stage Play"/>
    <n v="9600"/>
    <n v="0"/>
    <x v="2"/>
    <x v="0"/>
    <x v="0"/>
    <n v="1468777786"/>
    <n v="1466185786"/>
    <b v="0"/>
    <n v="0"/>
    <b v="0"/>
    <x v="6"/>
    <n v="0"/>
    <n v="0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x v="6"/>
    <n v="11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x v="6"/>
    <n v="5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x v="6"/>
    <n v="3"/>
    <n v="10.67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x v="6"/>
    <n v="13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x v="6"/>
    <n v="0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x v="6"/>
    <n v="2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x v="6"/>
    <n v="37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x v="6"/>
    <n v="3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x v="6"/>
    <n v="11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x v="6"/>
    <n v="0"/>
    <n v="0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x v="6"/>
    <n v="0"/>
    <n v="0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x v="6"/>
    <n v="1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x v="6"/>
    <n v="0"/>
    <n v="0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x v="6"/>
    <n v="0"/>
    <n v="0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x v="6"/>
    <n v="27"/>
    <n v="22.83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x v="6"/>
    <n v="10"/>
    <n v="16.670000000000002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x v="6"/>
    <n v="21"/>
    <n v="45.79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x v="6"/>
    <n v="7"/>
    <n v="383.33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x v="6"/>
    <n v="71"/>
    <n v="106.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x v="6"/>
    <n v="2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x v="6"/>
    <n v="2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x v="6"/>
    <n v="0"/>
    <n v="0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x v="6"/>
    <n v="29"/>
    <n v="14.33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x v="6"/>
    <n v="3"/>
    <n v="15.67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x v="6"/>
    <n v="0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BB6F78-E07B-4852-9B2D-DDA8262E6369}" name="PivotTable2" cacheId="3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1AE9F5-9401-4AF6-8A5E-EFCB7DA1043F}" name="PivotTable1" cacheId="3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G46" firstHeaderRow="1" firstDataRow="2" firstDataCol="2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outline="0" showAll="0" defaultSubtotal="0">
      <items count="13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outline="0" showAll="0" defaultSubtotal="0">
      <items count="9">
        <item x="0"/>
        <item x="7"/>
        <item x="6"/>
        <item x="5"/>
        <item x="4"/>
        <item x="8"/>
        <item x="3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41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6"/>
    <field x="17"/>
  </rowFields>
  <rowItems count="42">
    <i>
      <x/>
      <x/>
    </i>
    <i r="1">
      <x v="5"/>
    </i>
    <i r="1">
      <x v="6"/>
    </i>
    <i r="1">
      <x v="29"/>
    </i>
    <i r="1">
      <x v="30"/>
    </i>
    <i r="1">
      <x v="35"/>
    </i>
    <i>
      <x v="1"/>
      <x v="10"/>
    </i>
    <i r="1">
      <x v="27"/>
    </i>
    <i r="1">
      <x v="31"/>
    </i>
    <i>
      <x v="2"/>
      <x v="17"/>
    </i>
    <i r="1">
      <x v="34"/>
    </i>
    <i r="1">
      <x v="37"/>
    </i>
    <i>
      <x v="3"/>
      <x v="2"/>
    </i>
    <i>
      <x v="4"/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  <x v="19"/>
    </i>
    <i r="1">
      <x v="21"/>
    </i>
    <i r="1">
      <x v="22"/>
    </i>
    <i r="1">
      <x v="23"/>
    </i>
    <i>
      <x v="6"/>
      <x v="1"/>
    </i>
    <i r="1">
      <x v="3"/>
    </i>
    <i r="1">
      <x v="9"/>
    </i>
    <i r="1">
      <x v="20"/>
    </i>
    <i r="1">
      <x v="26"/>
    </i>
    <i r="1">
      <x v="36"/>
    </i>
    <i>
      <x v="7"/>
      <x v="11"/>
    </i>
    <i r="1">
      <x v="12"/>
    </i>
    <i r="1">
      <x v="15"/>
    </i>
    <i r="1">
      <x v="32"/>
    </i>
    <i r="1">
      <x v="38"/>
    </i>
    <i r="1">
      <x v="39"/>
    </i>
    <i>
      <x v="8"/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9D9D6F-3475-4702-B6C9-D565A32C7645}" name="PivotTable4" cacheId="3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DC3729-9E7E-4260-924D-C3AA1C661070}" name="PivotTable3" cacheId="3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68" zoomScaleNormal="68" workbookViewId="0">
      <pane ySplit="1" topLeftCell="A2" activePane="bottomLeft" state="frozen"/>
      <selection pane="bottomLeft" activeCell="D2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8.7109375" style="6" bestFit="1" customWidth="1"/>
    <col min="5" max="5" width="16.42578125" style="8" customWidth="1"/>
    <col min="6" max="6" width="21.28515625" customWidth="1"/>
    <col min="7" max="7" width="14.28515625" customWidth="1"/>
    <col min="8" max="8" width="14.85546875" customWidth="1"/>
    <col min="9" max="9" width="19.28515625" customWidth="1"/>
    <col min="10" max="10" width="17.85546875" customWidth="1"/>
    <col min="11" max="11" width="15.42578125" customWidth="1"/>
    <col min="12" max="12" width="22" customWidth="1"/>
    <col min="13" max="13" width="19.140625" customWidth="1"/>
    <col min="14" max="14" width="36.7109375" customWidth="1"/>
    <col min="15" max="15" width="24.28515625" bestFit="1" customWidth="1"/>
    <col min="16" max="16" width="22.140625" bestFit="1" customWidth="1"/>
    <col min="17" max="17" width="24" customWidth="1"/>
    <col min="18" max="18" width="18" bestFit="1" customWidth="1"/>
    <col min="19" max="19" width="30.28515625" bestFit="1" customWidth="1"/>
    <col min="20" max="20" width="32.140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ROUND(E2/L2,2)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ROUND(E3/L3,2)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23" si="5">ROUND(E67/L67,2)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>IFERROR(ROUND(E124/L124,2),0)</f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ref="P125:P188" si="8">IFERROR(ROUND(E125/L125,2),0)</f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8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8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8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8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8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9">ROUND(E131/D131*100,0)</f>
        <v>0</v>
      </c>
      <c r="P131">
        <f t="shared" si="8"/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9"/>
        <v>0</v>
      </c>
      <c r="P132">
        <f t="shared" si="8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9"/>
        <v>0</v>
      </c>
      <c r="P133">
        <f t="shared" si="8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9"/>
        <v>10</v>
      </c>
      <c r="P134">
        <f t="shared" si="8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9"/>
        <v>0</v>
      </c>
      <c r="P135">
        <f t="shared" si="8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9"/>
        <v>0</v>
      </c>
      <c r="P136">
        <f t="shared" si="8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9"/>
        <v>13</v>
      </c>
      <c r="P137">
        <f t="shared" si="8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9"/>
        <v>0</v>
      </c>
      <c r="P138">
        <f t="shared" si="8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9"/>
        <v>0</v>
      </c>
      <c r="P139">
        <f t="shared" si="8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9"/>
        <v>3</v>
      </c>
      <c r="P140">
        <f t="shared" si="8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9"/>
        <v>100</v>
      </c>
      <c r="P141">
        <f t="shared" si="8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9"/>
        <v>0</v>
      </c>
      <c r="P142">
        <f t="shared" si="8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9"/>
        <v>11</v>
      </c>
      <c r="P143">
        <f t="shared" si="8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9"/>
        <v>0</v>
      </c>
      <c r="P144">
        <f t="shared" si="8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9"/>
        <v>0</v>
      </c>
      <c r="P145">
        <f t="shared" si="8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9"/>
        <v>28</v>
      </c>
      <c r="P146">
        <f t="shared" si="8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9"/>
        <v>8</v>
      </c>
      <c r="P147">
        <f t="shared" si="8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9"/>
        <v>1</v>
      </c>
      <c r="P148">
        <f t="shared" si="8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9"/>
        <v>0</v>
      </c>
      <c r="P149">
        <f t="shared" si="8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9"/>
        <v>0</v>
      </c>
      <c r="P150">
        <f t="shared" si="8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9"/>
        <v>1</v>
      </c>
      <c r="P151">
        <f t="shared" si="8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9"/>
        <v>23</v>
      </c>
      <c r="P152">
        <f t="shared" si="8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9"/>
        <v>0</v>
      </c>
      <c r="P153">
        <f t="shared" si="8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9"/>
        <v>0</v>
      </c>
      <c r="P154">
        <f t="shared" si="8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9"/>
        <v>1</v>
      </c>
      <c r="P155">
        <f t="shared" si="8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9"/>
        <v>3</v>
      </c>
      <c r="P156">
        <f t="shared" si="8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9"/>
        <v>0</v>
      </c>
      <c r="P157">
        <f t="shared" si="8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9"/>
        <v>5</v>
      </c>
      <c r="P158">
        <f t="shared" si="8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9"/>
        <v>0</v>
      </c>
      <c r="P159">
        <f t="shared" si="8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9"/>
        <v>0</v>
      </c>
      <c r="P160">
        <f t="shared" si="8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9"/>
        <v>0</v>
      </c>
      <c r="P161">
        <f t="shared" si="8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9"/>
        <v>0</v>
      </c>
      <c r="P162">
        <f t="shared" si="8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9"/>
        <v>0</v>
      </c>
      <c r="P163">
        <f t="shared" si="8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9"/>
        <v>16</v>
      </c>
      <c r="P164">
        <f t="shared" si="8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9"/>
        <v>0</v>
      </c>
      <c r="P165">
        <f t="shared" si="8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9"/>
        <v>1</v>
      </c>
      <c r="P166">
        <f t="shared" si="8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9"/>
        <v>0</v>
      </c>
      <c r="P167">
        <f t="shared" si="8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9"/>
        <v>60</v>
      </c>
      <c r="P168">
        <f t="shared" si="8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9"/>
        <v>0</v>
      </c>
      <c r="P169">
        <f t="shared" si="8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9"/>
        <v>4</v>
      </c>
      <c r="P170">
        <f t="shared" si="8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9"/>
        <v>22</v>
      </c>
      <c r="P171">
        <f t="shared" si="8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9"/>
        <v>3</v>
      </c>
      <c r="P172">
        <f t="shared" si="8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9"/>
        <v>0</v>
      </c>
      <c r="P173">
        <f t="shared" si="8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9"/>
        <v>0</v>
      </c>
      <c r="P174">
        <f t="shared" si="8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9"/>
        <v>0</v>
      </c>
      <c r="P175">
        <f t="shared" si="8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9"/>
        <v>0</v>
      </c>
      <c r="P176">
        <f t="shared" si="8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9"/>
        <v>6</v>
      </c>
      <c r="P177">
        <f t="shared" si="8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9"/>
        <v>0</v>
      </c>
      <c r="P178">
        <f t="shared" si="8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9"/>
        <v>40</v>
      </c>
      <c r="P179">
        <f t="shared" si="8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9"/>
        <v>0</v>
      </c>
      <c r="P180">
        <f t="shared" si="8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9"/>
        <v>20</v>
      </c>
      <c r="P181">
        <f t="shared" si="8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9"/>
        <v>33</v>
      </c>
      <c r="P182">
        <f t="shared" si="8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9"/>
        <v>21</v>
      </c>
      <c r="P183">
        <f t="shared" si="8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9"/>
        <v>0</v>
      </c>
      <c r="P184">
        <f t="shared" si="8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9"/>
        <v>36</v>
      </c>
      <c r="P185">
        <f t="shared" si="8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9"/>
        <v>3</v>
      </c>
      <c r="P186">
        <f t="shared" si="8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9"/>
        <v>6</v>
      </c>
      <c r="P187">
        <f t="shared" si="8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9"/>
        <v>0</v>
      </c>
      <c r="P188">
        <f t="shared" si="8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9"/>
        <v>16</v>
      </c>
      <c r="P189">
        <f t="shared" ref="P189:P252" si="12">IFERROR(ROUND(E189/L189,2),0)</f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9"/>
        <v>0</v>
      </c>
      <c r="P190">
        <f t="shared" si="12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9"/>
        <v>0</v>
      </c>
      <c r="P191">
        <f t="shared" si="12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9"/>
        <v>0</v>
      </c>
      <c r="P192">
        <f t="shared" si="12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9"/>
        <v>5</v>
      </c>
      <c r="P193">
        <f t="shared" si="12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9"/>
        <v>0</v>
      </c>
      <c r="P194">
        <f t="shared" si="12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3">ROUND(E195/D195*100,0)</f>
        <v>0</v>
      </c>
      <c r="P195">
        <f t="shared" si="12"/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3"/>
        <v>0</v>
      </c>
      <c r="P196">
        <f t="shared" si="12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3"/>
        <v>0</v>
      </c>
      <c r="P197">
        <f t="shared" si="12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3"/>
        <v>42</v>
      </c>
      <c r="P198">
        <f t="shared" si="12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3"/>
        <v>10</v>
      </c>
      <c r="P199">
        <f t="shared" si="12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3"/>
        <v>1</v>
      </c>
      <c r="P200">
        <f t="shared" si="12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3"/>
        <v>0</v>
      </c>
      <c r="P201">
        <f t="shared" si="12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3"/>
        <v>26</v>
      </c>
      <c r="P202">
        <f t="shared" si="12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3"/>
        <v>58</v>
      </c>
      <c r="P203">
        <f t="shared" si="12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3"/>
        <v>0</v>
      </c>
      <c r="P204">
        <f t="shared" si="12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3"/>
        <v>30</v>
      </c>
      <c r="P205">
        <f t="shared" si="12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3"/>
        <v>51</v>
      </c>
      <c r="P206">
        <f t="shared" si="12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3"/>
        <v>16</v>
      </c>
      <c r="P207">
        <f t="shared" si="12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3"/>
        <v>0</v>
      </c>
      <c r="P208">
        <f t="shared" si="12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3"/>
        <v>15</v>
      </c>
      <c r="P209">
        <f t="shared" si="12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3"/>
        <v>0</v>
      </c>
      <c r="P210">
        <f t="shared" si="12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3"/>
        <v>0</v>
      </c>
      <c r="P211">
        <f t="shared" si="12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3"/>
        <v>25</v>
      </c>
      <c r="P212">
        <f t="shared" si="12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3"/>
        <v>45</v>
      </c>
      <c r="P213">
        <f t="shared" si="12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3"/>
        <v>0</v>
      </c>
      <c r="P214">
        <f t="shared" si="12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3"/>
        <v>0</v>
      </c>
      <c r="P215">
        <f t="shared" si="12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3"/>
        <v>0</v>
      </c>
      <c r="P216">
        <f t="shared" si="12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3"/>
        <v>0</v>
      </c>
      <c r="P217">
        <f t="shared" si="12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3"/>
        <v>56</v>
      </c>
      <c r="P218">
        <f t="shared" si="12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3"/>
        <v>12</v>
      </c>
      <c r="P219">
        <f t="shared" si="12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3"/>
        <v>2</v>
      </c>
      <c r="P220">
        <f t="shared" si="12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3"/>
        <v>18</v>
      </c>
      <c r="P221">
        <f t="shared" si="12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3"/>
        <v>1</v>
      </c>
      <c r="P222">
        <f t="shared" si="12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3"/>
        <v>0</v>
      </c>
      <c r="P223">
        <f t="shared" si="12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3"/>
        <v>13</v>
      </c>
      <c r="P224">
        <f t="shared" si="12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3"/>
        <v>0</v>
      </c>
      <c r="P225">
        <f t="shared" si="12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3"/>
        <v>0</v>
      </c>
      <c r="P226">
        <f t="shared" si="12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3"/>
        <v>0</v>
      </c>
      <c r="P227">
        <f t="shared" si="12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3"/>
        <v>1</v>
      </c>
      <c r="P228">
        <f t="shared" si="12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3"/>
        <v>0</v>
      </c>
      <c r="P229">
        <f t="shared" si="12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3"/>
        <v>0</v>
      </c>
      <c r="P230">
        <f t="shared" si="12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3"/>
        <v>0</v>
      </c>
      <c r="P231">
        <f t="shared" si="12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3"/>
        <v>0</v>
      </c>
      <c r="P232">
        <f t="shared" si="12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3"/>
        <v>0</v>
      </c>
      <c r="P233">
        <f t="shared" si="12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3"/>
        <v>3</v>
      </c>
      <c r="P234">
        <f t="shared" si="12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3"/>
        <v>0</v>
      </c>
      <c r="P235">
        <f t="shared" si="12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3"/>
        <v>40</v>
      </c>
      <c r="P236">
        <f t="shared" si="12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3"/>
        <v>0</v>
      </c>
      <c r="P237">
        <f t="shared" si="12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3"/>
        <v>0</v>
      </c>
      <c r="P238">
        <f t="shared" si="12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3"/>
        <v>0</v>
      </c>
      <c r="P239">
        <f t="shared" si="12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3"/>
        <v>0</v>
      </c>
      <c r="P240">
        <f t="shared" si="12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3"/>
        <v>25</v>
      </c>
      <c r="P241">
        <f t="shared" si="12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3"/>
        <v>108</v>
      </c>
      <c r="P242">
        <f t="shared" si="12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3"/>
        <v>113</v>
      </c>
      <c r="P243">
        <f t="shared" si="12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3"/>
        <v>113</v>
      </c>
      <c r="P244">
        <f t="shared" si="12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3"/>
        <v>103</v>
      </c>
      <c r="P245">
        <f t="shared" si="12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3"/>
        <v>114</v>
      </c>
      <c r="P246">
        <f t="shared" si="12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3"/>
        <v>104</v>
      </c>
      <c r="P247">
        <f t="shared" si="12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3"/>
        <v>305</v>
      </c>
      <c r="P248">
        <f t="shared" si="12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3"/>
        <v>134</v>
      </c>
      <c r="P249">
        <f t="shared" si="12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3"/>
        <v>101</v>
      </c>
      <c r="P250">
        <f t="shared" si="12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3"/>
        <v>113</v>
      </c>
      <c r="P251">
        <f t="shared" si="12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3"/>
        <v>106</v>
      </c>
      <c r="P252">
        <f t="shared" si="12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3"/>
        <v>126</v>
      </c>
      <c r="P253">
        <f t="shared" ref="P253:P316" si="16">IFERROR(ROUND(E253/L253,2),0)</f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3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3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3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3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3"/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7">ROUND(E259/D259*100,0)</f>
        <v>107</v>
      </c>
      <c r="P259">
        <f t="shared" si="16"/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7"/>
        <v>191</v>
      </c>
      <c r="P260">
        <f t="shared" si="16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7"/>
        <v>132</v>
      </c>
      <c r="P261">
        <f t="shared" si="16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7"/>
        <v>106</v>
      </c>
      <c r="P262">
        <f t="shared" si="16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7"/>
        <v>107</v>
      </c>
      <c r="P263">
        <f t="shared" si="16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7"/>
        <v>240</v>
      </c>
      <c r="P264">
        <f t="shared" si="16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7"/>
        <v>118</v>
      </c>
      <c r="P265">
        <f t="shared" si="16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7"/>
        <v>118</v>
      </c>
      <c r="P266">
        <f t="shared" si="16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7"/>
        <v>111</v>
      </c>
      <c r="P267">
        <f t="shared" si="16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7"/>
        <v>146</v>
      </c>
      <c r="P268">
        <f t="shared" si="16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7"/>
        <v>132</v>
      </c>
      <c r="P269">
        <f t="shared" si="16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7"/>
        <v>111</v>
      </c>
      <c r="P270">
        <f t="shared" si="16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7"/>
        <v>147</v>
      </c>
      <c r="P271">
        <f t="shared" si="16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7"/>
        <v>153</v>
      </c>
      <c r="P272">
        <f t="shared" si="16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7"/>
        <v>105</v>
      </c>
      <c r="P273">
        <f t="shared" si="16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7"/>
        <v>177</v>
      </c>
      <c r="P274">
        <f t="shared" si="16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7"/>
        <v>108</v>
      </c>
      <c r="P275">
        <f t="shared" si="16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7"/>
        <v>156</v>
      </c>
      <c r="P276">
        <f t="shared" si="16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7"/>
        <v>108</v>
      </c>
      <c r="P277">
        <f t="shared" si="16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7"/>
        <v>148</v>
      </c>
      <c r="P278">
        <f t="shared" si="16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7"/>
        <v>110</v>
      </c>
      <c r="P279">
        <f t="shared" si="16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7"/>
        <v>150</v>
      </c>
      <c r="P280">
        <f t="shared" si="16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7"/>
        <v>157</v>
      </c>
      <c r="P281">
        <f t="shared" si="16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7"/>
        <v>156</v>
      </c>
      <c r="P282">
        <f t="shared" si="16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7"/>
        <v>121</v>
      </c>
      <c r="P283">
        <f t="shared" si="16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7"/>
        <v>101</v>
      </c>
      <c r="P284">
        <f t="shared" si="16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7"/>
        <v>114</v>
      </c>
      <c r="P285">
        <f t="shared" si="16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7"/>
        <v>105</v>
      </c>
      <c r="P286">
        <f t="shared" si="16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7"/>
        <v>229</v>
      </c>
      <c r="P287">
        <f t="shared" si="16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7"/>
        <v>109</v>
      </c>
      <c r="P288">
        <f t="shared" si="16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7"/>
        <v>176</v>
      </c>
      <c r="P289">
        <f t="shared" si="16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7"/>
        <v>103</v>
      </c>
      <c r="P290">
        <f t="shared" si="16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7"/>
        <v>105</v>
      </c>
      <c r="P291">
        <f t="shared" si="16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7"/>
        <v>107</v>
      </c>
      <c r="P292">
        <f t="shared" si="16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7"/>
        <v>120</v>
      </c>
      <c r="P293">
        <f t="shared" si="16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7"/>
        <v>102</v>
      </c>
      <c r="P294">
        <f t="shared" si="16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7"/>
        <v>101</v>
      </c>
      <c r="P295">
        <f t="shared" si="16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7"/>
        <v>100</v>
      </c>
      <c r="P296">
        <f t="shared" si="16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7"/>
        <v>133</v>
      </c>
      <c r="P297">
        <f t="shared" si="16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7"/>
        <v>119</v>
      </c>
      <c r="P298">
        <f t="shared" si="16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7"/>
        <v>101</v>
      </c>
      <c r="P299">
        <f t="shared" si="16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7"/>
        <v>109</v>
      </c>
      <c r="P300">
        <f t="shared" si="16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7"/>
        <v>179</v>
      </c>
      <c r="P301">
        <f t="shared" si="16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7"/>
        <v>102</v>
      </c>
      <c r="P302">
        <f t="shared" si="16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7"/>
        <v>119</v>
      </c>
      <c r="P303">
        <f t="shared" si="16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7"/>
        <v>100</v>
      </c>
      <c r="P304">
        <f t="shared" si="16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7"/>
        <v>137</v>
      </c>
      <c r="P305">
        <f t="shared" si="16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7"/>
        <v>232</v>
      </c>
      <c r="P306">
        <f t="shared" si="16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7"/>
        <v>130</v>
      </c>
      <c r="P307">
        <f t="shared" si="16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7"/>
        <v>293</v>
      </c>
      <c r="P308">
        <f t="shared" si="16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7"/>
        <v>111</v>
      </c>
      <c r="P309">
        <f t="shared" si="16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7"/>
        <v>106</v>
      </c>
      <c r="P310">
        <f t="shared" si="16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7"/>
        <v>119</v>
      </c>
      <c r="P311">
        <f t="shared" si="16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7"/>
        <v>104</v>
      </c>
      <c r="P312">
        <f t="shared" si="16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7"/>
        <v>104</v>
      </c>
      <c r="P313">
        <f t="shared" si="16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7"/>
        <v>112</v>
      </c>
      <c r="P314">
        <f t="shared" si="16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7"/>
        <v>105</v>
      </c>
      <c r="P315">
        <f t="shared" si="16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7"/>
        <v>385</v>
      </c>
      <c r="P316">
        <f t="shared" si="16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7"/>
        <v>101</v>
      </c>
      <c r="P317">
        <f t="shared" ref="P317:P380" si="20">IFERROR(ROUND(E317/L317,2),0)</f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7"/>
        <v>114</v>
      </c>
      <c r="P318">
        <f t="shared" si="20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7"/>
        <v>101</v>
      </c>
      <c r="P319">
        <f t="shared" si="20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7"/>
        <v>283</v>
      </c>
      <c r="P320">
        <f t="shared" si="20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7"/>
        <v>113</v>
      </c>
      <c r="P321">
        <f t="shared" si="20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7"/>
        <v>107</v>
      </c>
      <c r="P322">
        <f t="shared" si="20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1">ROUND(E323/D323*100,0)</f>
        <v>103</v>
      </c>
      <c r="P323">
        <f t="shared" si="20"/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1"/>
        <v>108</v>
      </c>
      <c r="P324">
        <f t="shared" si="20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1"/>
        <v>123</v>
      </c>
      <c r="P325">
        <f t="shared" si="20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1"/>
        <v>102</v>
      </c>
      <c r="P326">
        <f t="shared" si="20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1"/>
        <v>104</v>
      </c>
      <c r="P327">
        <f t="shared" si="20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1"/>
        <v>113</v>
      </c>
      <c r="P328">
        <f t="shared" si="20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1"/>
        <v>136</v>
      </c>
      <c r="P329">
        <f t="shared" si="20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1"/>
        <v>104</v>
      </c>
      <c r="P330">
        <f t="shared" si="20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1"/>
        <v>106</v>
      </c>
      <c r="P331">
        <f t="shared" si="20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1"/>
        <v>102</v>
      </c>
      <c r="P332">
        <f t="shared" si="20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1"/>
        <v>107</v>
      </c>
      <c r="P333">
        <f t="shared" si="20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1"/>
        <v>113</v>
      </c>
      <c r="P334">
        <f t="shared" si="20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1"/>
        <v>125</v>
      </c>
      <c r="P335">
        <f t="shared" si="20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1"/>
        <v>101</v>
      </c>
      <c r="P336">
        <f t="shared" si="20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1"/>
        <v>103</v>
      </c>
      <c r="P337">
        <f t="shared" si="20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1"/>
        <v>117</v>
      </c>
      <c r="P338">
        <f t="shared" si="20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1"/>
        <v>101</v>
      </c>
      <c r="P339">
        <f t="shared" si="20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1"/>
        <v>110</v>
      </c>
      <c r="P340">
        <f t="shared" si="20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1"/>
        <v>108</v>
      </c>
      <c r="P341">
        <f t="shared" si="20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1"/>
        <v>125</v>
      </c>
      <c r="P342">
        <f t="shared" si="20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1"/>
        <v>107</v>
      </c>
      <c r="P343">
        <f t="shared" si="20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1"/>
        <v>100</v>
      </c>
      <c r="P344">
        <f t="shared" si="20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1"/>
        <v>102</v>
      </c>
      <c r="P345">
        <f t="shared" si="20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1"/>
        <v>102</v>
      </c>
      <c r="P346">
        <f t="shared" si="20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1"/>
        <v>123</v>
      </c>
      <c r="P347">
        <f t="shared" si="20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1"/>
        <v>170</v>
      </c>
      <c r="P348">
        <f t="shared" si="20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1"/>
        <v>112</v>
      </c>
      <c r="P349">
        <f t="shared" si="20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1"/>
        <v>103</v>
      </c>
      <c r="P350">
        <f t="shared" si="20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1"/>
        <v>107</v>
      </c>
      <c r="P351">
        <f t="shared" si="20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1"/>
        <v>115</v>
      </c>
      <c r="P352">
        <f t="shared" si="20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1"/>
        <v>127</v>
      </c>
      <c r="P353">
        <f t="shared" si="20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1"/>
        <v>117</v>
      </c>
      <c r="P354">
        <f t="shared" si="20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1"/>
        <v>109</v>
      </c>
      <c r="P355">
        <f t="shared" si="20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1"/>
        <v>104</v>
      </c>
      <c r="P356">
        <f t="shared" si="20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1"/>
        <v>116</v>
      </c>
      <c r="P357">
        <f t="shared" si="20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1"/>
        <v>103</v>
      </c>
      <c r="P358">
        <f t="shared" si="20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1"/>
        <v>174</v>
      </c>
      <c r="P359">
        <f t="shared" si="20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1"/>
        <v>103</v>
      </c>
      <c r="P360">
        <f t="shared" si="20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1"/>
        <v>105</v>
      </c>
      <c r="P361">
        <f t="shared" si="20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1"/>
        <v>101</v>
      </c>
      <c r="P362">
        <f t="shared" si="20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1"/>
        <v>111</v>
      </c>
      <c r="P363">
        <f t="shared" si="20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1"/>
        <v>124</v>
      </c>
      <c r="P364">
        <f t="shared" si="20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1"/>
        <v>101</v>
      </c>
      <c r="P365">
        <f t="shared" si="20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1"/>
        <v>110</v>
      </c>
      <c r="P366">
        <f t="shared" si="20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1"/>
        <v>104</v>
      </c>
      <c r="P367">
        <f t="shared" si="20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1"/>
        <v>101</v>
      </c>
      <c r="P368">
        <f t="shared" si="20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1"/>
        <v>103</v>
      </c>
      <c r="P369">
        <f t="shared" si="20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1"/>
        <v>104</v>
      </c>
      <c r="P370">
        <f t="shared" si="20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1"/>
        <v>110</v>
      </c>
      <c r="P371">
        <f t="shared" si="20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1"/>
        <v>122</v>
      </c>
      <c r="P372">
        <f t="shared" si="20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1"/>
        <v>114</v>
      </c>
      <c r="P373">
        <f t="shared" si="20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1"/>
        <v>125</v>
      </c>
      <c r="P374">
        <f t="shared" si="20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1"/>
        <v>107</v>
      </c>
      <c r="P375">
        <f t="shared" si="20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1"/>
        <v>131</v>
      </c>
      <c r="P376">
        <f t="shared" si="20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1"/>
        <v>120</v>
      </c>
      <c r="P377">
        <f t="shared" si="20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1"/>
        <v>106</v>
      </c>
      <c r="P378">
        <f t="shared" si="20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1"/>
        <v>114</v>
      </c>
      <c r="P379">
        <f t="shared" si="20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1"/>
        <v>112</v>
      </c>
      <c r="P380">
        <f t="shared" si="20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1"/>
        <v>116</v>
      </c>
      <c r="P381">
        <f t="shared" ref="P381:P444" si="24">IFERROR(ROUND(E381/L381,2),0)</f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1"/>
        <v>142</v>
      </c>
      <c r="P382">
        <f t="shared" si="24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1"/>
        <v>105</v>
      </c>
      <c r="P383">
        <f t="shared" si="24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1"/>
        <v>256</v>
      </c>
      <c r="P384">
        <f t="shared" si="24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1"/>
        <v>207</v>
      </c>
      <c r="P385">
        <f t="shared" si="24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1"/>
        <v>112</v>
      </c>
      <c r="P386">
        <f t="shared" si="24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5">ROUND(E387/D387*100,0)</f>
        <v>106</v>
      </c>
      <c r="P387">
        <f t="shared" si="24"/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5"/>
        <v>100</v>
      </c>
      <c r="P388">
        <f t="shared" si="24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5"/>
        <v>214</v>
      </c>
      <c r="P389">
        <f t="shared" si="24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5"/>
        <v>126</v>
      </c>
      <c r="P390">
        <f t="shared" si="24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5"/>
        <v>182</v>
      </c>
      <c r="P391">
        <f t="shared" si="24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5"/>
        <v>100</v>
      </c>
      <c r="P392">
        <f t="shared" si="24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5"/>
        <v>101</v>
      </c>
      <c r="P393">
        <f t="shared" si="24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5"/>
        <v>101</v>
      </c>
      <c r="P394">
        <f t="shared" si="24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5"/>
        <v>110</v>
      </c>
      <c r="P395">
        <f t="shared" si="24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5"/>
        <v>112</v>
      </c>
      <c r="P396">
        <f t="shared" si="24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5"/>
        <v>108</v>
      </c>
      <c r="P397">
        <f t="shared" si="24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5"/>
        <v>107</v>
      </c>
      <c r="P398">
        <f t="shared" si="24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5"/>
        <v>104</v>
      </c>
      <c r="P399">
        <f t="shared" si="24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5"/>
        <v>125</v>
      </c>
      <c r="P400">
        <f t="shared" si="24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5"/>
        <v>107</v>
      </c>
      <c r="P401">
        <f t="shared" si="24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5"/>
        <v>112</v>
      </c>
      <c r="P402">
        <f t="shared" si="24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5"/>
        <v>104</v>
      </c>
      <c r="P403">
        <f t="shared" si="24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5"/>
        <v>142</v>
      </c>
      <c r="P404">
        <f t="shared" si="24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5"/>
        <v>105</v>
      </c>
      <c r="P405">
        <f t="shared" si="24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5"/>
        <v>103</v>
      </c>
      <c r="P406">
        <f t="shared" si="24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5"/>
        <v>108</v>
      </c>
      <c r="P407">
        <f t="shared" si="24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5"/>
        <v>108</v>
      </c>
      <c r="P408">
        <f t="shared" si="24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5"/>
        <v>102</v>
      </c>
      <c r="P409">
        <f t="shared" si="24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5"/>
        <v>101</v>
      </c>
      <c r="P410">
        <f t="shared" si="24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5"/>
        <v>137</v>
      </c>
      <c r="P411">
        <f t="shared" si="24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5"/>
        <v>128</v>
      </c>
      <c r="P412">
        <f t="shared" si="24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5"/>
        <v>101</v>
      </c>
      <c r="P413">
        <f t="shared" si="24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5"/>
        <v>127</v>
      </c>
      <c r="P414">
        <f t="shared" si="24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5"/>
        <v>105</v>
      </c>
      <c r="P415">
        <f t="shared" si="24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5"/>
        <v>103</v>
      </c>
      <c r="P416">
        <f t="shared" si="24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5"/>
        <v>102</v>
      </c>
      <c r="P417">
        <f t="shared" si="24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5"/>
        <v>120</v>
      </c>
      <c r="P418">
        <f t="shared" si="24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5"/>
        <v>100</v>
      </c>
      <c r="P419">
        <f t="shared" si="24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5"/>
        <v>101</v>
      </c>
      <c r="P420">
        <f t="shared" si="24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5"/>
        <v>100</v>
      </c>
      <c r="P421">
        <f t="shared" si="24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5"/>
        <v>0</v>
      </c>
      <c r="P422">
        <f t="shared" si="24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5"/>
        <v>2</v>
      </c>
      <c r="P423">
        <f t="shared" si="24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5"/>
        <v>1</v>
      </c>
      <c r="P424">
        <f t="shared" si="24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5"/>
        <v>1</v>
      </c>
      <c r="P425">
        <f t="shared" si="24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5"/>
        <v>7</v>
      </c>
      <c r="P426">
        <f t="shared" si="24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5"/>
        <v>0</v>
      </c>
      <c r="P427">
        <f t="shared" si="24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5"/>
        <v>1</v>
      </c>
      <c r="P428">
        <f t="shared" si="24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5"/>
        <v>0</v>
      </c>
      <c r="P429">
        <f t="shared" si="24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5"/>
        <v>6</v>
      </c>
      <c r="P430">
        <f t="shared" si="24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5"/>
        <v>0</v>
      </c>
      <c r="P431">
        <f t="shared" si="24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5"/>
        <v>2</v>
      </c>
      <c r="P432">
        <f t="shared" si="24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5"/>
        <v>14</v>
      </c>
      <c r="P433">
        <f t="shared" si="24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5"/>
        <v>10</v>
      </c>
      <c r="P434">
        <f t="shared" si="24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5"/>
        <v>0</v>
      </c>
      <c r="P435">
        <f t="shared" si="24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5"/>
        <v>5</v>
      </c>
      <c r="P436">
        <f t="shared" si="24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5"/>
        <v>0</v>
      </c>
      <c r="P437">
        <f t="shared" si="24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5"/>
        <v>0</v>
      </c>
      <c r="P438">
        <f t="shared" si="24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5"/>
        <v>0</v>
      </c>
      <c r="P439">
        <f t="shared" si="24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5"/>
        <v>9</v>
      </c>
      <c r="P440">
        <f t="shared" si="24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5"/>
        <v>0</v>
      </c>
      <c r="P441">
        <f t="shared" si="24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5"/>
        <v>0</v>
      </c>
      <c r="P442">
        <f t="shared" si="24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5"/>
        <v>0</v>
      </c>
      <c r="P443">
        <f t="shared" si="24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5"/>
        <v>39</v>
      </c>
      <c r="P444">
        <f t="shared" si="24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5"/>
        <v>0</v>
      </c>
      <c r="P445">
        <f t="shared" ref="P445:P508" si="28">IFERROR(ROUND(E445/L445,2),0)</f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5"/>
        <v>5</v>
      </c>
      <c r="P446">
        <f t="shared" si="28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5"/>
        <v>0</v>
      </c>
      <c r="P447">
        <f t="shared" si="28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5"/>
        <v>7</v>
      </c>
      <c r="P448">
        <f t="shared" si="28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5"/>
        <v>0</v>
      </c>
      <c r="P449">
        <f t="shared" si="28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5"/>
        <v>3</v>
      </c>
      <c r="P450">
        <f t="shared" si="28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9">ROUND(E451/D451*100,0)</f>
        <v>2</v>
      </c>
      <c r="P451">
        <f t="shared" si="28"/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9"/>
        <v>1</v>
      </c>
      <c r="P452">
        <f t="shared" si="28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9"/>
        <v>0</v>
      </c>
      <c r="P453">
        <f t="shared" si="28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9"/>
        <v>64</v>
      </c>
      <c r="P454">
        <f t="shared" si="28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9"/>
        <v>0</v>
      </c>
      <c r="P455">
        <f t="shared" si="28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9"/>
        <v>1</v>
      </c>
      <c r="P456">
        <f t="shared" si="28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9"/>
        <v>0</v>
      </c>
      <c r="P457">
        <f t="shared" si="28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9"/>
        <v>1</v>
      </c>
      <c r="P458">
        <f t="shared" si="28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9"/>
        <v>0</v>
      </c>
      <c r="P459">
        <f t="shared" si="28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9"/>
        <v>8</v>
      </c>
      <c r="P460">
        <f t="shared" si="28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9"/>
        <v>0</v>
      </c>
      <c r="P461">
        <f t="shared" si="28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9"/>
        <v>0</v>
      </c>
      <c r="P462">
        <f t="shared" si="28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9"/>
        <v>0</v>
      </c>
      <c r="P463">
        <f t="shared" si="28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9"/>
        <v>0</v>
      </c>
      <c r="P464">
        <f t="shared" si="28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9"/>
        <v>2</v>
      </c>
      <c r="P465">
        <f t="shared" si="28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9"/>
        <v>0</v>
      </c>
      <c r="P466">
        <f t="shared" si="28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9"/>
        <v>27</v>
      </c>
      <c r="P467">
        <f t="shared" si="28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9"/>
        <v>1</v>
      </c>
      <c r="P468">
        <f t="shared" si="28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9"/>
        <v>22</v>
      </c>
      <c r="P469">
        <f t="shared" si="28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9"/>
        <v>0</v>
      </c>
      <c r="P470">
        <f t="shared" si="28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9"/>
        <v>0</v>
      </c>
      <c r="P471">
        <f t="shared" si="28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9"/>
        <v>1</v>
      </c>
      <c r="P472">
        <f t="shared" si="28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9"/>
        <v>12</v>
      </c>
      <c r="P473">
        <f t="shared" si="28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9"/>
        <v>18</v>
      </c>
      <c r="P474">
        <f t="shared" si="28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9"/>
        <v>3</v>
      </c>
      <c r="P475">
        <f t="shared" si="28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9"/>
        <v>0</v>
      </c>
      <c r="P476">
        <f t="shared" si="28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9"/>
        <v>0</v>
      </c>
      <c r="P477">
        <f t="shared" si="28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9"/>
        <v>2</v>
      </c>
      <c r="P478">
        <f t="shared" si="28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9"/>
        <v>0</v>
      </c>
      <c r="P479">
        <f t="shared" si="28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9"/>
        <v>0</v>
      </c>
      <c r="P480">
        <f t="shared" si="28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9"/>
        <v>33</v>
      </c>
      <c r="P481">
        <f t="shared" si="28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9"/>
        <v>19</v>
      </c>
      <c r="P482">
        <f t="shared" si="28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9"/>
        <v>6</v>
      </c>
      <c r="P483">
        <f t="shared" si="28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9"/>
        <v>0</v>
      </c>
      <c r="P484">
        <f t="shared" si="28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9"/>
        <v>50</v>
      </c>
      <c r="P485">
        <f t="shared" si="28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9"/>
        <v>0</v>
      </c>
      <c r="P486">
        <f t="shared" si="28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9"/>
        <v>22</v>
      </c>
      <c r="P487">
        <f t="shared" si="28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9"/>
        <v>0</v>
      </c>
      <c r="P488">
        <f t="shared" si="28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9"/>
        <v>0</v>
      </c>
      <c r="P489">
        <f t="shared" si="28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9"/>
        <v>0</v>
      </c>
      <c r="P490">
        <f t="shared" si="28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9"/>
        <v>0</v>
      </c>
      <c r="P491">
        <f t="shared" si="28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9"/>
        <v>0</v>
      </c>
      <c r="P492">
        <f t="shared" si="28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9"/>
        <v>0</v>
      </c>
      <c r="P493">
        <f t="shared" si="28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9"/>
        <v>0</v>
      </c>
      <c r="P494">
        <f t="shared" si="28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9"/>
        <v>0</v>
      </c>
      <c r="P495">
        <f t="shared" si="28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9"/>
        <v>0</v>
      </c>
      <c r="P496">
        <f t="shared" si="28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9"/>
        <v>0</v>
      </c>
      <c r="P497">
        <f t="shared" si="28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9"/>
        <v>0</v>
      </c>
      <c r="P498">
        <f t="shared" si="28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9"/>
        <v>1</v>
      </c>
      <c r="P499">
        <f t="shared" si="28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9"/>
        <v>5</v>
      </c>
      <c r="P500">
        <f t="shared" si="28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9"/>
        <v>10</v>
      </c>
      <c r="P501">
        <f t="shared" si="28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9"/>
        <v>3</v>
      </c>
      <c r="P502">
        <f t="shared" si="28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9"/>
        <v>0</v>
      </c>
      <c r="P503">
        <f t="shared" si="28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9"/>
        <v>1</v>
      </c>
      <c r="P504">
        <f t="shared" si="28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9"/>
        <v>2</v>
      </c>
      <c r="P505">
        <f t="shared" si="28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9"/>
        <v>1</v>
      </c>
      <c r="P506">
        <f t="shared" si="28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9"/>
        <v>0</v>
      </c>
      <c r="P507">
        <f t="shared" si="28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9"/>
        <v>0</v>
      </c>
      <c r="P508">
        <f t="shared" si="28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9"/>
        <v>3</v>
      </c>
      <c r="P509">
        <f t="shared" ref="P509:P572" si="32">IFERROR(ROUND(E509/L509,2),0)</f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9"/>
        <v>1</v>
      </c>
      <c r="P510">
        <f t="shared" si="32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9"/>
        <v>0</v>
      </c>
      <c r="P511">
        <f t="shared" si="32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9"/>
        <v>0</v>
      </c>
      <c r="P512">
        <f t="shared" si="32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9"/>
        <v>3</v>
      </c>
      <c r="P513">
        <f t="shared" si="32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9"/>
        <v>0</v>
      </c>
      <c r="P514">
        <f t="shared" si="32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3">ROUND(E515/D515*100,0)</f>
        <v>14</v>
      </c>
      <c r="P515">
        <f t="shared" si="32"/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3"/>
        <v>3</v>
      </c>
      <c r="P516">
        <f t="shared" si="32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3"/>
        <v>25</v>
      </c>
      <c r="P517">
        <f t="shared" si="32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3"/>
        <v>0</v>
      </c>
      <c r="P518">
        <f t="shared" si="32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3"/>
        <v>1</v>
      </c>
      <c r="P519">
        <f t="shared" si="32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3"/>
        <v>0</v>
      </c>
      <c r="P520">
        <f t="shared" si="32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3"/>
        <v>23</v>
      </c>
      <c r="P521">
        <f t="shared" si="32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3"/>
        <v>102</v>
      </c>
      <c r="P522">
        <f t="shared" si="32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3"/>
        <v>105</v>
      </c>
      <c r="P523">
        <f t="shared" si="32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3"/>
        <v>115</v>
      </c>
      <c r="P524">
        <f t="shared" si="32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3"/>
        <v>121</v>
      </c>
      <c r="P525">
        <f t="shared" si="32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3"/>
        <v>109</v>
      </c>
      <c r="P526">
        <f t="shared" si="32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3"/>
        <v>100</v>
      </c>
      <c r="P527">
        <f t="shared" si="32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3"/>
        <v>114</v>
      </c>
      <c r="P528">
        <f t="shared" si="32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3"/>
        <v>101</v>
      </c>
      <c r="P529">
        <f t="shared" si="32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3"/>
        <v>116</v>
      </c>
      <c r="P530">
        <f t="shared" si="32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3"/>
        <v>130</v>
      </c>
      <c r="P531">
        <f t="shared" si="32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3"/>
        <v>108</v>
      </c>
      <c r="P532">
        <f t="shared" si="32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3"/>
        <v>100</v>
      </c>
      <c r="P533">
        <f t="shared" si="32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3"/>
        <v>123</v>
      </c>
      <c r="P534">
        <f t="shared" si="32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3"/>
        <v>100</v>
      </c>
      <c r="P535">
        <f t="shared" si="32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3"/>
        <v>105</v>
      </c>
      <c r="P536">
        <f t="shared" si="32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3"/>
        <v>103</v>
      </c>
      <c r="P537">
        <f t="shared" si="32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3"/>
        <v>118</v>
      </c>
      <c r="P538">
        <f t="shared" si="32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3"/>
        <v>121</v>
      </c>
      <c r="P539">
        <f t="shared" si="32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3"/>
        <v>302</v>
      </c>
      <c r="P540">
        <f t="shared" si="32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3"/>
        <v>101</v>
      </c>
      <c r="P541">
        <f t="shared" si="32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3"/>
        <v>0</v>
      </c>
      <c r="P542">
        <f t="shared" si="32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3"/>
        <v>1</v>
      </c>
      <c r="P543">
        <f t="shared" si="32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3"/>
        <v>0</v>
      </c>
      <c r="P544">
        <f t="shared" si="32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3"/>
        <v>0</v>
      </c>
      <c r="P545">
        <f t="shared" si="32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3"/>
        <v>1</v>
      </c>
      <c r="P546">
        <f t="shared" si="32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3"/>
        <v>27</v>
      </c>
      <c r="P547">
        <f t="shared" si="32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3"/>
        <v>0</v>
      </c>
      <c r="P548">
        <f t="shared" si="32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3"/>
        <v>0</v>
      </c>
      <c r="P549">
        <f t="shared" si="32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3"/>
        <v>0</v>
      </c>
      <c r="P550">
        <f t="shared" si="32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3"/>
        <v>3</v>
      </c>
      <c r="P551">
        <f t="shared" si="32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3"/>
        <v>1</v>
      </c>
      <c r="P552">
        <f t="shared" si="32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3"/>
        <v>5</v>
      </c>
      <c r="P553">
        <f t="shared" si="32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3"/>
        <v>0</v>
      </c>
      <c r="P554">
        <f t="shared" si="32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3"/>
        <v>0</v>
      </c>
      <c r="P555">
        <f t="shared" si="32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3"/>
        <v>37</v>
      </c>
      <c r="P556">
        <f t="shared" si="32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3"/>
        <v>0</v>
      </c>
      <c r="P557">
        <f t="shared" si="32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3"/>
        <v>3</v>
      </c>
      <c r="P558">
        <f t="shared" si="32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3"/>
        <v>1</v>
      </c>
      <c r="P559">
        <f t="shared" si="32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3"/>
        <v>0</v>
      </c>
      <c r="P560">
        <f t="shared" si="32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3"/>
        <v>0</v>
      </c>
      <c r="P561">
        <f t="shared" si="32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3"/>
        <v>0</v>
      </c>
      <c r="P562">
        <f t="shared" si="32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3"/>
        <v>0</v>
      </c>
      <c r="P563">
        <f t="shared" si="32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3"/>
        <v>0</v>
      </c>
      <c r="P564">
        <f t="shared" si="32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3"/>
        <v>0</v>
      </c>
      <c r="P565">
        <f t="shared" si="32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3"/>
        <v>0</v>
      </c>
      <c r="P566">
        <f t="shared" si="32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3"/>
        <v>0</v>
      </c>
      <c r="P567">
        <f t="shared" si="32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3"/>
        <v>0</v>
      </c>
      <c r="P568">
        <f t="shared" si="32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3"/>
        <v>0</v>
      </c>
      <c r="P569">
        <f t="shared" si="32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3"/>
        <v>1</v>
      </c>
      <c r="P570">
        <f t="shared" si="32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3"/>
        <v>1</v>
      </c>
      <c r="P571">
        <f t="shared" si="32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3"/>
        <v>0</v>
      </c>
      <c r="P572">
        <f t="shared" si="32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3"/>
        <v>0</v>
      </c>
      <c r="P573">
        <f t="shared" ref="P573:P636" si="36">IFERROR(ROUND(E573/L573,2),0)</f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3"/>
        <v>0</v>
      </c>
      <c r="P574">
        <f t="shared" si="36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3"/>
        <v>0</v>
      </c>
      <c r="P575">
        <f t="shared" si="36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3"/>
        <v>1</v>
      </c>
      <c r="P576">
        <f t="shared" si="36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3"/>
        <v>0</v>
      </c>
      <c r="P577">
        <f t="shared" si="36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3"/>
        <v>0</v>
      </c>
      <c r="P578">
        <f t="shared" si="36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7">ROUND(E579/D579*100,0)</f>
        <v>0</v>
      </c>
      <c r="P579">
        <f t="shared" si="36"/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7"/>
        <v>0</v>
      </c>
      <c r="P580">
        <f t="shared" si="36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7"/>
        <v>1</v>
      </c>
      <c r="P581">
        <f t="shared" si="36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7"/>
        <v>0</v>
      </c>
      <c r="P582">
        <f t="shared" si="36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7"/>
        <v>0</v>
      </c>
      <c r="P583">
        <f t="shared" si="36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7"/>
        <v>0</v>
      </c>
      <c r="P584">
        <f t="shared" si="36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7"/>
        <v>0</v>
      </c>
      <c r="P585">
        <f t="shared" si="36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7"/>
        <v>1</v>
      </c>
      <c r="P586">
        <f t="shared" si="36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7"/>
        <v>0</v>
      </c>
      <c r="P587">
        <f t="shared" si="36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7"/>
        <v>1</v>
      </c>
      <c r="P588">
        <f t="shared" si="36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7"/>
        <v>9</v>
      </c>
      <c r="P589">
        <f t="shared" si="36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7"/>
        <v>3</v>
      </c>
      <c r="P590">
        <f t="shared" si="36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7"/>
        <v>0</v>
      </c>
      <c r="P591">
        <f t="shared" si="36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7"/>
        <v>4</v>
      </c>
      <c r="P592">
        <f t="shared" si="36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7"/>
        <v>0</v>
      </c>
      <c r="P593">
        <f t="shared" si="36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7"/>
        <v>3</v>
      </c>
      <c r="P594">
        <f t="shared" si="36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7"/>
        <v>23</v>
      </c>
      <c r="P595">
        <f t="shared" si="36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7"/>
        <v>0</v>
      </c>
      <c r="P596">
        <f t="shared" si="36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7"/>
        <v>0</v>
      </c>
      <c r="P597">
        <f t="shared" si="36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7"/>
        <v>0</v>
      </c>
      <c r="P598">
        <f t="shared" si="36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7"/>
        <v>0</v>
      </c>
      <c r="P599">
        <f t="shared" si="36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7"/>
        <v>34</v>
      </c>
      <c r="P600">
        <f t="shared" si="36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7"/>
        <v>0</v>
      </c>
      <c r="P601">
        <f t="shared" si="36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7"/>
        <v>2</v>
      </c>
      <c r="P602">
        <f t="shared" si="36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7"/>
        <v>1</v>
      </c>
      <c r="P603">
        <f t="shared" si="36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7"/>
        <v>0</v>
      </c>
      <c r="P604">
        <f t="shared" si="36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7"/>
        <v>4</v>
      </c>
      <c r="P605">
        <f t="shared" si="36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7"/>
        <v>0</v>
      </c>
      <c r="P606">
        <f t="shared" si="36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7"/>
        <v>3</v>
      </c>
      <c r="P607">
        <f t="shared" si="36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7"/>
        <v>0</v>
      </c>
      <c r="P608">
        <f t="shared" si="36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7"/>
        <v>0</v>
      </c>
      <c r="P609">
        <f t="shared" si="36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7"/>
        <v>1</v>
      </c>
      <c r="P610">
        <f t="shared" si="36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7"/>
        <v>1</v>
      </c>
      <c r="P611">
        <f t="shared" si="36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7"/>
        <v>0</v>
      </c>
      <c r="P612">
        <f t="shared" si="36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7"/>
        <v>0</v>
      </c>
      <c r="P613">
        <f t="shared" si="36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7"/>
        <v>0</v>
      </c>
      <c r="P614">
        <f t="shared" si="36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7"/>
        <v>21</v>
      </c>
      <c r="P615">
        <f t="shared" si="36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7"/>
        <v>0</v>
      </c>
      <c r="P616">
        <f t="shared" si="36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7"/>
        <v>0</v>
      </c>
      <c r="P617">
        <f t="shared" si="36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7"/>
        <v>0</v>
      </c>
      <c r="P618">
        <f t="shared" si="36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7"/>
        <v>3</v>
      </c>
      <c r="P619">
        <f t="shared" si="36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7"/>
        <v>0</v>
      </c>
      <c r="P620">
        <f t="shared" si="36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7"/>
        <v>0</v>
      </c>
      <c r="P621">
        <f t="shared" si="36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7"/>
        <v>1</v>
      </c>
      <c r="P622">
        <f t="shared" si="36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7"/>
        <v>1</v>
      </c>
      <c r="P623">
        <f t="shared" si="36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7"/>
        <v>6</v>
      </c>
      <c r="P624">
        <f t="shared" si="36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7"/>
        <v>0</v>
      </c>
      <c r="P625">
        <f t="shared" si="36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7"/>
        <v>0</v>
      </c>
      <c r="P626">
        <f t="shared" si="36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7"/>
        <v>0</v>
      </c>
      <c r="P627">
        <f t="shared" si="36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7"/>
        <v>17</v>
      </c>
      <c r="P628">
        <f t="shared" si="36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7"/>
        <v>0</v>
      </c>
      <c r="P629">
        <f t="shared" si="36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7"/>
        <v>0</v>
      </c>
      <c r="P630">
        <f t="shared" si="36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7"/>
        <v>0</v>
      </c>
      <c r="P631">
        <f t="shared" si="36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7"/>
        <v>0</v>
      </c>
      <c r="P632">
        <f t="shared" si="36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7"/>
        <v>1</v>
      </c>
      <c r="P633">
        <f t="shared" si="36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7"/>
        <v>0</v>
      </c>
      <c r="P634">
        <f t="shared" si="36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7"/>
        <v>12</v>
      </c>
      <c r="P635">
        <f t="shared" si="36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7"/>
        <v>0</v>
      </c>
      <c r="P636">
        <f t="shared" si="36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7"/>
        <v>0</v>
      </c>
      <c r="P637">
        <f t="shared" ref="P637:P700" si="40">IFERROR(ROUND(E637/L637,2),0)</f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7"/>
        <v>0</v>
      </c>
      <c r="P638">
        <f t="shared" si="40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7"/>
        <v>0</v>
      </c>
      <c r="P639">
        <f t="shared" si="40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7"/>
        <v>0</v>
      </c>
      <c r="P640">
        <f t="shared" si="40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7"/>
        <v>0</v>
      </c>
      <c r="P641">
        <f t="shared" si="40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7"/>
        <v>144</v>
      </c>
      <c r="P642">
        <f t="shared" si="40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1">ROUND(E643/D643*100,0)</f>
        <v>119</v>
      </c>
      <c r="P643">
        <f t="shared" si="40"/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1"/>
        <v>1460</v>
      </c>
      <c r="P644">
        <f t="shared" si="40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1"/>
        <v>106</v>
      </c>
      <c r="P645">
        <f t="shared" si="40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1"/>
        <v>300</v>
      </c>
      <c r="P646">
        <f t="shared" si="40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1"/>
        <v>279</v>
      </c>
      <c r="P647">
        <f t="shared" si="40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1"/>
        <v>132</v>
      </c>
      <c r="P648">
        <f t="shared" si="40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1"/>
        <v>107</v>
      </c>
      <c r="P649">
        <f t="shared" si="40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1"/>
        <v>127</v>
      </c>
      <c r="P650">
        <f t="shared" si="40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1"/>
        <v>140</v>
      </c>
      <c r="P651">
        <f t="shared" si="40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1"/>
        <v>112</v>
      </c>
      <c r="P652">
        <f t="shared" si="40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1"/>
        <v>101</v>
      </c>
      <c r="P653">
        <f t="shared" si="40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1"/>
        <v>100</v>
      </c>
      <c r="P654">
        <f t="shared" si="40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1"/>
        <v>141</v>
      </c>
      <c r="P655">
        <f t="shared" si="40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1"/>
        <v>267</v>
      </c>
      <c r="P656">
        <f t="shared" si="40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1"/>
        <v>147</v>
      </c>
      <c r="P657">
        <f t="shared" si="40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1"/>
        <v>214</v>
      </c>
      <c r="P658">
        <f t="shared" si="40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1"/>
        <v>126</v>
      </c>
      <c r="P659">
        <f t="shared" si="40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1"/>
        <v>104</v>
      </c>
      <c r="P660">
        <f t="shared" si="40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1"/>
        <v>101</v>
      </c>
      <c r="P661">
        <f t="shared" si="40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1"/>
        <v>3</v>
      </c>
      <c r="P662">
        <f t="shared" si="40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1"/>
        <v>1</v>
      </c>
      <c r="P663">
        <f t="shared" si="40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1"/>
        <v>0</v>
      </c>
      <c r="P664">
        <f t="shared" si="40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1"/>
        <v>0</v>
      </c>
      <c r="P665">
        <f t="shared" si="40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1"/>
        <v>8</v>
      </c>
      <c r="P666">
        <f t="shared" si="40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1"/>
        <v>19</v>
      </c>
      <c r="P667">
        <f t="shared" si="40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1"/>
        <v>0</v>
      </c>
      <c r="P668">
        <f t="shared" si="40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1"/>
        <v>10</v>
      </c>
      <c r="P669">
        <f t="shared" si="40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1"/>
        <v>5</v>
      </c>
      <c r="P670">
        <f t="shared" si="40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1"/>
        <v>22</v>
      </c>
      <c r="P671">
        <f t="shared" si="40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1"/>
        <v>29</v>
      </c>
      <c r="P672">
        <f t="shared" si="40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1"/>
        <v>39</v>
      </c>
      <c r="P673">
        <f t="shared" si="40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1"/>
        <v>22</v>
      </c>
      <c r="P674">
        <f t="shared" si="40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1"/>
        <v>0</v>
      </c>
      <c r="P675">
        <f t="shared" si="40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1"/>
        <v>0</v>
      </c>
      <c r="P676">
        <f t="shared" si="40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1"/>
        <v>15</v>
      </c>
      <c r="P677">
        <f t="shared" si="40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1"/>
        <v>1</v>
      </c>
      <c r="P678">
        <f t="shared" si="40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1"/>
        <v>26</v>
      </c>
      <c r="P679">
        <f t="shared" si="40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1"/>
        <v>4</v>
      </c>
      <c r="P680">
        <f t="shared" si="40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1"/>
        <v>15</v>
      </c>
      <c r="P681">
        <f t="shared" si="40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1"/>
        <v>26</v>
      </c>
      <c r="P682">
        <f t="shared" si="40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1"/>
        <v>0</v>
      </c>
      <c r="P683">
        <f t="shared" si="40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1"/>
        <v>0</v>
      </c>
      <c r="P684">
        <f t="shared" si="40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1"/>
        <v>1</v>
      </c>
      <c r="P685">
        <f t="shared" si="40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1"/>
        <v>7</v>
      </c>
      <c r="P686">
        <f t="shared" si="40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1"/>
        <v>28</v>
      </c>
      <c r="P687">
        <f t="shared" si="40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1"/>
        <v>0</v>
      </c>
      <c r="P688">
        <f t="shared" si="40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1"/>
        <v>4</v>
      </c>
      <c r="P689">
        <f t="shared" si="40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1"/>
        <v>73</v>
      </c>
      <c r="P690">
        <f t="shared" si="40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1"/>
        <v>58</v>
      </c>
      <c r="P691">
        <f t="shared" si="40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1"/>
        <v>12</v>
      </c>
      <c r="P692">
        <f t="shared" si="40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1"/>
        <v>1</v>
      </c>
      <c r="P693">
        <f t="shared" si="40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1"/>
        <v>7</v>
      </c>
      <c r="P694">
        <f t="shared" si="40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1"/>
        <v>35</v>
      </c>
      <c r="P695">
        <f t="shared" si="40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1"/>
        <v>0</v>
      </c>
      <c r="P696">
        <f t="shared" si="40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1"/>
        <v>1</v>
      </c>
      <c r="P697">
        <f t="shared" si="40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1"/>
        <v>0</v>
      </c>
      <c r="P698">
        <f t="shared" si="40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1"/>
        <v>46</v>
      </c>
      <c r="P699">
        <f t="shared" si="40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1"/>
        <v>15</v>
      </c>
      <c r="P700">
        <f t="shared" si="40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1"/>
        <v>82</v>
      </c>
      <c r="P701">
        <f t="shared" ref="P701:P764" si="44">IFERROR(ROUND(E701/L701,2),0)</f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1"/>
        <v>3</v>
      </c>
      <c r="P702">
        <f t="shared" si="44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1"/>
        <v>27</v>
      </c>
      <c r="P703">
        <f t="shared" si="44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1"/>
        <v>31</v>
      </c>
      <c r="P704">
        <f t="shared" si="44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1"/>
        <v>6</v>
      </c>
      <c r="P705">
        <f t="shared" si="44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1"/>
        <v>1</v>
      </c>
      <c r="P706">
        <f t="shared" si="44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5">ROUND(E707/D707*100,0)</f>
        <v>1</v>
      </c>
      <c r="P707">
        <f t="shared" si="44"/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5"/>
        <v>0</v>
      </c>
      <c r="P708">
        <f t="shared" si="44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5"/>
        <v>79</v>
      </c>
      <c r="P709">
        <f t="shared" si="44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5"/>
        <v>22</v>
      </c>
      <c r="P710">
        <f t="shared" si="44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5"/>
        <v>0</v>
      </c>
      <c r="P711">
        <f t="shared" si="44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5"/>
        <v>0</v>
      </c>
      <c r="P712">
        <f t="shared" si="44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5"/>
        <v>34</v>
      </c>
      <c r="P713">
        <f t="shared" si="44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5"/>
        <v>0</v>
      </c>
      <c r="P714">
        <f t="shared" si="44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5"/>
        <v>1</v>
      </c>
      <c r="P715">
        <f t="shared" si="44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5"/>
        <v>15</v>
      </c>
      <c r="P716">
        <f t="shared" si="44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5"/>
        <v>5</v>
      </c>
      <c r="P717">
        <f t="shared" si="44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5"/>
        <v>10</v>
      </c>
      <c r="P718">
        <f t="shared" si="44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5"/>
        <v>0</v>
      </c>
      <c r="P719">
        <f t="shared" si="44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5"/>
        <v>1</v>
      </c>
      <c r="P720">
        <f t="shared" si="44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5"/>
        <v>1</v>
      </c>
      <c r="P721">
        <f t="shared" si="44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5"/>
        <v>144</v>
      </c>
      <c r="P722">
        <f t="shared" si="44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5"/>
        <v>122</v>
      </c>
      <c r="P723">
        <f t="shared" si="44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5"/>
        <v>132</v>
      </c>
      <c r="P724">
        <f t="shared" si="44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5"/>
        <v>109</v>
      </c>
      <c r="P725">
        <f t="shared" si="44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5"/>
        <v>105</v>
      </c>
      <c r="P726">
        <f t="shared" si="44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5"/>
        <v>100</v>
      </c>
      <c r="P727">
        <f t="shared" si="44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5"/>
        <v>101</v>
      </c>
      <c r="P728">
        <f t="shared" si="44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5"/>
        <v>156</v>
      </c>
      <c r="P729">
        <f t="shared" si="44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5"/>
        <v>106</v>
      </c>
      <c r="P730">
        <f t="shared" si="44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5"/>
        <v>131</v>
      </c>
      <c r="P731">
        <f t="shared" si="44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5"/>
        <v>132</v>
      </c>
      <c r="P732">
        <f t="shared" si="44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5"/>
        <v>126</v>
      </c>
      <c r="P733">
        <f t="shared" si="44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5"/>
        <v>160</v>
      </c>
      <c r="P734">
        <f t="shared" si="44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5"/>
        <v>120</v>
      </c>
      <c r="P735">
        <f t="shared" si="44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5"/>
        <v>126</v>
      </c>
      <c r="P736">
        <f t="shared" si="44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5"/>
        <v>114</v>
      </c>
      <c r="P737">
        <f t="shared" si="44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5"/>
        <v>315</v>
      </c>
      <c r="P738">
        <f t="shared" si="44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5"/>
        <v>122</v>
      </c>
      <c r="P739">
        <f t="shared" si="44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5"/>
        <v>107</v>
      </c>
      <c r="P740">
        <f t="shared" si="44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5"/>
        <v>158</v>
      </c>
      <c r="P741">
        <f t="shared" si="44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5"/>
        <v>107</v>
      </c>
      <c r="P742">
        <f t="shared" si="44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5"/>
        <v>102</v>
      </c>
      <c r="P743">
        <f t="shared" si="44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5"/>
        <v>111</v>
      </c>
      <c r="P744">
        <f t="shared" si="44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5"/>
        <v>148</v>
      </c>
      <c r="P745">
        <f t="shared" si="44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5"/>
        <v>102</v>
      </c>
      <c r="P746">
        <f t="shared" si="44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5"/>
        <v>179</v>
      </c>
      <c r="P747">
        <f t="shared" si="44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5"/>
        <v>111</v>
      </c>
      <c r="P748">
        <f t="shared" si="44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5"/>
        <v>100</v>
      </c>
      <c r="P749">
        <f t="shared" si="44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5"/>
        <v>100</v>
      </c>
      <c r="P750">
        <f t="shared" si="44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5"/>
        <v>106</v>
      </c>
      <c r="P751">
        <f t="shared" si="44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5"/>
        <v>103</v>
      </c>
      <c r="P752">
        <f t="shared" si="44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5"/>
        <v>119</v>
      </c>
      <c r="P753">
        <f t="shared" si="44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5"/>
        <v>112</v>
      </c>
      <c r="P754">
        <f t="shared" si="44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5"/>
        <v>128</v>
      </c>
      <c r="P755">
        <f t="shared" si="44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5"/>
        <v>104</v>
      </c>
      <c r="P756">
        <f t="shared" si="44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5"/>
        <v>102</v>
      </c>
      <c r="P757">
        <f t="shared" si="44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5"/>
        <v>118</v>
      </c>
      <c r="P758">
        <f t="shared" si="44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5"/>
        <v>238</v>
      </c>
      <c r="P759">
        <f t="shared" si="44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5"/>
        <v>102</v>
      </c>
      <c r="P760">
        <f t="shared" si="44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5"/>
        <v>102</v>
      </c>
      <c r="P761">
        <f t="shared" si="44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5"/>
        <v>0</v>
      </c>
      <c r="P762">
        <f t="shared" si="44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5"/>
        <v>5</v>
      </c>
      <c r="P763">
        <f t="shared" si="44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5"/>
        <v>0</v>
      </c>
      <c r="P764">
        <f t="shared" si="44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5"/>
        <v>0</v>
      </c>
      <c r="P765">
        <f t="shared" ref="P765:P828" si="48">IFERROR(ROUND(E765/L765,2),0)</f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5"/>
        <v>0</v>
      </c>
      <c r="P766">
        <f t="shared" si="48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5"/>
        <v>36</v>
      </c>
      <c r="P767">
        <f t="shared" si="48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5"/>
        <v>0</v>
      </c>
      <c r="P768">
        <f t="shared" si="48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5"/>
        <v>4</v>
      </c>
      <c r="P769">
        <f t="shared" si="48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5"/>
        <v>0</v>
      </c>
      <c r="P770">
        <f t="shared" si="48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9">ROUND(E771/D771*100,0)</f>
        <v>41</v>
      </c>
      <c r="P771">
        <f t="shared" si="48"/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9"/>
        <v>0</v>
      </c>
      <c r="P772">
        <f t="shared" si="48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9"/>
        <v>0</v>
      </c>
      <c r="P773">
        <f t="shared" si="48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9"/>
        <v>3</v>
      </c>
      <c r="P774">
        <f t="shared" si="48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9"/>
        <v>1</v>
      </c>
      <c r="P775">
        <f t="shared" si="48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9"/>
        <v>70</v>
      </c>
      <c r="P776">
        <f t="shared" si="48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9"/>
        <v>2</v>
      </c>
      <c r="P777">
        <f t="shared" si="48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9"/>
        <v>51</v>
      </c>
      <c r="P778">
        <f t="shared" si="48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9"/>
        <v>1</v>
      </c>
      <c r="P779">
        <f t="shared" si="48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9"/>
        <v>0</v>
      </c>
      <c r="P780">
        <f t="shared" si="48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9"/>
        <v>3</v>
      </c>
      <c r="P781">
        <f t="shared" si="48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9"/>
        <v>104</v>
      </c>
      <c r="P782">
        <f t="shared" si="48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9"/>
        <v>133</v>
      </c>
      <c r="P783">
        <f t="shared" si="48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9"/>
        <v>100</v>
      </c>
      <c r="P784">
        <f t="shared" si="48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9"/>
        <v>148</v>
      </c>
      <c r="P785">
        <f t="shared" si="48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9"/>
        <v>103</v>
      </c>
      <c r="P786">
        <f t="shared" si="48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9"/>
        <v>181</v>
      </c>
      <c r="P787">
        <f t="shared" si="48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9"/>
        <v>143</v>
      </c>
      <c r="P788">
        <f t="shared" si="48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9"/>
        <v>114</v>
      </c>
      <c r="P789">
        <f t="shared" si="48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9"/>
        <v>204</v>
      </c>
      <c r="P790">
        <f t="shared" si="48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9"/>
        <v>109</v>
      </c>
      <c r="P791">
        <f t="shared" si="48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9"/>
        <v>144</v>
      </c>
      <c r="P792">
        <f t="shared" si="48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9"/>
        <v>104</v>
      </c>
      <c r="P793">
        <f t="shared" si="48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9"/>
        <v>100</v>
      </c>
      <c r="P794">
        <f t="shared" si="48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9"/>
        <v>103</v>
      </c>
      <c r="P795">
        <f t="shared" si="48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9"/>
        <v>105</v>
      </c>
      <c r="P796">
        <f t="shared" si="48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9"/>
        <v>112</v>
      </c>
      <c r="P797">
        <f t="shared" si="48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9"/>
        <v>101</v>
      </c>
      <c r="P798">
        <f t="shared" si="48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9"/>
        <v>108</v>
      </c>
      <c r="P799">
        <f t="shared" si="48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9"/>
        <v>115</v>
      </c>
      <c r="P800">
        <f t="shared" si="48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9"/>
        <v>100</v>
      </c>
      <c r="P801">
        <f t="shared" si="48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9"/>
        <v>152</v>
      </c>
      <c r="P802">
        <f t="shared" si="48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9"/>
        <v>112</v>
      </c>
      <c r="P803">
        <f t="shared" si="48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9"/>
        <v>101</v>
      </c>
      <c r="P804">
        <f t="shared" si="48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9"/>
        <v>123</v>
      </c>
      <c r="P805">
        <f t="shared" si="48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9"/>
        <v>100</v>
      </c>
      <c r="P806">
        <f t="shared" si="48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9"/>
        <v>105</v>
      </c>
      <c r="P807">
        <f t="shared" si="48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9"/>
        <v>104</v>
      </c>
      <c r="P808">
        <f t="shared" si="48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9"/>
        <v>105</v>
      </c>
      <c r="P809">
        <f t="shared" si="48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9"/>
        <v>100</v>
      </c>
      <c r="P810">
        <f t="shared" si="48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9"/>
        <v>104</v>
      </c>
      <c r="P811">
        <f t="shared" si="48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9"/>
        <v>105</v>
      </c>
      <c r="P812">
        <f t="shared" si="48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9"/>
        <v>104</v>
      </c>
      <c r="P813">
        <f t="shared" si="48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9"/>
        <v>152</v>
      </c>
      <c r="P814">
        <f t="shared" si="48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9"/>
        <v>160</v>
      </c>
      <c r="P815">
        <f t="shared" si="48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9"/>
        <v>127</v>
      </c>
      <c r="P816">
        <f t="shared" si="48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9"/>
        <v>107</v>
      </c>
      <c r="P817">
        <f t="shared" si="48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9"/>
        <v>115</v>
      </c>
      <c r="P818">
        <f t="shared" si="48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9"/>
        <v>137</v>
      </c>
      <c r="P819">
        <f t="shared" si="48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9"/>
        <v>156</v>
      </c>
      <c r="P820">
        <f t="shared" si="48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9"/>
        <v>109</v>
      </c>
      <c r="P821">
        <f t="shared" si="48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9"/>
        <v>134</v>
      </c>
      <c r="P822">
        <f t="shared" si="48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9"/>
        <v>100</v>
      </c>
      <c r="P823">
        <f t="shared" si="48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9"/>
        <v>119</v>
      </c>
      <c r="P824">
        <f t="shared" si="48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9"/>
        <v>180</v>
      </c>
      <c r="P825">
        <f t="shared" si="48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9"/>
        <v>134</v>
      </c>
      <c r="P826">
        <f t="shared" si="48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9"/>
        <v>100</v>
      </c>
      <c r="P827">
        <f t="shared" si="48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9"/>
        <v>101</v>
      </c>
      <c r="P828">
        <f t="shared" si="48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9"/>
        <v>103</v>
      </c>
      <c r="P829">
        <f t="shared" ref="P829:P892" si="52">IFERROR(ROUND(E829/L829,2),0)</f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9"/>
        <v>107</v>
      </c>
      <c r="P830">
        <f t="shared" si="52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9"/>
        <v>104</v>
      </c>
      <c r="P831">
        <f t="shared" si="52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9"/>
        <v>108</v>
      </c>
      <c r="P832">
        <f t="shared" si="52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9"/>
        <v>233</v>
      </c>
      <c r="P833">
        <f t="shared" si="52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9"/>
        <v>101</v>
      </c>
      <c r="P834">
        <f t="shared" si="52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3">ROUND(E835/D835*100,0)</f>
        <v>102</v>
      </c>
      <c r="P835">
        <f t="shared" si="52"/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3"/>
        <v>131</v>
      </c>
      <c r="P836">
        <f t="shared" si="52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3"/>
        <v>117</v>
      </c>
      <c r="P837">
        <f t="shared" si="52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3"/>
        <v>101</v>
      </c>
      <c r="P838">
        <f t="shared" si="52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3"/>
        <v>122</v>
      </c>
      <c r="P839">
        <f t="shared" si="52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3"/>
        <v>145</v>
      </c>
      <c r="P840">
        <f t="shared" si="52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3"/>
        <v>117</v>
      </c>
      <c r="P841">
        <f t="shared" si="52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3"/>
        <v>120</v>
      </c>
      <c r="P842">
        <f t="shared" si="52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3"/>
        <v>101</v>
      </c>
      <c r="P843">
        <f t="shared" si="52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3"/>
        <v>104</v>
      </c>
      <c r="P844">
        <f t="shared" si="52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3"/>
        <v>267</v>
      </c>
      <c r="P845">
        <f t="shared" si="52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3"/>
        <v>194</v>
      </c>
      <c r="P846">
        <f t="shared" si="52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3"/>
        <v>120</v>
      </c>
      <c r="P847">
        <f t="shared" si="52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3"/>
        <v>122</v>
      </c>
      <c r="P848">
        <f t="shared" si="52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3"/>
        <v>100</v>
      </c>
      <c r="P849">
        <f t="shared" si="52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3"/>
        <v>100</v>
      </c>
      <c r="P850">
        <f t="shared" si="52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3"/>
        <v>120</v>
      </c>
      <c r="P851">
        <f t="shared" si="52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3"/>
        <v>155</v>
      </c>
      <c r="P852">
        <f t="shared" si="52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3"/>
        <v>130</v>
      </c>
      <c r="P853">
        <f t="shared" si="52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3"/>
        <v>105</v>
      </c>
      <c r="P854">
        <f t="shared" si="52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3"/>
        <v>100</v>
      </c>
      <c r="P855">
        <f t="shared" si="52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3"/>
        <v>118</v>
      </c>
      <c r="P856">
        <f t="shared" si="52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3"/>
        <v>103</v>
      </c>
      <c r="P857">
        <f t="shared" si="52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3"/>
        <v>218</v>
      </c>
      <c r="P858">
        <f t="shared" si="52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3"/>
        <v>100</v>
      </c>
      <c r="P859">
        <f t="shared" si="52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3"/>
        <v>144</v>
      </c>
      <c r="P860">
        <f t="shared" si="52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3"/>
        <v>105</v>
      </c>
      <c r="P861">
        <f t="shared" si="52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3"/>
        <v>18</v>
      </c>
      <c r="P862">
        <f t="shared" si="52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3"/>
        <v>2</v>
      </c>
      <c r="P863">
        <f t="shared" si="52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3"/>
        <v>0</v>
      </c>
      <c r="P864">
        <f t="shared" si="52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3"/>
        <v>5</v>
      </c>
      <c r="P865">
        <f t="shared" si="52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3"/>
        <v>42</v>
      </c>
      <c r="P866">
        <f t="shared" si="52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3"/>
        <v>2</v>
      </c>
      <c r="P867">
        <f t="shared" si="52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3"/>
        <v>18</v>
      </c>
      <c r="P868">
        <f t="shared" si="52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3"/>
        <v>24</v>
      </c>
      <c r="P869">
        <f t="shared" si="52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3"/>
        <v>0</v>
      </c>
      <c r="P870">
        <f t="shared" si="52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3"/>
        <v>12</v>
      </c>
      <c r="P871">
        <f t="shared" si="52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3"/>
        <v>0</v>
      </c>
      <c r="P872">
        <f t="shared" si="52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3"/>
        <v>5</v>
      </c>
      <c r="P873">
        <f t="shared" si="52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3"/>
        <v>1</v>
      </c>
      <c r="P874">
        <f t="shared" si="52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3"/>
        <v>1</v>
      </c>
      <c r="P875">
        <f t="shared" si="52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3"/>
        <v>24</v>
      </c>
      <c r="P876">
        <f t="shared" si="52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3"/>
        <v>0</v>
      </c>
      <c r="P877">
        <f t="shared" si="52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3"/>
        <v>41</v>
      </c>
      <c r="P878">
        <f t="shared" si="52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3"/>
        <v>68</v>
      </c>
      <c r="P879">
        <f t="shared" si="52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3"/>
        <v>1</v>
      </c>
      <c r="P880">
        <f t="shared" si="52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3"/>
        <v>31</v>
      </c>
      <c r="P881">
        <f t="shared" si="52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3"/>
        <v>3</v>
      </c>
      <c r="P882">
        <f t="shared" si="52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3"/>
        <v>1</v>
      </c>
      <c r="P883">
        <f t="shared" si="52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3"/>
        <v>20</v>
      </c>
      <c r="P884">
        <f t="shared" si="52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3"/>
        <v>40</v>
      </c>
      <c r="P885">
        <f t="shared" si="52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3"/>
        <v>1</v>
      </c>
      <c r="P886">
        <f t="shared" si="52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3"/>
        <v>75</v>
      </c>
      <c r="P887">
        <f t="shared" si="52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3"/>
        <v>41</v>
      </c>
      <c r="P888">
        <f t="shared" si="52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3"/>
        <v>0</v>
      </c>
      <c r="P889">
        <f t="shared" si="52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3"/>
        <v>7</v>
      </c>
      <c r="P890">
        <f t="shared" si="52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3"/>
        <v>9</v>
      </c>
      <c r="P891">
        <f t="shared" si="52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3"/>
        <v>4</v>
      </c>
      <c r="P892">
        <f t="shared" si="52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3"/>
        <v>3</v>
      </c>
      <c r="P893">
        <f t="shared" ref="P893:P956" si="56">IFERROR(ROUND(E893/L893,2),0)</f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3"/>
        <v>41</v>
      </c>
      <c r="P894">
        <f t="shared" si="56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3"/>
        <v>10</v>
      </c>
      <c r="P895">
        <f t="shared" si="56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3"/>
        <v>39</v>
      </c>
      <c r="P896">
        <f t="shared" si="56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3"/>
        <v>2</v>
      </c>
      <c r="P897">
        <f t="shared" si="56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3"/>
        <v>40</v>
      </c>
      <c r="P898">
        <f t="shared" si="56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7">ROUND(E899/D899*100,0)</f>
        <v>0</v>
      </c>
      <c r="P899">
        <f t="shared" si="56"/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7"/>
        <v>3</v>
      </c>
      <c r="P900">
        <f t="shared" si="56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7"/>
        <v>37</v>
      </c>
      <c r="P901">
        <f t="shared" si="56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7"/>
        <v>0</v>
      </c>
      <c r="P902">
        <f t="shared" si="56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7"/>
        <v>0</v>
      </c>
      <c r="P903">
        <f t="shared" si="56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7"/>
        <v>0</v>
      </c>
      <c r="P904">
        <f t="shared" si="56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7"/>
        <v>3</v>
      </c>
      <c r="P905">
        <f t="shared" si="56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7"/>
        <v>0</v>
      </c>
      <c r="P906">
        <f t="shared" si="56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7"/>
        <v>3</v>
      </c>
      <c r="P907">
        <f t="shared" si="56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7"/>
        <v>0</v>
      </c>
      <c r="P908">
        <f t="shared" si="56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7"/>
        <v>0</v>
      </c>
      <c r="P909">
        <f t="shared" si="56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7"/>
        <v>0</v>
      </c>
      <c r="P910">
        <f t="shared" si="56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7"/>
        <v>3</v>
      </c>
      <c r="P911">
        <f t="shared" si="56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7"/>
        <v>22</v>
      </c>
      <c r="P912">
        <f t="shared" si="56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7"/>
        <v>0</v>
      </c>
      <c r="P913">
        <f t="shared" si="56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7"/>
        <v>1</v>
      </c>
      <c r="P914">
        <f t="shared" si="56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7"/>
        <v>7</v>
      </c>
      <c r="P915">
        <f t="shared" si="56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7"/>
        <v>0</v>
      </c>
      <c r="P916">
        <f t="shared" si="56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7"/>
        <v>6</v>
      </c>
      <c r="P917">
        <f t="shared" si="56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7"/>
        <v>0</v>
      </c>
      <c r="P918">
        <f t="shared" si="56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7"/>
        <v>1</v>
      </c>
      <c r="P919">
        <f t="shared" si="56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7"/>
        <v>5</v>
      </c>
      <c r="P920">
        <f t="shared" si="56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7"/>
        <v>1</v>
      </c>
      <c r="P921">
        <f t="shared" si="56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7"/>
        <v>0</v>
      </c>
      <c r="P922">
        <f t="shared" si="56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7"/>
        <v>31</v>
      </c>
      <c r="P923">
        <f t="shared" si="56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7"/>
        <v>21</v>
      </c>
      <c r="P924">
        <f t="shared" si="56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7"/>
        <v>2</v>
      </c>
      <c r="P925">
        <f t="shared" si="56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7"/>
        <v>11</v>
      </c>
      <c r="P926">
        <f t="shared" si="56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7"/>
        <v>3</v>
      </c>
      <c r="P927">
        <f t="shared" si="56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7"/>
        <v>0</v>
      </c>
      <c r="P928">
        <f t="shared" si="56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7"/>
        <v>0</v>
      </c>
      <c r="P929">
        <f t="shared" si="56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7"/>
        <v>11</v>
      </c>
      <c r="P930">
        <f t="shared" si="56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7"/>
        <v>0</v>
      </c>
      <c r="P931">
        <f t="shared" si="56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7"/>
        <v>38</v>
      </c>
      <c r="P932">
        <f t="shared" si="56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7"/>
        <v>7</v>
      </c>
      <c r="P933">
        <f t="shared" si="56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7"/>
        <v>15</v>
      </c>
      <c r="P934">
        <f t="shared" si="56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7"/>
        <v>6</v>
      </c>
      <c r="P935">
        <f t="shared" si="56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7"/>
        <v>30</v>
      </c>
      <c r="P936">
        <f t="shared" si="56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7"/>
        <v>1</v>
      </c>
      <c r="P937">
        <f t="shared" si="56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7"/>
        <v>0</v>
      </c>
      <c r="P938">
        <f t="shared" si="56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7"/>
        <v>1</v>
      </c>
      <c r="P939">
        <f t="shared" si="56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7"/>
        <v>0</v>
      </c>
      <c r="P940">
        <f t="shared" si="56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7"/>
        <v>1</v>
      </c>
      <c r="P941">
        <f t="shared" si="56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7"/>
        <v>17</v>
      </c>
      <c r="P942">
        <f t="shared" si="56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7"/>
        <v>2</v>
      </c>
      <c r="P943">
        <f t="shared" si="56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7"/>
        <v>9</v>
      </c>
      <c r="P944">
        <f t="shared" si="56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7"/>
        <v>10</v>
      </c>
      <c r="P945">
        <f t="shared" si="56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7"/>
        <v>13</v>
      </c>
      <c r="P946">
        <f t="shared" si="56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7"/>
        <v>2</v>
      </c>
      <c r="P947">
        <f t="shared" si="56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7"/>
        <v>2</v>
      </c>
      <c r="P948">
        <f t="shared" si="56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7"/>
        <v>0</v>
      </c>
      <c r="P949">
        <f t="shared" si="56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7"/>
        <v>12</v>
      </c>
      <c r="P950">
        <f t="shared" si="56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7"/>
        <v>1</v>
      </c>
      <c r="P951">
        <f t="shared" si="56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7"/>
        <v>28</v>
      </c>
      <c r="P952">
        <f t="shared" si="56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7"/>
        <v>38</v>
      </c>
      <c r="P953">
        <f t="shared" si="56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7"/>
        <v>40</v>
      </c>
      <c r="P954">
        <f t="shared" si="56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7"/>
        <v>1</v>
      </c>
      <c r="P955">
        <f t="shared" si="56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7"/>
        <v>43</v>
      </c>
      <c r="P956">
        <f t="shared" si="56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7"/>
        <v>6</v>
      </c>
      <c r="P957">
        <f t="shared" ref="P957:P1020" si="60">IFERROR(ROUND(E957/L957,2),0)</f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7"/>
        <v>2</v>
      </c>
      <c r="P958">
        <f t="shared" si="60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7"/>
        <v>2</v>
      </c>
      <c r="P959">
        <f t="shared" si="60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7"/>
        <v>11</v>
      </c>
      <c r="P960">
        <f t="shared" si="60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7"/>
        <v>39</v>
      </c>
      <c r="P961">
        <f t="shared" si="60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7"/>
        <v>46</v>
      </c>
      <c r="P962">
        <f t="shared" si="60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1">ROUND(E963/D963*100,0)</f>
        <v>42</v>
      </c>
      <c r="P963">
        <f t="shared" si="60"/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1"/>
        <v>28</v>
      </c>
      <c r="P964">
        <f t="shared" si="60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1"/>
        <v>1</v>
      </c>
      <c r="P965">
        <f t="shared" si="60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1"/>
        <v>1</v>
      </c>
      <c r="P966">
        <f t="shared" si="60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1"/>
        <v>1</v>
      </c>
      <c r="P967">
        <f t="shared" si="60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1"/>
        <v>15</v>
      </c>
      <c r="P968">
        <f t="shared" si="60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1"/>
        <v>18</v>
      </c>
      <c r="P969">
        <f t="shared" si="60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1"/>
        <v>1</v>
      </c>
      <c r="P970">
        <f t="shared" si="60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1"/>
        <v>47</v>
      </c>
      <c r="P971">
        <f t="shared" si="60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1"/>
        <v>46</v>
      </c>
      <c r="P972">
        <f t="shared" si="60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1"/>
        <v>0</v>
      </c>
      <c r="P973">
        <f t="shared" si="60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1"/>
        <v>35</v>
      </c>
      <c r="P974">
        <f t="shared" si="60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1"/>
        <v>2</v>
      </c>
      <c r="P975">
        <f t="shared" si="60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1"/>
        <v>1</v>
      </c>
      <c r="P976">
        <f t="shared" si="60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1"/>
        <v>3</v>
      </c>
      <c r="P977">
        <f t="shared" si="60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1"/>
        <v>2</v>
      </c>
      <c r="P978">
        <f t="shared" si="60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1"/>
        <v>34</v>
      </c>
      <c r="P979">
        <f t="shared" si="60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1"/>
        <v>56</v>
      </c>
      <c r="P980">
        <f t="shared" si="60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1"/>
        <v>83</v>
      </c>
      <c r="P981">
        <f t="shared" si="60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1"/>
        <v>15</v>
      </c>
      <c r="P982">
        <f t="shared" si="60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1"/>
        <v>0</v>
      </c>
      <c r="P983">
        <f t="shared" si="60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1"/>
        <v>0</v>
      </c>
      <c r="P984">
        <f t="shared" si="60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1"/>
        <v>30</v>
      </c>
      <c r="P985">
        <f t="shared" si="60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1"/>
        <v>1</v>
      </c>
      <c r="P986">
        <f t="shared" si="60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1"/>
        <v>6</v>
      </c>
      <c r="P987">
        <f t="shared" si="60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1"/>
        <v>13</v>
      </c>
      <c r="P988">
        <f t="shared" si="60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1"/>
        <v>13</v>
      </c>
      <c r="P989">
        <f t="shared" si="60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1"/>
        <v>0</v>
      </c>
      <c r="P990">
        <f t="shared" si="60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1"/>
        <v>17</v>
      </c>
      <c r="P991">
        <f t="shared" si="60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1"/>
        <v>0</v>
      </c>
      <c r="P992">
        <f t="shared" si="60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1"/>
        <v>4</v>
      </c>
      <c r="P993">
        <f t="shared" si="60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1"/>
        <v>0</v>
      </c>
      <c r="P994">
        <f t="shared" si="60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1"/>
        <v>25</v>
      </c>
      <c r="P995">
        <f t="shared" si="60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1"/>
        <v>2</v>
      </c>
      <c r="P996">
        <f t="shared" si="60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1"/>
        <v>7</v>
      </c>
      <c r="P997">
        <f t="shared" si="60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1"/>
        <v>2</v>
      </c>
      <c r="P998">
        <f t="shared" si="60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1"/>
        <v>1</v>
      </c>
      <c r="P999">
        <f t="shared" si="60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1"/>
        <v>59</v>
      </c>
      <c r="P1000">
        <f t="shared" si="60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1"/>
        <v>8</v>
      </c>
      <c r="P1001">
        <f t="shared" si="60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1"/>
        <v>2</v>
      </c>
      <c r="P1002">
        <f t="shared" si="60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1"/>
        <v>104</v>
      </c>
      <c r="P1003">
        <f t="shared" si="60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1"/>
        <v>30</v>
      </c>
      <c r="P1004">
        <f t="shared" si="60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1"/>
        <v>16</v>
      </c>
      <c r="P1005">
        <f t="shared" si="60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1"/>
        <v>82</v>
      </c>
      <c r="P1006">
        <f t="shared" si="60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1"/>
        <v>75</v>
      </c>
      <c r="P1007">
        <f t="shared" si="60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1"/>
        <v>6</v>
      </c>
      <c r="P1008">
        <f t="shared" si="60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1"/>
        <v>44</v>
      </c>
      <c r="P1009">
        <f t="shared" si="60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1"/>
        <v>0</v>
      </c>
      <c r="P1010">
        <f t="shared" si="60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1"/>
        <v>13</v>
      </c>
      <c r="P1011">
        <f t="shared" si="60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1"/>
        <v>0</v>
      </c>
      <c r="P1012">
        <f t="shared" si="60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1"/>
        <v>0</v>
      </c>
      <c r="P1013">
        <f t="shared" si="60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1"/>
        <v>21535</v>
      </c>
      <c r="P1014">
        <f t="shared" si="60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1"/>
        <v>35</v>
      </c>
      <c r="P1015">
        <f t="shared" si="60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1"/>
        <v>31</v>
      </c>
      <c r="P1016">
        <f t="shared" si="60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1"/>
        <v>3</v>
      </c>
      <c r="P1017">
        <f t="shared" si="60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1"/>
        <v>3</v>
      </c>
      <c r="P1018">
        <f t="shared" si="60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1"/>
        <v>23</v>
      </c>
      <c r="P1019">
        <f t="shared" si="60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1"/>
        <v>3</v>
      </c>
      <c r="P1020">
        <f t="shared" si="60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1"/>
        <v>47</v>
      </c>
      <c r="P1021">
        <f t="shared" ref="P1021:P1084" si="64">IFERROR(ROUND(E1021/L1021,2),0)</f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1"/>
        <v>206</v>
      </c>
      <c r="P1022">
        <f t="shared" si="64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1"/>
        <v>352</v>
      </c>
      <c r="P1023">
        <f t="shared" si="64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1"/>
        <v>115</v>
      </c>
      <c r="P1024">
        <f t="shared" si="64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1"/>
        <v>237</v>
      </c>
      <c r="P1025">
        <f t="shared" si="64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1"/>
        <v>119</v>
      </c>
      <c r="P1026">
        <f t="shared" si="64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5">ROUND(E1027/D1027*100,0)</f>
        <v>110</v>
      </c>
      <c r="P1027">
        <f t="shared" si="64"/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5"/>
        <v>100</v>
      </c>
      <c r="P1028">
        <f t="shared" si="64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5"/>
        <v>103</v>
      </c>
      <c r="P1029">
        <f t="shared" si="64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5"/>
        <v>117</v>
      </c>
      <c r="P1030">
        <f t="shared" si="64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5"/>
        <v>112</v>
      </c>
      <c r="P1031">
        <f t="shared" si="64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5"/>
        <v>342</v>
      </c>
      <c r="P1032">
        <f t="shared" si="64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5"/>
        <v>107</v>
      </c>
      <c r="P1033">
        <f t="shared" si="64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5"/>
        <v>108</v>
      </c>
      <c r="P1034">
        <f t="shared" si="64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5"/>
        <v>103</v>
      </c>
      <c r="P1035">
        <f t="shared" si="64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5"/>
        <v>130</v>
      </c>
      <c r="P1036">
        <f t="shared" si="64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5"/>
        <v>108</v>
      </c>
      <c r="P1037">
        <f t="shared" si="64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5"/>
        <v>112</v>
      </c>
      <c r="P1038">
        <f t="shared" si="64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5"/>
        <v>102</v>
      </c>
      <c r="P1039">
        <f t="shared" si="64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5"/>
        <v>145</v>
      </c>
      <c r="P1040">
        <f t="shared" si="64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5"/>
        <v>128</v>
      </c>
      <c r="P1041">
        <f t="shared" si="64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5"/>
        <v>0</v>
      </c>
      <c r="P1042">
        <f t="shared" si="64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5"/>
        <v>0</v>
      </c>
      <c r="P1043">
        <f t="shared" si="64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5"/>
        <v>2</v>
      </c>
      <c r="P1044">
        <f t="shared" si="64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5"/>
        <v>9</v>
      </c>
      <c r="P1045">
        <f t="shared" si="64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5"/>
        <v>0</v>
      </c>
      <c r="P1046">
        <f t="shared" si="64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5"/>
        <v>3</v>
      </c>
      <c r="P1047">
        <f t="shared" si="64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5"/>
        <v>0</v>
      </c>
      <c r="P1048">
        <f t="shared" si="64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5"/>
        <v>0</v>
      </c>
      <c r="P1049">
        <f t="shared" si="64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5"/>
        <v>1</v>
      </c>
      <c r="P1050">
        <f t="shared" si="64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5"/>
        <v>0</v>
      </c>
      <c r="P1051">
        <f t="shared" si="64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5"/>
        <v>0</v>
      </c>
      <c r="P1052">
        <f t="shared" si="64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5"/>
        <v>0</v>
      </c>
      <c r="P1053">
        <f t="shared" si="64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5"/>
        <v>0</v>
      </c>
      <c r="P1054">
        <f t="shared" si="64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5"/>
        <v>1</v>
      </c>
      <c r="P1055">
        <f t="shared" si="64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5"/>
        <v>0</v>
      </c>
      <c r="P1056">
        <f t="shared" si="64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5"/>
        <v>0</v>
      </c>
      <c r="P1057">
        <f t="shared" si="64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5"/>
        <v>0</v>
      </c>
      <c r="P1058">
        <f t="shared" si="64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5"/>
        <v>0</v>
      </c>
      <c r="P1059">
        <f t="shared" si="64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5"/>
        <v>0</v>
      </c>
      <c r="P1060">
        <f t="shared" si="64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5"/>
        <v>0</v>
      </c>
      <c r="P1061">
        <f t="shared" si="64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5"/>
        <v>1</v>
      </c>
      <c r="P1062">
        <f t="shared" si="64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5"/>
        <v>0</v>
      </c>
      <c r="P1063">
        <f t="shared" si="64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5"/>
        <v>95</v>
      </c>
      <c r="P1064">
        <f t="shared" si="64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5"/>
        <v>0</v>
      </c>
      <c r="P1065">
        <f t="shared" si="64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5"/>
        <v>9</v>
      </c>
      <c r="P1066">
        <f t="shared" si="64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5"/>
        <v>3</v>
      </c>
      <c r="P1067">
        <f t="shared" si="64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5"/>
        <v>3</v>
      </c>
      <c r="P1068">
        <f t="shared" si="64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5"/>
        <v>26</v>
      </c>
      <c r="P1069">
        <f t="shared" si="64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5"/>
        <v>0</v>
      </c>
      <c r="P1070">
        <f t="shared" si="64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5"/>
        <v>39</v>
      </c>
      <c r="P1071">
        <f t="shared" si="64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5"/>
        <v>1</v>
      </c>
      <c r="P1072">
        <f t="shared" si="64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5"/>
        <v>0</v>
      </c>
      <c r="P1073">
        <f t="shared" si="64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5"/>
        <v>0</v>
      </c>
      <c r="P1074">
        <f t="shared" si="64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5"/>
        <v>1</v>
      </c>
      <c r="P1075">
        <f t="shared" si="64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5"/>
        <v>6</v>
      </c>
      <c r="P1076">
        <f t="shared" si="64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5"/>
        <v>5</v>
      </c>
      <c r="P1077">
        <f t="shared" si="64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5"/>
        <v>63</v>
      </c>
      <c r="P1078">
        <f t="shared" si="64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5"/>
        <v>29</v>
      </c>
      <c r="P1079">
        <f t="shared" si="64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5"/>
        <v>8</v>
      </c>
      <c r="P1080">
        <f t="shared" si="64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5"/>
        <v>3</v>
      </c>
      <c r="P1081">
        <f t="shared" si="64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5"/>
        <v>9</v>
      </c>
      <c r="P1082">
        <f t="shared" si="64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5"/>
        <v>0</v>
      </c>
      <c r="P1083">
        <f t="shared" si="64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5"/>
        <v>1</v>
      </c>
      <c r="P1084">
        <f t="shared" si="64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5"/>
        <v>1</v>
      </c>
      <c r="P1085">
        <f t="shared" ref="P1085:P1148" si="68">IFERROR(ROUND(E1085/L1085,2),0)</f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5"/>
        <v>0</v>
      </c>
      <c r="P1086">
        <f t="shared" si="68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5"/>
        <v>3</v>
      </c>
      <c r="P1087">
        <f t="shared" si="68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5"/>
        <v>0</v>
      </c>
      <c r="P1088">
        <f t="shared" si="68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5"/>
        <v>0</v>
      </c>
      <c r="P1089">
        <f t="shared" si="68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5"/>
        <v>14</v>
      </c>
      <c r="P1090">
        <f t="shared" si="68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9">ROUND(E1091/D1091*100,0)</f>
        <v>8</v>
      </c>
      <c r="P1091">
        <f t="shared" si="68"/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9"/>
        <v>0</v>
      </c>
      <c r="P1092">
        <f t="shared" si="68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9"/>
        <v>13</v>
      </c>
      <c r="P1093">
        <f t="shared" si="68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9"/>
        <v>1</v>
      </c>
      <c r="P1094">
        <f t="shared" si="68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9"/>
        <v>14</v>
      </c>
      <c r="P1095">
        <f t="shared" si="68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9"/>
        <v>18</v>
      </c>
      <c r="P1096">
        <f t="shared" si="68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9"/>
        <v>5</v>
      </c>
      <c r="P1097">
        <f t="shared" si="68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9"/>
        <v>18</v>
      </c>
      <c r="P1098">
        <f t="shared" si="68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9"/>
        <v>0</v>
      </c>
      <c r="P1099">
        <f t="shared" si="68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9"/>
        <v>7</v>
      </c>
      <c r="P1100">
        <f t="shared" si="68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9"/>
        <v>1</v>
      </c>
      <c r="P1101">
        <f t="shared" si="68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9"/>
        <v>3</v>
      </c>
      <c r="P1102">
        <f t="shared" si="68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9"/>
        <v>0</v>
      </c>
      <c r="P1103">
        <f t="shared" si="68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9"/>
        <v>5</v>
      </c>
      <c r="P1104">
        <f t="shared" si="68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9"/>
        <v>2</v>
      </c>
      <c r="P1105">
        <f t="shared" si="68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9"/>
        <v>5</v>
      </c>
      <c r="P1106">
        <f t="shared" si="68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9"/>
        <v>0</v>
      </c>
      <c r="P1107">
        <f t="shared" si="68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9"/>
        <v>41</v>
      </c>
      <c r="P1108">
        <f t="shared" si="68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9"/>
        <v>0</v>
      </c>
      <c r="P1109">
        <f t="shared" si="68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9"/>
        <v>3</v>
      </c>
      <c r="P1110">
        <f t="shared" si="68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9"/>
        <v>0</v>
      </c>
      <c r="P1111">
        <f t="shared" si="68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9"/>
        <v>1</v>
      </c>
      <c r="P1112">
        <f t="shared" si="68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9"/>
        <v>0</v>
      </c>
      <c r="P1113">
        <f t="shared" si="68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9"/>
        <v>36</v>
      </c>
      <c r="P1114">
        <f t="shared" si="68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9"/>
        <v>1</v>
      </c>
      <c r="P1115">
        <f t="shared" si="68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9"/>
        <v>0</v>
      </c>
      <c r="P1116">
        <f t="shared" si="68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9"/>
        <v>0</v>
      </c>
      <c r="P1117">
        <f t="shared" si="68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9"/>
        <v>0</v>
      </c>
      <c r="P1118">
        <f t="shared" si="68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9"/>
        <v>8</v>
      </c>
      <c r="P1119">
        <f t="shared" si="68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9"/>
        <v>2</v>
      </c>
      <c r="P1120">
        <f t="shared" si="68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9"/>
        <v>0</v>
      </c>
      <c r="P1121">
        <f t="shared" si="68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9"/>
        <v>0</v>
      </c>
      <c r="P1122">
        <f t="shared" si="68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9"/>
        <v>0</v>
      </c>
      <c r="P1123">
        <f t="shared" si="68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9"/>
        <v>0</v>
      </c>
      <c r="P1124">
        <f t="shared" si="68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9"/>
        <v>0</v>
      </c>
      <c r="P1125">
        <f t="shared" si="68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9"/>
        <v>0</v>
      </c>
      <c r="P1126">
        <f t="shared" si="68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9"/>
        <v>0</v>
      </c>
      <c r="P1127">
        <f t="shared" si="68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9"/>
        <v>1</v>
      </c>
      <c r="P1128">
        <f t="shared" si="68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9"/>
        <v>2</v>
      </c>
      <c r="P1129">
        <f t="shared" si="68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9"/>
        <v>0</v>
      </c>
      <c r="P1130">
        <f t="shared" si="68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9"/>
        <v>0</v>
      </c>
      <c r="P1131">
        <f t="shared" si="68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9"/>
        <v>0</v>
      </c>
      <c r="P1132">
        <f t="shared" si="68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9"/>
        <v>0</v>
      </c>
      <c r="P1133">
        <f t="shared" si="68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9"/>
        <v>14</v>
      </c>
      <c r="P1134">
        <f t="shared" si="68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9"/>
        <v>1</v>
      </c>
      <c r="P1135">
        <f t="shared" si="68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9"/>
        <v>0</v>
      </c>
      <c r="P1136">
        <f t="shared" si="68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9"/>
        <v>5</v>
      </c>
      <c r="P1137">
        <f t="shared" si="68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9"/>
        <v>6</v>
      </c>
      <c r="P1138">
        <f t="shared" si="68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9"/>
        <v>40</v>
      </c>
      <c r="P1139">
        <f t="shared" si="68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9"/>
        <v>0</v>
      </c>
      <c r="P1140">
        <f t="shared" si="68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9"/>
        <v>0</v>
      </c>
      <c r="P1141">
        <f t="shared" si="68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9"/>
        <v>0</v>
      </c>
      <c r="P1142">
        <f t="shared" si="68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9"/>
        <v>0</v>
      </c>
      <c r="P1143">
        <f t="shared" si="68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9"/>
        <v>0</v>
      </c>
      <c r="P1144">
        <f t="shared" si="68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9"/>
        <v>0</v>
      </c>
      <c r="P1145">
        <f t="shared" si="68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9"/>
        <v>0</v>
      </c>
      <c r="P1146">
        <f t="shared" si="68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9"/>
        <v>0</v>
      </c>
      <c r="P1147">
        <f t="shared" si="68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9"/>
        <v>9</v>
      </c>
      <c r="P1148">
        <f t="shared" si="68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9"/>
        <v>0</v>
      </c>
      <c r="P1149">
        <f t="shared" ref="P1149:P1212" si="72">IFERROR(ROUND(E1149/L1149,2),0)</f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9"/>
        <v>0</v>
      </c>
      <c r="P1150">
        <f t="shared" si="72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9"/>
        <v>0</v>
      </c>
      <c r="P1151">
        <f t="shared" si="72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9"/>
        <v>10</v>
      </c>
      <c r="P1152">
        <f t="shared" si="72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9"/>
        <v>0</v>
      </c>
      <c r="P1153">
        <f t="shared" si="72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9"/>
        <v>6</v>
      </c>
      <c r="P1154">
        <f t="shared" si="72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3">ROUND(E1155/D1155*100,0)</f>
        <v>1</v>
      </c>
      <c r="P1155">
        <f t="shared" si="72"/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3"/>
        <v>7</v>
      </c>
      <c r="P1156">
        <f t="shared" si="72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3"/>
        <v>1</v>
      </c>
      <c r="P1157">
        <f t="shared" si="72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3"/>
        <v>0</v>
      </c>
      <c r="P1158">
        <f t="shared" si="72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3"/>
        <v>2</v>
      </c>
      <c r="P1159">
        <f t="shared" si="72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3"/>
        <v>0</v>
      </c>
      <c r="P1160">
        <f t="shared" si="72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3"/>
        <v>0</v>
      </c>
      <c r="P1161">
        <f t="shared" si="72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3"/>
        <v>4</v>
      </c>
      <c r="P1162">
        <f t="shared" si="72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3"/>
        <v>0</v>
      </c>
      <c r="P1163">
        <f t="shared" si="72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3"/>
        <v>0</v>
      </c>
      <c r="P1164">
        <f t="shared" si="72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3"/>
        <v>0</v>
      </c>
      <c r="P1165">
        <f t="shared" si="72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3"/>
        <v>0</v>
      </c>
      <c r="P1166">
        <f t="shared" si="72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3"/>
        <v>21</v>
      </c>
      <c r="P1167">
        <f t="shared" si="72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3"/>
        <v>19</v>
      </c>
      <c r="P1168">
        <f t="shared" si="72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3"/>
        <v>2</v>
      </c>
      <c r="P1169">
        <f t="shared" si="72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3"/>
        <v>6</v>
      </c>
      <c r="P1170">
        <f t="shared" si="72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3"/>
        <v>0</v>
      </c>
      <c r="P1171">
        <f t="shared" si="72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3"/>
        <v>0</v>
      </c>
      <c r="P1172">
        <f t="shared" si="72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3"/>
        <v>0</v>
      </c>
      <c r="P1173">
        <f t="shared" si="72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3"/>
        <v>0</v>
      </c>
      <c r="P1174">
        <f t="shared" si="72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3"/>
        <v>0</v>
      </c>
      <c r="P1175">
        <f t="shared" si="72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3"/>
        <v>6</v>
      </c>
      <c r="P1176">
        <f t="shared" si="72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3"/>
        <v>3</v>
      </c>
      <c r="P1177">
        <f t="shared" si="72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3"/>
        <v>0</v>
      </c>
      <c r="P1178">
        <f t="shared" si="72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3"/>
        <v>0</v>
      </c>
      <c r="P1179">
        <f t="shared" si="72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3"/>
        <v>0</v>
      </c>
      <c r="P1180">
        <f t="shared" si="72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3"/>
        <v>5</v>
      </c>
      <c r="P1181">
        <f t="shared" si="72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3"/>
        <v>12</v>
      </c>
      <c r="P1182">
        <f t="shared" si="72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3"/>
        <v>0</v>
      </c>
      <c r="P1183">
        <f t="shared" si="72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3"/>
        <v>4</v>
      </c>
      <c r="P1184">
        <f t="shared" si="72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3"/>
        <v>4</v>
      </c>
      <c r="P1185">
        <f t="shared" si="72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3"/>
        <v>105</v>
      </c>
      <c r="P1186">
        <f t="shared" si="72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3"/>
        <v>105</v>
      </c>
      <c r="P1187">
        <f t="shared" si="72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3"/>
        <v>107</v>
      </c>
      <c r="P1188">
        <f t="shared" si="72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3"/>
        <v>104</v>
      </c>
      <c r="P1189">
        <f t="shared" si="72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3"/>
        <v>161</v>
      </c>
      <c r="P1190">
        <f t="shared" si="72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3"/>
        <v>108</v>
      </c>
      <c r="P1191">
        <f t="shared" si="72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3"/>
        <v>135</v>
      </c>
      <c r="P1192">
        <f t="shared" si="72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3"/>
        <v>109</v>
      </c>
      <c r="P1193">
        <f t="shared" si="72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3"/>
        <v>290</v>
      </c>
      <c r="P1194">
        <f t="shared" si="72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3"/>
        <v>104</v>
      </c>
      <c r="P1195">
        <f t="shared" si="72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3"/>
        <v>322</v>
      </c>
      <c r="P1196">
        <f t="shared" si="72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3"/>
        <v>135</v>
      </c>
      <c r="P1197">
        <f t="shared" si="72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3"/>
        <v>270</v>
      </c>
      <c r="P1198">
        <f t="shared" si="72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3"/>
        <v>253</v>
      </c>
      <c r="P1199">
        <f t="shared" si="72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3"/>
        <v>261</v>
      </c>
      <c r="P1200">
        <f t="shared" si="72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3"/>
        <v>101</v>
      </c>
      <c r="P1201">
        <f t="shared" si="72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3"/>
        <v>126</v>
      </c>
      <c r="P1202">
        <f t="shared" si="72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3"/>
        <v>102</v>
      </c>
      <c r="P1203">
        <f t="shared" si="72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3"/>
        <v>199</v>
      </c>
      <c r="P1204">
        <f t="shared" si="72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3"/>
        <v>102</v>
      </c>
      <c r="P1205">
        <f t="shared" si="72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3"/>
        <v>103</v>
      </c>
      <c r="P1206">
        <f t="shared" si="72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3"/>
        <v>101</v>
      </c>
      <c r="P1207">
        <f t="shared" si="72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3"/>
        <v>115</v>
      </c>
      <c r="P1208">
        <f t="shared" si="72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3"/>
        <v>104</v>
      </c>
      <c r="P1209">
        <f t="shared" si="72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3"/>
        <v>155</v>
      </c>
      <c r="P1210">
        <f t="shared" si="72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3"/>
        <v>106</v>
      </c>
      <c r="P1211">
        <f t="shared" si="72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3"/>
        <v>254</v>
      </c>
      <c r="P1212">
        <f t="shared" si="72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3"/>
        <v>101</v>
      </c>
      <c r="P1213">
        <f t="shared" ref="P1213:P1276" si="76">IFERROR(ROUND(E1213/L1213,2),0)</f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3"/>
        <v>129</v>
      </c>
      <c r="P1214">
        <f t="shared" si="76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3"/>
        <v>102</v>
      </c>
      <c r="P1215">
        <f t="shared" si="76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3"/>
        <v>132</v>
      </c>
      <c r="P1216">
        <f t="shared" si="76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3"/>
        <v>786</v>
      </c>
      <c r="P1217">
        <f t="shared" si="76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3"/>
        <v>146</v>
      </c>
      <c r="P1218">
        <f t="shared" si="76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7">ROUND(E1219/D1219*100,0)</f>
        <v>103</v>
      </c>
      <c r="P1219">
        <f t="shared" si="76"/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7"/>
        <v>172</v>
      </c>
      <c r="P1220">
        <f t="shared" si="76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7"/>
        <v>159</v>
      </c>
      <c r="P1221">
        <f t="shared" si="76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7"/>
        <v>104</v>
      </c>
      <c r="P1222">
        <f t="shared" si="76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7"/>
        <v>111</v>
      </c>
      <c r="P1223">
        <f t="shared" si="76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7"/>
        <v>280</v>
      </c>
      <c r="P1224">
        <f t="shared" si="76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7"/>
        <v>112</v>
      </c>
      <c r="P1225">
        <f t="shared" si="76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7"/>
        <v>7</v>
      </c>
      <c r="P1226">
        <f t="shared" si="76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7"/>
        <v>4</v>
      </c>
      <c r="P1227">
        <f t="shared" si="76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7"/>
        <v>4</v>
      </c>
      <c r="P1228">
        <f t="shared" si="76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7"/>
        <v>0</v>
      </c>
      <c r="P1229">
        <f t="shared" si="76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7"/>
        <v>29</v>
      </c>
      <c r="P1230">
        <f t="shared" si="76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7"/>
        <v>1</v>
      </c>
      <c r="P1231">
        <f t="shared" si="76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7"/>
        <v>0</v>
      </c>
      <c r="P1232">
        <f t="shared" si="76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7"/>
        <v>0</v>
      </c>
      <c r="P1233">
        <f t="shared" si="76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7"/>
        <v>1</v>
      </c>
      <c r="P1234">
        <f t="shared" si="76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7"/>
        <v>12</v>
      </c>
      <c r="P1235">
        <f t="shared" si="76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7"/>
        <v>0</v>
      </c>
      <c r="P1236">
        <f t="shared" si="76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7"/>
        <v>3</v>
      </c>
      <c r="P1237">
        <f t="shared" si="76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7"/>
        <v>0</v>
      </c>
      <c r="P1238">
        <f t="shared" si="76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7"/>
        <v>0</v>
      </c>
      <c r="P1239">
        <f t="shared" si="76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7"/>
        <v>18</v>
      </c>
      <c r="P1240">
        <f t="shared" si="76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7"/>
        <v>0</v>
      </c>
      <c r="P1241">
        <f t="shared" si="76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7"/>
        <v>3</v>
      </c>
      <c r="P1242">
        <f t="shared" si="76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7"/>
        <v>51</v>
      </c>
      <c r="P1243">
        <f t="shared" si="76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7"/>
        <v>1</v>
      </c>
      <c r="P1244">
        <f t="shared" si="76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7"/>
        <v>14</v>
      </c>
      <c r="P1245">
        <f t="shared" si="76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7"/>
        <v>104</v>
      </c>
      <c r="P1246">
        <f t="shared" si="76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7"/>
        <v>120</v>
      </c>
      <c r="P1247">
        <f t="shared" si="76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7"/>
        <v>117</v>
      </c>
      <c r="P1248">
        <f t="shared" si="76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7"/>
        <v>122</v>
      </c>
      <c r="P1249">
        <f t="shared" si="76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7"/>
        <v>152</v>
      </c>
      <c r="P1250">
        <f t="shared" si="76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7"/>
        <v>104</v>
      </c>
      <c r="P1251">
        <f t="shared" si="76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7"/>
        <v>200</v>
      </c>
      <c r="P1252">
        <f t="shared" si="76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7"/>
        <v>102</v>
      </c>
      <c r="P1253">
        <f t="shared" si="76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7"/>
        <v>138</v>
      </c>
      <c r="P1254">
        <f t="shared" si="76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7"/>
        <v>303833</v>
      </c>
      <c r="P1255">
        <f t="shared" si="76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7"/>
        <v>199</v>
      </c>
      <c r="P1256">
        <f t="shared" si="76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7"/>
        <v>202</v>
      </c>
      <c r="P1257">
        <f t="shared" si="76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7"/>
        <v>118</v>
      </c>
      <c r="P1258">
        <f t="shared" si="76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7"/>
        <v>295</v>
      </c>
      <c r="P1259">
        <f t="shared" si="76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7"/>
        <v>213</v>
      </c>
      <c r="P1260">
        <f t="shared" si="76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7"/>
        <v>104</v>
      </c>
      <c r="P1261">
        <f t="shared" si="76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7"/>
        <v>114</v>
      </c>
      <c r="P1262">
        <f t="shared" si="76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7"/>
        <v>101</v>
      </c>
      <c r="P1263">
        <f t="shared" si="76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7"/>
        <v>125</v>
      </c>
      <c r="P1264">
        <f t="shared" si="76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7"/>
        <v>119</v>
      </c>
      <c r="P1265">
        <f t="shared" si="76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7"/>
        <v>166</v>
      </c>
      <c r="P1266">
        <f t="shared" si="76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7"/>
        <v>119</v>
      </c>
      <c r="P1267">
        <f t="shared" si="76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7"/>
        <v>100</v>
      </c>
      <c r="P1268">
        <f t="shared" si="76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7"/>
        <v>102</v>
      </c>
      <c r="P1269">
        <f t="shared" si="76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7"/>
        <v>117</v>
      </c>
      <c r="P1270">
        <f t="shared" si="76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7"/>
        <v>109</v>
      </c>
      <c r="P1271">
        <f t="shared" si="76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7"/>
        <v>115</v>
      </c>
      <c r="P1272">
        <f t="shared" si="76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7"/>
        <v>102</v>
      </c>
      <c r="P1273">
        <f t="shared" si="76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7"/>
        <v>106</v>
      </c>
      <c r="P1274">
        <f t="shared" si="76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7"/>
        <v>104</v>
      </c>
      <c r="P1275">
        <f t="shared" si="76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7"/>
        <v>155</v>
      </c>
      <c r="P1276">
        <f t="shared" si="76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7"/>
        <v>162</v>
      </c>
      <c r="P1277">
        <f t="shared" ref="P1277:P1340" si="80">IFERROR(ROUND(E1277/L1277,2),0)</f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7"/>
        <v>104</v>
      </c>
      <c r="P1278">
        <f t="shared" si="80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7"/>
        <v>106</v>
      </c>
      <c r="P1279">
        <f t="shared" si="80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7"/>
        <v>155</v>
      </c>
      <c r="P1280">
        <f t="shared" si="80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7"/>
        <v>111</v>
      </c>
      <c r="P1281">
        <f t="shared" si="80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7"/>
        <v>111</v>
      </c>
      <c r="P1282">
        <f t="shared" si="80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1">ROUND(E1283/D1283*100,0)</f>
        <v>111</v>
      </c>
      <c r="P1283">
        <f t="shared" si="80"/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1"/>
        <v>124</v>
      </c>
      <c r="P1284">
        <f t="shared" si="80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1"/>
        <v>211</v>
      </c>
      <c r="P1285">
        <f t="shared" si="80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1"/>
        <v>101</v>
      </c>
      <c r="P1286">
        <f t="shared" si="80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1"/>
        <v>102</v>
      </c>
      <c r="P1287">
        <f t="shared" si="80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1"/>
        <v>108</v>
      </c>
      <c r="P1288">
        <f t="shared" si="80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1"/>
        <v>242</v>
      </c>
      <c r="P1289">
        <f t="shared" si="80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1"/>
        <v>100</v>
      </c>
      <c r="P1290">
        <f t="shared" si="80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1"/>
        <v>125</v>
      </c>
      <c r="P1291">
        <f t="shared" si="80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1"/>
        <v>109</v>
      </c>
      <c r="P1292">
        <f t="shared" si="80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1"/>
        <v>146</v>
      </c>
      <c r="P1293">
        <f t="shared" si="80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1"/>
        <v>110</v>
      </c>
      <c r="P1294">
        <f t="shared" si="80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1"/>
        <v>102</v>
      </c>
      <c r="P1295">
        <f t="shared" si="80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1"/>
        <v>122</v>
      </c>
      <c r="P1296">
        <f t="shared" si="80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1"/>
        <v>102</v>
      </c>
      <c r="P1297">
        <f t="shared" si="80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1"/>
        <v>141</v>
      </c>
      <c r="P1298">
        <f t="shared" si="80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1"/>
        <v>110</v>
      </c>
      <c r="P1299">
        <f t="shared" si="80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1"/>
        <v>105</v>
      </c>
      <c r="P1300">
        <f t="shared" si="80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1"/>
        <v>124</v>
      </c>
      <c r="P1301">
        <f t="shared" si="80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1"/>
        <v>135</v>
      </c>
      <c r="P1302">
        <f t="shared" si="80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1"/>
        <v>103</v>
      </c>
      <c r="P1303">
        <f t="shared" si="80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1"/>
        <v>100</v>
      </c>
      <c r="P1304">
        <f t="shared" si="80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1"/>
        <v>130</v>
      </c>
      <c r="P1305">
        <f t="shared" si="80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1"/>
        <v>40</v>
      </c>
      <c r="P1306">
        <f t="shared" si="80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1"/>
        <v>26</v>
      </c>
      <c r="P1307">
        <f t="shared" si="80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1"/>
        <v>65</v>
      </c>
      <c r="P1308">
        <f t="shared" si="80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1"/>
        <v>12</v>
      </c>
      <c r="P1309">
        <f t="shared" si="80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1"/>
        <v>11</v>
      </c>
      <c r="P1310">
        <f t="shared" si="80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1"/>
        <v>112</v>
      </c>
      <c r="P1311">
        <f t="shared" si="80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1"/>
        <v>16</v>
      </c>
      <c r="P1312">
        <f t="shared" si="80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1"/>
        <v>32</v>
      </c>
      <c r="P1313">
        <f t="shared" si="80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1"/>
        <v>1</v>
      </c>
      <c r="P1314">
        <f t="shared" si="80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1"/>
        <v>31</v>
      </c>
      <c r="P1315">
        <f t="shared" si="80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1"/>
        <v>1</v>
      </c>
      <c r="P1316">
        <f t="shared" si="80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1"/>
        <v>40</v>
      </c>
      <c r="P1317">
        <f t="shared" si="80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1"/>
        <v>0</v>
      </c>
      <c r="P1318">
        <f t="shared" si="80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1"/>
        <v>6</v>
      </c>
      <c r="P1319">
        <f t="shared" si="80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1"/>
        <v>15</v>
      </c>
      <c r="P1320">
        <f t="shared" si="80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1"/>
        <v>15</v>
      </c>
      <c r="P1321">
        <f t="shared" si="80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1"/>
        <v>1</v>
      </c>
      <c r="P1322">
        <f t="shared" si="80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1"/>
        <v>1</v>
      </c>
      <c r="P1323">
        <f t="shared" si="80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1"/>
        <v>0</v>
      </c>
      <c r="P1324">
        <f t="shared" si="80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1"/>
        <v>9</v>
      </c>
      <c r="P1325">
        <f t="shared" si="80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1"/>
        <v>10</v>
      </c>
      <c r="P1326">
        <f t="shared" si="80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1"/>
        <v>2</v>
      </c>
      <c r="P1327">
        <f t="shared" si="80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1"/>
        <v>1</v>
      </c>
      <c r="P1328">
        <f t="shared" si="80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1"/>
        <v>4</v>
      </c>
      <c r="P1329">
        <f t="shared" si="80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1"/>
        <v>2</v>
      </c>
      <c r="P1330">
        <f t="shared" si="80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1"/>
        <v>1</v>
      </c>
      <c r="P1331">
        <f t="shared" si="80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1"/>
        <v>22</v>
      </c>
      <c r="P1332">
        <f t="shared" si="80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1"/>
        <v>1</v>
      </c>
      <c r="P1333">
        <f t="shared" si="80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1"/>
        <v>0</v>
      </c>
      <c r="P1334">
        <f t="shared" si="80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1"/>
        <v>0</v>
      </c>
      <c r="P1335">
        <f t="shared" si="80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1"/>
        <v>11</v>
      </c>
      <c r="P1336">
        <f t="shared" si="80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1"/>
        <v>20</v>
      </c>
      <c r="P1337">
        <f t="shared" si="80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1"/>
        <v>85</v>
      </c>
      <c r="P1338">
        <f t="shared" si="80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1"/>
        <v>49</v>
      </c>
      <c r="P1339">
        <f t="shared" si="80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1"/>
        <v>3</v>
      </c>
      <c r="P1340">
        <f t="shared" si="80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1"/>
        <v>7</v>
      </c>
      <c r="P1341">
        <f t="shared" ref="P1341:P1404" si="84">IFERROR(ROUND(E1341/L1341,2),0)</f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1"/>
        <v>0</v>
      </c>
      <c r="P1342">
        <f t="shared" si="84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1"/>
        <v>70</v>
      </c>
      <c r="P1343">
        <f t="shared" si="84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1"/>
        <v>0</v>
      </c>
      <c r="P1344">
        <f t="shared" si="84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1"/>
        <v>102</v>
      </c>
      <c r="P1345">
        <f t="shared" si="84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1"/>
        <v>378</v>
      </c>
      <c r="P1346">
        <f t="shared" si="84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5">ROUND(E1347/D1347*100,0)</f>
        <v>125</v>
      </c>
      <c r="P1347">
        <f t="shared" si="84"/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5"/>
        <v>147</v>
      </c>
      <c r="P1348">
        <f t="shared" si="84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5"/>
        <v>102</v>
      </c>
      <c r="P1349">
        <f t="shared" si="84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5"/>
        <v>102</v>
      </c>
      <c r="P1350">
        <f t="shared" si="84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5"/>
        <v>204</v>
      </c>
      <c r="P1351">
        <f t="shared" si="84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5"/>
        <v>104</v>
      </c>
      <c r="P1352">
        <f t="shared" si="84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5"/>
        <v>101</v>
      </c>
      <c r="P1353">
        <f t="shared" si="84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5"/>
        <v>136</v>
      </c>
      <c r="P1354">
        <f t="shared" si="84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5"/>
        <v>134</v>
      </c>
      <c r="P1355">
        <f t="shared" si="84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5"/>
        <v>130</v>
      </c>
      <c r="P1356">
        <f t="shared" si="84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5"/>
        <v>123</v>
      </c>
      <c r="P1357">
        <f t="shared" si="84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5"/>
        <v>183</v>
      </c>
      <c r="P1358">
        <f t="shared" si="84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5"/>
        <v>125</v>
      </c>
      <c r="P1359">
        <f t="shared" si="84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5"/>
        <v>112</v>
      </c>
      <c r="P1360">
        <f t="shared" si="84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5"/>
        <v>116</v>
      </c>
      <c r="P1361">
        <f t="shared" si="84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5"/>
        <v>173</v>
      </c>
      <c r="P1362">
        <f t="shared" si="84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5"/>
        <v>126</v>
      </c>
      <c r="P1363">
        <f t="shared" si="84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5"/>
        <v>109</v>
      </c>
      <c r="P1364">
        <f t="shared" si="84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5"/>
        <v>100</v>
      </c>
      <c r="P1365">
        <f t="shared" si="84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5"/>
        <v>119</v>
      </c>
      <c r="P1366">
        <f t="shared" si="84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5"/>
        <v>100</v>
      </c>
      <c r="P1367">
        <f t="shared" si="84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5"/>
        <v>126</v>
      </c>
      <c r="P1368">
        <f t="shared" si="84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5"/>
        <v>114</v>
      </c>
      <c r="P1369">
        <f t="shared" si="84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5"/>
        <v>111</v>
      </c>
      <c r="P1370">
        <f t="shared" si="84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5"/>
        <v>105</v>
      </c>
      <c r="P1371">
        <f t="shared" si="84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5"/>
        <v>104</v>
      </c>
      <c r="P1372">
        <f t="shared" si="84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5"/>
        <v>107</v>
      </c>
      <c r="P1373">
        <f t="shared" si="84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5"/>
        <v>124</v>
      </c>
      <c r="P1374">
        <f t="shared" si="84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5"/>
        <v>105</v>
      </c>
      <c r="P1375">
        <f t="shared" si="84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5"/>
        <v>189</v>
      </c>
      <c r="P1376">
        <f t="shared" si="84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5"/>
        <v>171</v>
      </c>
      <c r="P1377">
        <f t="shared" si="84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5"/>
        <v>252</v>
      </c>
      <c r="P1378">
        <f t="shared" si="84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5"/>
        <v>116</v>
      </c>
      <c r="P1379">
        <f t="shared" si="84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5"/>
        <v>203</v>
      </c>
      <c r="P1380">
        <f t="shared" si="84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5"/>
        <v>112</v>
      </c>
      <c r="P1381">
        <f t="shared" si="84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5"/>
        <v>424</v>
      </c>
      <c r="P1382">
        <f t="shared" si="84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5"/>
        <v>107</v>
      </c>
      <c r="P1383">
        <f t="shared" si="84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5"/>
        <v>104</v>
      </c>
      <c r="P1384">
        <f t="shared" si="84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5"/>
        <v>212</v>
      </c>
      <c r="P1385">
        <f t="shared" si="84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5"/>
        <v>124</v>
      </c>
      <c r="P1386">
        <f t="shared" si="84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5"/>
        <v>110</v>
      </c>
      <c r="P1387">
        <f t="shared" si="84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5"/>
        <v>219</v>
      </c>
      <c r="P1388">
        <f t="shared" si="84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5"/>
        <v>137</v>
      </c>
      <c r="P1389">
        <f t="shared" si="84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5"/>
        <v>135</v>
      </c>
      <c r="P1390">
        <f t="shared" si="84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5"/>
        <v>145</v>
      </c>
      <c r="P1391">
        <f t="shared" si="84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5"/>
        <v>109</v>
      </c>
      <c r="P1392">
        <f t="shared" si="84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5"/>
        <v>110</v>
      </c>
      <c r="P1393">
        <f t="shared" si="84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5"/>
        <v>114</v>
      </c>
      <c r="P1394">
        <f t="shared" si="84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5"/>
        <v>102</v>
      </c>
      <c r="P1395">
        <f t="shared" si="84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5"/>
        <v>122</v>
      </c>
      <c r="P1396">
        <f t="shared" si="84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5"/>
        <v>112</v>
      </c>
      <c r="P1397">
        <f t="shared" si="84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5"/>
        <v>107</v>
      </c>
      <c r="P1398">
        <f t="shared" si="84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5"/>
        <v>114</v>
      </c>
      <c r="P1399">
        <f t="shared" si="84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5"/>
        <v>110</v>
      </c>
      <c r="P1400">
        <f t="shared" si="84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5"/>
        <v>126</v>
      </c>
      <c r="P1401">
        <f t="shared" si="84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5"/>
        <v>167</v>
      </c>
      <c r="P1402">
        <f t="shared" si="84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5"/>
        <v>497</v>
      </c>
      <c r="P1403">
        <f t="shared" si="84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5"/>
        <v>109</v>
      </c>
      <c r="P1404">
        <f t="shared" si="84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5"/>
        <v>103</v>
      </c>
      <c r="P1405">
        <f t="shared" ref="P1405:P1468" si="88">IFERROR(ROUND(E1405/L1405,2),0)</f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5"/>
        <v>2</v>
      </c>
      <c r="P1406">
        <f t="shared" si="88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5"/>
        <v>0</v>
      </c>
      <c r="P1407">
        <f t="shared" si="88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5"/>
        <v>0</v>
      </c>
      <c r="P1408">
        <f t="shared" si="88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5"/>
        <v>1</v>
      </c>
      <c r="P1409">
        <f t="shared" si="88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5"/>
        <v>7</v>
      </c>
      <c r="P1410">
        <f t="shared" si="88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9">ROUND(E1411/D1411*100,0)</f>
        <v>0</v>
      </c>
      <c r="P1411">
        <f t="shared" si="88"/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9"/>
        <v>0</v>
      </c>
      <c r="P1412">
        <f t="shared" si="88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9"/>
        <v>0</v>
      </c>
      <c r="P1413">
        <f t="shared" si="88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9"/>
        <v>5</v>
      </c>
      <c r="P1414">
        <f t="shared" si="88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9"/>
        <v>5</v>
      </c>
      <c r="P1415">
        <f t="shared" si="88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9"/>
        <v>0</v>
      </c>
      <c r="P1416">
        <f t="shared" si="88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9"/>
        <v>18</v>
      </c>
      <c r="P1417">
        <f t="shared" si="88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9"/>
        <v>0</v>
      </c>
      <c r="P1418">
        <f t="shared" si="88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9"/>
        <v>1</v>
      </c>
      <c r="P1419">
        <f t="shared" si="88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9"/>
        <v>0</v>
      </c>
      <c r="P1420">
        <f t="shared" si="88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9"/>
        <v>7</v>
      </c>
      <c r="P1421">
        <f t="shared" si="88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9"/>
        <v>3</v>
      </c>
      <c r="P1422">
        <f t="shared" si="88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9"/>
        <v>0</v>
      </c>
      <c r="P1423">
        <f t="shared" si="88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9"/>
        <v>0</v>
      </c>
      <c r="P1424">
        <f t="shared" si="88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9"/>
        <v>0</v>
      </c>
      <c r="P1425">
        <f t="shared" si="88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9"/>
        <v>20</v>
      </c>
      <c r="P1426">
        <f t="shared" si="88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9"/>
        <v>0</v>
      </c>
      <c r="P1427">
        <f t="shared" si="88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9"/>
        <v>0</v>
      </c>
      <c r="P1428">
        <f t="shared" si="88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9"/>
        <v>8</v>
      </c>
      <c r="P1429">
        <f t="shared" si="88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9"/>
        <v>5</v>
      </c>
      <c r="P1430">
        <f t="shared" si="88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9"/>
        <v>0</v>
      </c>
      <c r="P1431">
        <f t="shared" si="88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9"/>
        <v>8</v>
      </c>
      <c r="P1432">
        <f t="shared" si="88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9"/>
        <v>32</v>
      </c>
      <c r="P1433">
        <f t="shared" si="88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9"/>
        <v>0</v>
      </c>
      <c r="P1434">
        <f t="shared" si="88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9"/>
        <v>7</v>
      </c>
      <c r="P1435">
        <f t="shared" si="88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9"/>
        <v>10</v>
      </c>
      <c r="P1436">
        <f t="shared" si="88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9"/>
        <v>0</v>
      </c>
      <c r="P1437">
        <f t="shared" si="88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9"/>
        <v>1</v>
      </c>
      <c r="P1438">
        <f t="shared" si="88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9"/>
        <v>27</v>
      </c>
      <c r="P1439">
        <f t="shared" si="88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9"/>
        <v>3</v>
      </c>
      <c r="P1440">
        <f t="shared" si="88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9"/>
        <v>7</v>
      </c>
      <c r="P1441">
        <f t="shared" si="88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9"/>
        <v>0</v>
      </c>
      <c r="P1442">
        <f t="shared" si="88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9"/>
        <v>1</v>
      </c>
      <c r="P1443">
        <f t="shared" si="88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9"/>
        <v>0</v>
      </c>
      <c r="P1444">
        <f t="shared" si="88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9"/>
        <v>0</v>
      </c>
      <c r="P1445">
        <f t="shared" si="88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9"/>
        <v>0</v>
      </c>
      <c r="P1446">
        <f t="shared" si="88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9"/>
        <v>0</v>
      </c>
      <c r="P1447">
        <f t="shared" si="88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9"/>
        <v>0</v>
      </c>
      <c r="P1448">
        <f t="shared" si="88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9"/>
        <v>0</v>
      </c>
      <c r="P1449">
        <f t="shared" si="88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9"/>
        <v>0</v>
      </c>
      <c r="P1450">
        <f t="shared" si="88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9"/>
        <v>0</v>
      </c>
      <c r="P1451">
        <f t="shared" si="88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9"/>
        <v>0</v>
      </c>
      <c r="P1452">
        <f t="shared" si="88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9"/>
        <v>0</v>
      </c>
      <c r="P1453">
        <f t="shared" si="88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9"/>
        <v>0</v>
      </c>
      <c r="P1454">
        <f t="shared" si="88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9"/>
        <v>0</v>
      </c>
      <c r="P1455">
        <f t="shared" si="88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9"/>
        <v>1</v>
      </c>
      <c r="P1456">
        <f t="shared" si="88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9"/>
        <v>11</v>
      </c>
      <c r="P1457">
        <f t="shared" si="88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9"/>
        <v>3</v>
      </c>
      <c r="P1458">
        <f t="shared" si="88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9"/>
        <v>0</v>
      </c>
      <c r="P1459">
        <f t="shared" si="88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9"/>
        <v>0</v>
      </c>
      <c r="P1460">
        <f t="shared" si="88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9"/>
        <v>0</v>
      </c>
      <c r="P1461">
        <f t="shared" si="88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9"/>
        <v>0</v>
      </c>
      <c r="P1462">
        <f t="shared" si="88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9"/>
        <v>101</v>
      </c>
      <c r="P1463">
        <f t="shared" si="88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9"/>
        <v>109</v>
      </c>
      <c r="P1464">
        <f t="shared" si="88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9"/>
        <v>148</v>
      </c>
      <c r="P1465">
        <f t="shared" si="88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9"/>
        <v>163</v>
      </c>
      <c r="P1466">
        <f t="shared" si="88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9"/>
        <v>456</v>
      </c>
      <c r="P1467">
        <f t="shared" si="88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9"/>
        <v>108</v>
      </c>
      <c r="P1468">
        <f t="shared" si="88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9"/>
        <v>115</v>
      </c>
      <c r="P1469">
        <f t="shared" ref="P1469:P1532" si="92">IFERROR(ROUND(E1469/L1469,2),0)</f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9"/>
        <v>102</v>
      </c>
      <c r="P1470">
        <f t="shared" si="92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9"/>
        <v>108</v>
      </c>
      <c r="P1471">
        <f t="shared" si="92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9"/>
        <v>125</v>
      </c>
      <c r="P1472">
        <f t="shared" si="92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9"/>
        <v>104</v>
      </c>
      <c r="P1473">
        <f t="shared" si="92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9"/>
        <v>139</v>
      </c>
      <c r="P1474">
        <f t="shared" si="92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3">ROUND(E1475/D1475*100,0)</f>
        <v>121</v>
      </c>
      <c r="P1475">
        <f t="shared" si="92"/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3"/>
        <v>112</v>
      </c>
      <c r="P1476">
        <f t="shared" si="92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3"/>
        <v>189</v>
      </c>
      <c r="P1477">
        <f t="shared" si="92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3"/>
        <v>662</v>
      </c>
      <c r="P1478">
        <f t="shared" si="92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3"/>
        <v>111</v>
      </c>
      <c r="P1479">
        <f t="shared" si="92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3"/>
        <v>1182</v>
      </c>
      <c r="P1480">
        <f t="shared" si="92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3"/>
        <v>137</v>
      </c>
      <c r="P1481">
        <f t="shared" si="92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3"/>
        <v>117</v>
      </c>
      <c r="P1482">
        <f t="shared" si="92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3"/>
        <v>2</v>
      </c>
      <c r="P1483">
        <f t="shared" si="92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3"/>
        <v>0</v>
      </c>
      <c r="P1484">
        <f t="shared" si="92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3"/>
        <v>1</v>
      </c>
      <c r="P1485">
        <f t="shared" si="92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3"/>
        <v>0</v>
      </c>
      <c r="P1486">
        <f t="shared" si="92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3"/>
        <v>2</v>
      </c>
      <c r="P1487">
        <f t="shared" si="92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3"/>
        <v>0</v>
      </c>
      <c r="P1488">
        <f t="shared" si="92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3"/>
        <v>0</v>
      </c>
      <c r="P1489">
        <f t="shared" si="92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3"/>
        <v>2</v>
      </c>
      <c r="P1490">
        <f t="shared" si="92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3"/>
        <v>0</v>
      </c>
      <c r="P1491">
        <f t="shared" si="92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3"/>
        <v>31</v>
      </c>
      <c r="P1492">
        <f t="shared" si="92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3"/>
        <v>8</v>
      </c>
      <c r="P1493">
        <f t="shared" si="92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3"/>
        <v>1</v>
      </c>
      <c r="P1494">
        <f t="shared" si="92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3"/>
        <v>0</v>
      </c>
      <c r="P1495">
        <f t="shared" si="92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3"/>
        <v>9</v>
      </c>
      <c r="P1496">
        <f t="shared" si="92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3"/>
        <v>0</v>
      </c>
      <c r="P1497">
        <f t="shared" si="92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3"/>
        <v>0</v>
      </c>
      <c r="P1498">
        <f t="shared" si="92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3"/>
        <v>0</v>
      </c>
      <c r="P1499">
        <f t="shared" si="92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3"/>
        <v>2</v>
      </c>
      <c r="P1500">
        <f t="shared" si="92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3"/>
        <v>0</v>
      </c>
      <c r="P1501">
        <f t="shared" si="92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3"/>
        <v>25</v>
      </c>
      <c r="P1502">
        <f t="shared" si="92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3"/>
        <v>166</v>
      </c>
      <c r="P1503">
        <f t="shared" si="92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3"/>
        <v>101</v>
      </c>
      <c r="P1504">
        <f t="shared" si="92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3"/>
        <v>108</v>
      </c>
      <c r="P1505">
        <f t="shared" si="92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3"/>
        <v>278</v>
      </c>
      <c r="P1506">
        <f t="shared" si="92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3"/>
        <v>104</v>
      </c>
      <c r="P1507">
        <f t="shared" si="92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3"/>
        <v>111</v>
      </c>
      <c r="P1508">
        <f t="shared" si="92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3"/>
        <v>215</v>
      </c>
      <c r="P1509">
        <f t="shared" si="92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3"/>
        <v>111</v>
      </c>
      <c r="P1510">
        <f t="shared" si="92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3"/>
        <v>124</v>
      </c>
      <c r="P1511">
        <f t="shared" si="92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3"/>
        <v>101</v>
      </c>
      <c r="P1512">
        <f t="shared" si="92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3"/>
        <v>112</v>
      </c>
      <c r="P1513">
        <f t="shared" si="92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3"/>
        <v>559</v>
      </c>
      <c r="P1514">
        <f t="shared" si="92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3"/>
        <v>150</v>
      </c>
      <c r="P1515">
        <f t="shared" si="92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3"/>
        <v>106</v>
      </c>
      <c r="P1516">
        <f t="shared" si="92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3"/>
        <v>157</v>
      </c>
      <c r="P1517">
        <f t="shared" si="92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3"/>
        <v>109</v>
      </c>
      <c r="P1518">
        <f t="shared" si="92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3"/>
        <v>162</v>
      </c>
      <c r="P1519">
        <f t="shared" si="92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3"/>
        <v>205</v>
      </c>
      <c r="P1520">
        <f t="shared" si="92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3"/>
        <v>103</v>
      </c>
      <c r="P1521">
        <f t="shared" si="92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3"/>
        <v>103</v>
      </c>
      <c r="P1522">
        <f t="shared" si="92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3"/>
        <v>107</v>
      </c>
      <c r="P1523">
        <f t="shared" si="92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3"/>
        <v>139</v>
      </c>
      <c r="P1524">
        <f t="shared" si="92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3"/>
        <v>125</v>
      </c>
      <c r="P1525">
        <f t="shared" si="92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3"/>
        <v>207</v>
      </c>
      <c r="P1526">
        <f t="shared" si="92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3"/>
        <v>174</v>
      </c>
      <c r="P1527">
        <f t="shared" si="92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3"/>
        <v>120</v>
      </c>
      <c r="P1528">
        <f t="shared" si="92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3"/>
        <v>110</v>
      </c>
      <c r="P1529">
        <f t="shared" si="92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3"/>
        <v>282</v>
      </c>
      <c r="P1530">
        <f t="shared" si="92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3"/>
        <v>101</v>
      </c>
      <c r="P1531">
        <f t="shared" si="92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3"/>
        <v>135</v>
      </c>
      <c r="P1532">
        <f t="shared" si="92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3"/>
        <v>176</v>
      </c>
      <c r="P1533">
        <f t="shared" ref="P1533:P1596" si="96">IFERROR(ROUND(E1533/L1533,2),0)</f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3"/>
        <v>484</v>
      </c>
      <c r="P1534">
        <f t="shared" si="96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3"/>
        <v>145</v>
      </c>
      <c r="P1535">
        <f t="shared" si="96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3"/>
        <v>418</v>
      </c>
      <c r="P1536">
        <f t="shared" si="96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3"/>
        <v>132</v>
      </c>
      <c r="P1537">
        <f t="shared" si="96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3"/>
        <v>250</v>
      </c>
      <c r="P1538">
        <f t="shared" si="96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7">ROUND(E1539/D1539*100,0)</f>
        <v>180</v>
      </c>
      <c r="P1539">
        <f t="shared" si="96"/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7"/>
        <v>103</v>
      </c>
      <c r="P1540">
        <f t="shared" si="96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7"/>
        <v>136</v>
      </c>
      <c r="P1541">
        <f t="shared" si="96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7"/>
        <v>118</v>
      </c>
      <c r="P1542">
        <f t="shared" si="96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7"/>
        <v>0</v>
      </c>
      <c r="P1543">
        <f t="shared" si="96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7"/>
        <v>4</v>
      </c>
      <c r="P1544">
        <f t="shared" si="96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7"/>
        <v>0</v>
      </c>
      <c r="P1545">
        <f t="shared" si="96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7"/>
        <v>0</v>
      </c>
      <c r="P1546">
        <f t="shared" si="96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7"/>
        <v>0</v>
      </c>
      <c r="P1547">
        <f t="shared" si="96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7"/>
        <v>29</v>
      </c>
      <c r="P1548">
        <f t="shared" si="96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7"/>
        <v>0</v>
      </c>
      <c r="P1549">
        <f t="shared" si="96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7"/>
        <v>9</v>
      </c>
      <c r="P1550">
        <f t="shared" si="96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7"/>
        <v>34</v>
      </c>
      <c r="P1551">
        <f t="shared" si="96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7"/>
        <v>13</v>
      </c>
      <c r="P1552">
        <f t="shared" si="96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7"/>
        <v>0</v>
      </c>
      <c r="P1553">
        <f t="shared" si="96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7"/>
        <v>49</v>
      </c>
      <c r="P1554">
        <f t="shared" si="96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7"/>
        <v>0</v>
      </c>
      <c r="P1555">
        <f t="shared" si="96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7"/>
        <v>0</v>
      </c>
      <c r="P1556">
        <f t="shared" si="96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7"/>
        <v>0</v>
      </c>
      <c r="P1557">
        <f t="shared" si="96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7"/>
        <v>45</v>
      </c>
      <c r="P1558">
        <f t="shared" si="96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7"/>
        <v>4</v>
      </c>
      <c r="P1559">
        <f t="shared" si="96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7"/>
        <v>5</v>
      </c>
      <c r="P1560">
        <f t="shared" si="96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7"/>
        <v>0</v>
      </c>
      <c r="P1561">
        <f t="shared" si="96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7"/>
        <v>4</v>
      </c>
      <c r="P1562">
        <f t="shared" si="96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7"/>
        <v>1</v>
      </c>
      <c r="P1563">
        <f t="shared" si="96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7"/>
        <v>0</v>
      </c>
      <c r="P1564">
        <f t="shared" si="96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7"/>
        <v>1</v>
      </c>
      <c r="P1565">
        <f t="shared" si="96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7"/>
        <v>0</v>
      </c>
      <c r="P1566">
        <f t="shared" si="96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7"/>
        <v>3</v>
      </c>
      <c r="P1567">
        <f t="shared" si="96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7"/>
        <v>21</v>
      </c>
      <c r="P1568">
        <f t="shared" si="96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7"/>
        <v>4</v>
      </c>
      <c r="P1569">
        <f t="shared" si="96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7"/>
        <v>14</v>
      </c>
      <c r="P1570">
        <f t="shared" si="96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7"/>
        <v>0</v>
      </c>
      <c r="P1571">
        <f t="shared" si="96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7"/>
        <v>41</v>
      </c>
      <c r="P1572">
        <f t="shared" si="96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7"/>
        <v>1</v>
      </c>
      <c r="P1573">
        <f t="shared" si="96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7"/>
        <v>5</v>
      </c>
      <c r="P1574">
        <f t="shared" si="96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7"/>
        <v>2</v>
      </c>
      <c r="P1575">
        <f t="shared" si="96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7"/>
        <v>5</v>
      </c>
      <c r="P1576">
        <f t="shared" si="96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7"/>
        <v>23</v>
      </c>
      <c r="P1577">
        <f t="shared" si="96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7"/>
        <v>13</v>
      </c>
      <c r="P1578">
        <f t="shared" si="96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7"/>
        <v>1</v>
      </c>
      <c r="P1579">
        <f t="shared" si="96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7"/>
        <v>11</v>
      </c>
      <c r="P1580">
        <f t="shared" si="96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7"/>
        <v>1</v>
      </c>
      <c r="P1581">
        <f t="shared" si="96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7"/>
        <v>0</v>
      </c>
      <c r="P1582">
        <f t="shared" si="96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7"/>
        <v>1</v>
      </c>
      <c r="P1583">
        <f t="shared" si="96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7"/>
        <v>9</v>
      </c>
      <c r="P1584">
        <f t="shared" si="96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7"/>
        <v>0</v>
      </c>
      <c r="P1585">
        <f t="shared" si="96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7"/>
        <v>0</v>
      </c>
      <c r="P1586">
        <f t="shared" si="96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7"/>
        <v>79</v>
      </c>
      <c r="P1587">
        <f t="shared" si="96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7"/>
        <v>0</v>
      </c>
      <c r="P1588">
        <f t="shared" si="96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7"/>
        <v>0</v>
      </c>
      <c r="P1589">
        <f t="shared" si="96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7"/>
        <v>0</v>
      </c>
      <c r="P1590">
        <f t="shared" si="96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7"/>
        <v>0</v>
      </c>
      <c r="P1591">
        <f t="shared" si="96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7"/>
        <v>2</v>
      </c>
      <c r="P1592">
        <f t="shared" si="96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7"/>
        <v>29</v>
      </c>
      <c r="P1593">
        <f t="shared" si="96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7"/>
        <v>0</v>
      </c>
      <c r="P1594">
        <f t="shared" si="96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7"/>
        <v>0</v>
      </c>
      <c r="P1595">
        <f t="shared" si="96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7"/>
        <v>21</v>
      </c>
      <c r="P1596">
        <f t="shared" si="96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7"/>
        <v>0</v>
      </c>
      <c r="P1597">
        <f t="shared" ref="P1597:P1660" si="100">IFERROR(ROUND(E1597/L1597,2),0)</f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7"/>
        <v>2</v>
      </c>
      <c r="P1598">
        <f t="shared" si="100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7"/>
        <v>0</v>
      </c>
      <c r="P1599">
        <f t="shared" si="100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7"/>
        <v>0</v>
      </c>
      <c r="P1600">
        <f t="shared" si="100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7"/>
        <v>0</v>
      </c>
      <c r="P1601">
        <f t="shared" si="100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7"/>
        <v>7</v>
      </c>
      <c r="P1602">
        <f t="shared" si="100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1">ROUND(E1603/D1603*100,0)</f>
        <v>108</v>
      </c>
      <c r="P1603">
        <f t="shared" si="100"/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1"/>
        <v>100</v>
      </c>
      <c r="P1604">
        <f t="shared" si="100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1"/>
        <v>100</v>
      </c>
      <c r="P1605">
        <f t="shared" si="100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1"/>
        <v>122</v>
      </c>
      <c r="P1606">
        <f t="shared" si="100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1"/>
        <v>101</v>
      </c>
      <c r="P1607">
        <f t="shared" si="100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1"/>
        <v>101</v>
      </c>
      <c r="P1608">
        <f t="shared" si="100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1"/>
        <v>145</v>
      </c>
      <c r="P1609">
        <f t="shared" si="100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1"/>
        <v>101</v>
      </c>
      <c r="P1610">
        <f t="shared" si="100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1"/>
        <v>118</v>
      </c>
      <c r="P1611">
        <f t="shared" si="100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1"/>
        <v>272</v>
      </c>
      <c r="P1612">
        <f t="shared" si="100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1"/>
        <v>125</v>
      </c>
      <c r="P1613">
        <f t="shared" si="100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1"/>
        <v>110</v>
      </c>
      <c r="P1614">
        <f t="shared" si="100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1"/>
        <v>102</v>
      </c>
      <c r="P1615">
        <f t="shared" si="100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1"/>
        <v>103</v>
      </c>
      <c r="P1616">
        <f t="shared" si="100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1"/>
        <v>114</v>
      </c>
      <c r="P1617">
        <f t="shared" si="100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1"/>
        <v>104</v>
      </c>
      <c r="P1618">
        <f t="shared" si="100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1"/>
        <v>146</v>
      </c>
      <c r="P1619">
        <f t="shared" si="100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1"/>
        <v>105</v>
      </c>
      <c r="P1620">
        <f t="shared" si="100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1"/>
        <v>133</v>
      </c>
      <c r="P1621">
        <f t="shared" si="100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1"/>
        <v>113</v>
      </c>
      <c r="P1622">
        <f t="shared" si="100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1"/>
        <v>121</v>
      </c>
      <c r="P1623">
        <f t="shared" si="100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1"/>
        <v>102</v>
      </c>
      <c r="P1624">
        <f t="shared" si="100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1"/>
        <v>101</v>
      </c>
      <c r="P1625">
        <f t="shared" si="100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1"/>
        <v>118</v>
      </c>
      <c r="P1626">
        <f t="shared" si="100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1"/>
        <v>155</v>
      </c>
      <c r="P1627">
        <f t="shared" si="100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1"/>
        <v>101</v>
      </c>
      <c r="P1628">
        <f t="shared" si="100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1"/>
        <v>117</v>
      </c>
      <c r="P1629">
        <f t="shared" si="100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1"/>
        <v>101</v>
      </c>
      <c r="P1630">
        <f t="shared" si="100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1"/>
        <v>104</v>
      </c>
      <c r="P1631">
        <f t="shared" si="100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1"/>
        <v>265</v>
      </c>
      <c r="P1632">
        <f t="shared" si="100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1"/>
        <v>156</v>
      </c>
      <c r="P1633">
        <f t="shared" si="100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1"/>
        <v>102</v>
      </c>
      <c r="P1634">
        <f t="shared" si="100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1"/>
        <v>100</v>
      </c>
      <c r="P1635">
        <f t="shared" si="100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1"/>
        <v>101</v>
      </c>
      <c r="P1636">
        <f t="shared" si="100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1"/>
        <v>125</v>
      </c>
      <c r="P1637">
        <f t="shared" si="100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1"/>
        <v>104</v>
      </c>
      <c r="P1638">
        <f t="shared" si="100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1"/>
        <v>104</v>
      </c>
      <c r="P1639">
        <f t="shared" si="100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1"/>
        <v>105</v>
      </c>
      <c r="P1640">
        <f t="shared" si="100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1"/>
        <v>100</v>
      </c>
      <c r="P1641">
        <f t="shared" si="100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1"/>
        <v>170</v>
      </c>
      <c r="P1642">
        <f t="shared" si="100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1"/>
        <v>101</v>
      </c>
      <c r="P1643">
        <f t="shared" si="100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1"/>
        <v>100</v>
      </c>
      <c r="P1644">
        <f t="shared" si="100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1"/>
        <v>125</v>
      </c>
      <c r="P1645">
        <f t="shared" si="100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1"/>
        <v>110</v>
      </c>
      <c r="P1646">
        <f t="shared" si="100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1"/>
        <v>111</v>
      </c>
      <c r="P1647">
        <f t="shared" si="100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1"/>
        <v>110</v>
      </c>
      <c r="P1648">
        <f t="shared" si="100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1"/>
        <v>105</v>
      </c>
      <c r="P1649">
        <f t="shared" si="100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1"/>
        <v>125</v>
      </c>
      <c r="P1650">
        <f t="shared" si="100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1"/>
        <v>101</v>
      </c>
      <c r="P1651">
        <f t="shared" si="100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1"/>
        <v>142</v>
      </c>
      <c r="P1652">
        <f t="shared" si="100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1"/>
        <v>101</v>
      </c>
      <c r="P1653">
        <f t="shared" si="100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1"/>
        <v>101</v>
      </c>
      <c r="P1654">
        <f t="shared" si="100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1"/>
        <v>174</v>
      </c>
      <c r="P1655">
        <f t="shared" si="100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1"/>
        <v>120</v>
      </c>
      <c r="P1656">
        <f t="shared" si="100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1"/>
        <v>143</v>
      </c>
      <c r="P1657">
        <f t="shared" si="100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1"/>
        <v>100</v>
      </c>
      <c r="P1658">
        <f t="shared" si="100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1"/>
        <v>105</v>
      </c>
      <c r="P1659">
        <f t="shared" si="100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1"/>
        <v>132</v>
      </c>
      <c r="P1660">
        <f t="shared" si="100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1"/>
        <v>113</v>
      </c>
      <c r="P1661">
        <f t="shared" ref="P1661:P1724" si="104">IFERROR(ROUND(E1661/L1661,2),0)</f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1"/>
        <v>1254</v>
      </c>
      <c r="P1662">
        <f t="shared" si="104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1"/>
        <v>103</v>
      </c>
      <c r="P1663">
        <f t="shared" si="104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1"/>
        <v>103</v>
      </c>
      <c r="P1664">
        <f t="shared" si="104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1"/>
        <v>108</v>
      </c>
      <c r="P1665">
        <f t="shared" si="104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1"/>
        <v>122</v>
      </c>
      <c r="P1666">
        <f t="shared" si="104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5">ROUND(E1667/D1667*100,0)</f>
        <v>119</v>
      </c>
      <c r="P1667">
        <f t="shared" si="104"/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5"/>
        <v>161</v>
      </c>
      <c r="P1668">
        <f t="shared" si="104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5"/>
        <v>127</v>
      </c>
      <c r="P1669">
        <f t="shared" si="104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5"/>
        <v>103</v>
      </c>
      <c r="P1670">
        <f t="shared" si="104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5"/>
        <v>140</v>
      </c>
      <c r="P1671">
        <f t="shared" si="104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5"/>
        <v>103</v>
      </c>
      <c r="P1672">
        <f t="shared" si="104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5"/>
        <v>101</v>
      </c>
      <c r="P1673">
        <f t="shared" si="104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5"/>
        <v>113</v>
      </c>
      <c r="P1674">
        <f t="shared" si="104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5"/>
        <v>128</v>
      </c>
      <c r="P1675">
        <f t="shared" si="104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5"/>
        <v>202</v>
      </c>
      <c r="P1676">
        <f t="shared" si="104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5"/>
        <v>137</v>
      </c>
      <c r="P1677">
        <f t="shared" si="104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5"/>
        <v>115</v>
      </c>
      <c r="P1678">
        <f t="shared" si="104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5"/>
        <v>112</v>
      </c>
      <c r="P1679">
        <f t="shared" si="104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5"/>
        <v>118</v>
      </c>
      <c r="P1680">
        <f t="shared" si="104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5"/>
        <v>175</v>
      </c>
      <c r="P1681">
        <f t="shared" si="104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5"/>
        <v>118</v>
      </c>
      <c r="P1682">
        <f t="shared" si="104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5"/>
        <v>101</v>
      </c>
      <c r="P1683">
        <f t="shared" si="104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5"/>
        <v>0</v>
      </c>
      <c r="P1684">
        <f t="shared" si="104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5"/>
        <v>22</v>
      </c>
      <c r="P1685">
        <f t="shared" si="104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5"/>
        <v>109</v>
      </c>
      <c r="P1686">
        <f t="shared" si="104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5"/>
        <v>103</v>
      </c>
      <c r="P1687">
        <f t="shared" si="104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5"/>
        <v>0</v>
      </c>
      <c r="P1688">
        <f t="shared" si="104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5"/>
        <v>31</v>
      </c>
      <c r="P1689">
        <f t="shared" si="104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5"/>
        <v>44</v>
      </c>
      <c r="P1690">
        <f t="shared" si="104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5"/>
        <v>100</v>
      </c>
      <c r="P1691">
        <f t="shared" si="104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5"/>
        <v>25</v>
      </c>
      <c r="P1692">
        <f t="shared" si="104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5"/>
        <v>33</v>
      </c>
      <c r="P1693">
        <f t="shared" si="104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5"/>
        <v>48</v>
      </c>
      <c r="P1694">
        <f t="shared" si="104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5"/>
        <v>9</v>
      </c>
      <c r="P1695">
        <f t="shared" si="104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5"/>
        <v>0</v>
      </c>
      <c r="P1696">
        <f t="shared" si="104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5"/>
        <v>12</v>
      </c>
      <c r="P1697">
        <f t="shared" si="104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5"/>
        <v>0</v>
      </c>
      <c r="P1698">
        <f t="shared" si="104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5"/>
        <v>20</v>
      </c>
      <c r="P1699">
        <f t="shared" si="104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5"/>
        <v>0</v>
      </c>
      <c r="P1700">
        <f t="shared" si="104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5"/>
        <v>4</v>
      </c>
      <c r="P1701">
        <f t="shared" si="104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5"/>
        <v>26</v>
      </c>
      <c r="P1702">
        <f t="shared" si="104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5"/>
        <v>0</v>
      </c>
      <c r="P1703">
        <f t="shared" si="104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5"/>
        <v>0</v>
      </c>
      <c r="P1704">
        <f t="shared" si="104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5"/>
        <v>1</v>
      </c>
      <c r="P1705">
        <f t="shared" si="104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5"/>
        <v>65</v>
      </c>
      <c r="P1706">
        <f t="shared" si="104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5"/>
        <v>0</v>
      </c>
      <c r="P1707">
        <f t="shared" si="104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5"/>
        <v>0</v>
      </c>
      <c r="P1708">
        <f t="shared" si="104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5"/>
        <v>10</v>
      </c>
      <c r="P1709">
        <f t="shared" si="104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5"/>
        <v>0</v>
      </c>
      <c r="P1710">
        <f t="shared" si="104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5"/>
        <v>5</v>
      </c>
      <c r="P1711">
        <f t="shared" si="104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5"/>
        <v>1</v>
      </c>
      <c r="P1712">
        <f t="shared" si="104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5"/>
        <v>11</v>
      </c>
      <c r="P1713">
        <f t="shared" si="104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5"/>
        <v>0</v>
      </c>
      <c r="P1714">
        <f t="shared" si="104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5"/>
        <v>2</v>
      </c>
      <c r="P1715">
        <f t="shared" si="104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5"/>
        <v>8</v>
      </c>
      <c r="P1716">
        <f t="shared" si="104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5"/>
        <v>0</v>
      </c>
      <c r="P1717">
        <f t="shared" si="104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5"/>
        <v>8</v>
      </c>
      <c r="P1718">
        <f t="shared" si="104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5"/>
        <v>43</v>
      </c>
      <c r="P1719">
        <f t="shared" si="104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5"/>
        <v>0</v>
      </c>
      <c r="P1720">
        <f t="shared" si="104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5"/>
        <v>1</v>
      </c>
      <c r="P1721">
        <f t="shared" si="104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5"/>
        <v>6</v>
      </c>
      <c r="P1722">
        <f t="shared" si="104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5"/>
        <v>0</v>
      </c>
      <c r="P1723">
        <f t="shared" si="104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5"/>
        <v>0</v>
      </c>
      <c r="P1724">
        <f t="shared" si="104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5"/>
        <v>7</v>
      </c>
      <c r="P1725">
        <f t="shared" ref="P1725:P1788" si="108">IFERROR(ROUND(E1725/L1725,2),0)</f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5"/>
        <v>1</v>
      </c>
      <c r="P1726">
        <f t="shared" si="108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5"/>
        <v>10</v>
      </c>
      <c r="P1727">
        <f t="shared" si="108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5"/>
        <v>34</v>
      </c>
      <c r="P1728">
        <f t="shared" si="108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5"/>
        <v>0</v>
      </c>
      <c r="P1729">
        <f t="shared" si="108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5"/>
        <v>68</v>
      </c>
      <c r="P1730">
        <f t="shared" si="108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9">ROUND(E1731/D1731*100,0)</f>
        <v>0</v>
      </c>
      <c r="P1731">
        <f t="shared" si="108"/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9"/>
        <v>0</v>
      </c>
      <c r="P1732">
        <f t="shared" si="108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9"/>
        <v>0</v>
      </c>
      <c r="P1733">
        <f t="shared" si="108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9"/>
        <v>0</v>
      </c>
      <c r="P1734">
        <f t="shared" si="108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9"/>
        <v>0</v>
      </c>
      <c r="P1735">
        <f t="shared" si="108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9"/>
        <v>0</v>
      </c>
      <c r="P1736">
        <f t="shared" si="108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9"/>
        <v>11</v>
      </c>
      <c r="P1737">
        <f t="shared" si="108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9"/>
        <v>1</v>
      </c>
      <c r="P1738">
        <f t="shared" si="108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9"/>
        <v>21</v>
      </c>
      <c r="P1739">
        <f t="shared" si="108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9"/>
        <v>0</v>
      </c>
      <c r="P1740">
        <f t="shared" si="108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9"/>
        <v>0</v>
      </c>
      <c r="P1741">
        <f t="shared" si="108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9"/>
        <v>0</v>
      </c>
      <c r="P1742">
        <f t="shared" si="108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9"/>
        <v>111</v>
      </c>
      <c r="P1743">
        <f t="shared" si="108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9"/>
        <v>109</v>
      </c>
      <c r="P1744">
        <f t="shared" si="108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9"/>
        <v>100</v>
      </c>
      <c r="P1745">
        <f t="shared" si="108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9"/>
        <v>118</v>
      </c>
      <c r="P1746">
        <f t="shared" si="108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9"/>
        <v>114</v>
      </c>
      <c r="P1747">
        <f t="shared" si="108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9"/>
        <v>148</v>
      </c>
      <c r="P1748">
        <f t="shared" si="108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9"/>
        <v>105</v>
      </c>
      <c r="P1749">
        <f t="shared" si="108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9"/>
        <v>130</v>
      </c>
      <c r="P1750">
        <f t="shared" si="108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9"/>
        <v>123</v>
      </c>
      <c r="P1751">
        <f t="shared" si="108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9"/>
        <v>202</v>
      </c>
      <c r="P1752">
        <f t="shared" si="108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9"/>
        <v>103</v>
      </c>
      <c r="P1753">
        <f t="shared" si="108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9"/>
        <v>260</v>
      </c>
      <c r="P1754">
        <f t="shared" si="108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9"/>
        <v>108</v>
      </c>
      <c r="P1755">
        <f t="shared" si="108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9"/>
        <v>111</v>
      </c>
      <c r="P1756">
        <f t="shared" si="108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9"/>
        <v>120</v>
      </c>
      <c r="P1757">
        <f t="shared" si="108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9"/>
        <v>103</v>
      </c>
      <c r="P1758">
        <f t="shared" si="108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9"/>
        <v>116</v>
      </c>
      <c r="P1759">
        <f t="shared" si="108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9"/>
        <v>115</v>
      </c>
      <c r="P1760">
        <f t="shared" si="108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9"/>
        <v>107</v>
      </c>
      <c r="P1761">
        <f t="shared" si="108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9"/>
        <v>165</v>
      </c>
      <c r="P1762">
        <f t="shared" si="108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9"/>
        <v>155</v>
      </c>
      <c r="P1763">
        <f t="shared" si="108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9"/>
        <v>885</v>
      </c>
      <c r="P1764">
        <f t="shared" si="108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9"/>
        <v>102</v>
      </c>
      <c r="P1765">
        <f t="shared" si="108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9"/>
        <v>20</v>
      </c>
      <c r="P1766">
        <f t="shared" si="108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9"/>
        <v>59</v>
      </c>
      <c r="P1767">
        <f t="shared" si="108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9"/>
        <v>0</v>
      </c>
      <c r="P1768">
        <f t="shared" si="108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9"/>
        <v>46</v>
      </c>
      <c r="P1769">
        <f t="shared" si="108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9"/>
        <v>4</v>
      </c>
      <c r="P1770">
        <f t="shared" si="108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9"/>
        <v>3</v>
      </c>
      <c r="P1771">
        <f t="shared" si="108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9"/>
        <v>57</v>
      </c>
      <c r="P1772">
        <f t="shared" si="108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9"/>
        <v>21</v>
      </c>
      <c r="P1773">
        <f t="shared" si="108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9"/>
        <v>16</v>
      </c>
      <c r="P1774">
        <f t="shared" si="108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9"/>
        <v>6</v>
      </c>
      <c r="P1775">
        <f t="shared" si="108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9"/>
        <v>46</v>
      </c>
      <c r="P1776">
        <f t="shared" si="108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9"/>
        <v>65</v>
      </c>
      <c r="P1777">
        <f t="shared" si="108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9"/>
        <v>7</v>
      </c>
      <c r="P1778">
        <f t="shared" si="108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9"/>
        <v>14</v>
      </c>
      <c r="P1779">
        <f t="shared" si="108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9"/>
        <v>2</v>
      </c>
      <c r="P1780">
        <f t="shared" si="108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9"/>
        <v>36</v>
      </c>
      <c r="P1781">
        <f t="shared" si="108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9"/>
        <v>40</v>
      </c>
      <c r="P1782">
        <f t="shared" si="108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9"/>
        <v>26</v>
      </c>
      <c r="P1783">
        <f t="shared" si="108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9"/>
        <v>15</v>
      </c>
      <c r="P1784">
        <f t="shared" si="108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9"/>
        <v>24</v>
      </c>
      <c r="P1785">
        <f t="shared" si="108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9"/>
        <v>40</v>
      </c>
      <c r="P1786">
        <f t="shared" si="108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9"/>
        <v>20</v>
      </c>
      <c r="P1787">
        <f t="shared" si="108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9"/>
        <v>48</v>
      </c>
      <c r="P1788">
        <f t="shared" si="108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9"/>
        <v>15</v>
      </c>
      <c r="P1789">
        <f t="shared" ref="P1789:P1852" si="112">IFERROR(ROUND(E1789/L1789,2),0)</f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9"/>
        <v>1</v>
      </c>
      <c r="P1790">
        <f t="shared" si="112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9"/>
        <v>1</v>
      </c>
      <c r="P1791">
        <f t="shared" si="112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9"/>
        <v>5</v>
      </c>
      <c r="P1792">
        <f t="shared" si="112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9"/>
        <v>4</v>
      </c>
      <c r="P1793">
        <f t="shared" si="112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9"/>
        <v>61</v>
      </c>
      <c r="P1794">
        <f t="shared" si="112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3">ROUND(E1795/D1795*100,0)</f>
        <v>1</v>
      </c>
      <c r="P1795">
        <f t="shared" si="112"/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3"/>
        <v>11</v>
      </c>
      <c r="P1796">
        <f t="shared" si="112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3"/>
        <v>39</v>
      </c>
      <c r="P1797">
        <f t="shared" si="112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3"/>
        <v>22</v>
      </c>
      <c r="P1798">
        <f t="shared" si="112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3"/>
        <v>68</v>
      </c>
      <c r="P1799">
        <f t="shared" si="112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3"/>
        <v>14</v>
      </c>
      <c r="P1800">
        <f t="shared" si="112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3"/>
        <v>2</v>
      </c>
      <c r="P1801">
        <f t="shared" si="112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3"/>
        <v>20</v>
      </c>
      <c r="P1802">
        <f t="shared" si="112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3"/>
        <v>14</v>
      </c>
      <c r="P1803">
        <f t="shared" si="112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3"/>
        <v>48</v>
      </c>
      <c r="P1804">
        <f t="shared" si="112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3"/>
        <v>31</v>
      </c>
      <c r="P1805">
        <f t="shared" si="112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3"/>
        <v>35</v>
      </c>
      <c r="P1806">
        <f t="shared" si="112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3"/>
        <v>36</v>
      </c>
      <c r="P1807">
        <f t="shared" si="112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3"/>
        <v>3</v>
      </c>
      <c r="P1808">
        <f t="shared" si="112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3"/>
        <v>11</v>
      </c>
      <c r="P1809">
        <f t="shared" si="112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3"/>
        <v>41</v>
      </c>
      <c r="P1810">
        <f t="shared" si="112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3"/>
        <v>11</v>
      </c>
      <c r="P1811">
        <f t="shared" si="112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3"/>
        <v>3</v>
      </c>
      <c r="P1812">
        <f t="shared" si="112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3"/>
        <v>0</v>
      </c>
      <c r="P1813">
        <f t="shared" si="112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3"/>
        <v>13</v>
      </c>
      <c r="P1814">
        <f t="shared" si="112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3"/>
        <v>0</v>
      </c>
      <c r="P1815">
        <f t="shared" si="112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3"/>
        <v>49</v>
      </c>
      <c r="P1816">
        <f t="shared" si="112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3"/>
        <v>0</v>
      </c>
      <c r="P1817">
        <f t="shared" si="112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3"/>
        <v>2</v>
      </c>
      <c r="P1818">
        <f t="shared" si="112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3"/>
        <v>52</v>
      </c>
      <c r="P1819">
        <f t="shared" si="112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3"/>
        <v>0</v>
      </c>
      <c r="P1820">
        <f t="shared" si="112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3"/>
        <v>2</v>
      </c>
      <c r="P1821">
        <f t="shared" si="112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3"/>
        <v>7</v>
      </c>
      <c r="P1822">
        <f t="shared" si="112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3"/>
        <v>135</v>
      </c>
      <c r="P1823">
        <f t="shared" si="112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3"/>
        <v>100</v>
      </c>
      <c r="P1824">
        <f t="shared" si="112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3"/>
        <v>116</v>
      </c>
      <c r="P1825">
        <f t="shared" si="112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3"/>
        <v>100</v>
      </c>
      <c r="P1826">
        <f t="shared" si="112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3"/>
        <v>105</v>
      </c>
      <c r="P1827">
        <f t="shared" si="112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3"/>
        <v>101</v>
      </c>
      <c r="P1828">
        <f t="shared" si="112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3"/>
        <v>101</v>
      </c>
      <c r="P1829">
        <f t="shared" si="112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3"/>
        <v>100</v>
      </c>
      <c r="P1830">
        <f t="shared" si="112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3"/>
        <v>167</v>
      </c>
      <c r="P1831">
        <f t="shared" si="112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3"/>
        <v>102</v>
      </c>
      <c r="P1832">
        <f t="shared" si="112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3"/>
        <v>103</v>
      </c>
      <c r="P1833">
        <f t="shared" si="112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3"/>
        <v>143</v>
      </c>
      <c r="P1834">
        <f t="shared" si="112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3"/>
        <v>263</v>
      </c>
      <c r="P1835">
        <f t="shared" si="112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3"/>
        <v>118</v>
      </c>
      <c r="P1836">
        <f t="shared" si="112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3"/>
        <v>104</v>
      </c>
      <c r="P1837">
        <f t="shared" si="112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3"/>
        <v>200</v>
      </c>
      <c r="P1838">
        <f t="shared" si="112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3"/>
        <v>307</v>
      </c>
      <c r="P1839">
        <f t="shared" si="112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3"/>
        <v>100</v>
      </c>
      <c r="P1840">
        <f t="shared" si="112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3"/>
        <v>205</v>
      </c>
      <c r="P1841">
        <f t="shared" si="112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3"/>
        <v>109</v>
      </c>
      <c r="P1842">
        <f t="shared" si="112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3"/>
        <v>102</v>
      </c>
      <c r="P1843">
        <f t="shared" si="112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3"/>
        <v>125</v>
      </c>
      <c r="P1844">
        <f t="shared" si="112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3"/>
        <v>124</v>
      </c>
      <c r="P1845">
        <f t="shared" si="112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3"/>
        <v>101</v>
      </c>
      <c r="P1846">
        <f t="shared" si="112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3"/>
        <v>100</v>
      </c>
      <c r="P1847">
        <f t="shared" si="112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3"/>
        <v>138</v>
      </c>
      <c r="P1848">
        <f t="shared" si="112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3"/>
        <v>121</v>
      </c>
      <c r="P1849">
        <f t="shared" si="112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3"/>
        <v>107</v>
      </c>
      <c r="P1850">
        <f t="shared" si="112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3"/>
        <v>100</v>
      </c>
      <c r="P1851">
        <f t="shared" si="112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3"/>
        <v>102</v>
      </c>
      <c r="P1852">
        <f t="shared" si="112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3"/>
        <v>100</v>
      </c>
      <c r="P1853">
        <f t="shared" ref="P1853:P1916" si="116">IFERROR(ROUND(E1853/L1853,2),0)</f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3"/>
        <v>117</v>
      </c>
      <c r="P1854">
        <f t="shared" si="116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3"/>
        <v>102</v>
      </c>
      <c r="P1855">
        <f t="shared" si="116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3"/>
        <v>102</v>
      </c>
      <c r="P1856">
        <f t="shared" si="116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3"/>
        <v>154</v>
      </c>
      <c r="P1857">
        <f t="shared" si="116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3"/>
        <v>101</v>
      </c>
      <c r="P1858">
        <f t="shared" si="116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7">ROUND(E1859/D1859*100,0)</f>
        <v>100</v>
      </c>
      <c r="P1859">
        <f t="shared" si="116"/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7"/>
        <v>109</v>
      </c>
      <c r="P1860">
        <f t="shared" si="116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7"/>
        <v>132</v>
      </c>
      <c r="P1861">
        <f t="shared" si="116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7"/>
        <v>133</v>
      </c>
      <c r="P1862">
        <f t="shared" si="116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7"/>
        <v>0</v>
      </c>
      <c r="P1863">
        <f t="shared" si="116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7"/>
        <v>8</v>
      </c>
      <c r="P1864">
        <f t="shared" si="116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7"/>
        <v>0</v>
      </c>
      <c r="P1865">
        <f t="shared" si="116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7"/>
        <v>43</v>
      </c>
      <c r="P1866">
        <f t="shared" si="116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7"/>
        <v>0</v>
      </c>
      <c r="P1867">
        <f t="shared" si="116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7"/>
        <v>1</v>
      </c>
      <c r="P1868">
        <f t="shared" si="116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7"/>
        <v>0</v>
      </c>
      <c r="P1869">
        <f t="shared" si="116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7"/>
        <v>5</v>
      </c>
      <c r="P1870">
        <f t="shared" si="116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7"/>
        <v>0</v>
      </c>
      <c r="P1871">
        <f t="shared" si="116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7"/>
        <v>10</v>
      </c>
      <c r="P1872">
        <f t="shared" si="116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7"/>
        <v>72</v>
      </c>
      <c r="P1873">
        <f t="shared" si="116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7"/>
        <v>1</v>
      </c>
      <c r="P1874">
        <f t="shared" si="116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7"/>
        <v>0</v>
      </c>
      <c r="P1875">
        <f t="shared" si="116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7"/>
        <v>0</v>
      </c>
      <c r="P1876">
        <f t="shared" si="116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7"/>
        <v>1</v>
      </c>
      <c r="P1877">
        <f t="shared" si="116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7"/>
        <v>0</v>
      </c>
      <c r="P1878">
        <f t="shared" si="116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7"/>
        <v>0</v>
      </c>
      <c r="P1879">
        <f t="shared" si="116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7"/>
        <v>0</v>
      </c>
      <c r="P1880">
        <f t="shared" si="116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7"/>
        <v>0</v>
      </c>
      <c r="P1881">
        <f t="shared" si="116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7"/>
        <v>20</v>
      </c>
      <c r="P1882">
        <f t="shared" si="116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7"/>
        <v>173</v>
      </c>
      <c r="P1883">
        <f t="shared" si="116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7"/>
        <v>101</v>
      </c>
      <c r="P1884">
        <f t="shared" si="116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7"/>
        <v>105</v>
      </c>
      <c r="P1885">
        <f t="shared" si="116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7"/>
        <v>135</v>
      </c>
      <c r="P1886">
        <f t="shared" si="116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7"/>
        <v>116</v>
      </c>
      <c r="P1887">
        <f t="shared" si="116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7"/>
        <v>102</v>
      </c>
      <c r="P1888">
        <f t="shared" si="116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7"/>
        <v>111</v>
      </c>
      <c r="P1889">
        <f t="shared" si="116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7"/>
        <v>166</v>
      </c>
      <c r="P1890">
        <f t="shared" si="116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7"/>
        <v>107</v>
      </c>
      <c r="P1891">
        <f t="shared" si="116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7"/>
        <v>145</v>
      </c>
      <c r="P1892">
        <f t="shared" si="116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7"/>
        <v>106</v>
      </c>
      <c r="P1893">
        <f t="shared" si="116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7"/>
        <v>137</v>
      </c>
      <c r="P1894">
        <f t="shared" si="116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7"/>
        <v>104</v>
      </c>
      <c r="P1895">
        <f t="shared" si="116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7"/>
        <v>115</v>
      </c>
      <c r="P1896">
        <f t="shared" si="116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7"/>
        <v>102</v>
      </c>
      <c r="P1897">
        <f t="shared" si="116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7"/>
        <v>124</v>
      </c>
      <c r="P1898">
        <f t="shared" si="116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7"/>
        <v>102</v>
      </c>
      <c r="P1899">
        <f t="shared" si="116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7"/>
        <v>145</v>
      </c>
      <c r="P1900">
        <f t="shared" si="116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7"/>
        <v>133</v>
      </c>
      <c r="P1901">
        <f t="shared" si="116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7"/>
        <v>109</v>
      </c>
      <c r="P1902">
        <f t="shared" si="116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7"/>
        <v>3</v>
      </c>
      <c r="P1903">
        <f t="shared" si="116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7"/>
        <v>1</v>
      </c>
      <c r="P1904">
        <f t="shared" si="116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7"/>
        <v>47</v>
      </c>
      <c r="P1905">
        <f t="shared" si="116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7"/>
        <v>0</v>
      </c>
      <c r="P1906">
        <f t="shared" si="116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7"/>
        <v>0</v>
      </c>
      <c r="P1907">
        <f t="shared" si="116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7"/>
        <v>43</v>
      </c>
      <c r="P1908">
        <f t="shared" si="116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7"/>
        <v>0</v>
      </c>
      <c r="P1909">
        <f t="shared" si="116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7"/>
        <v>2</v>
      </c>
      <c r="P1910">
        <f t="shared" si="116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7"/>
        <v>14</v>
      </c>
      <c r="P1911">
        <f t="shared" si="116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7"/>
        <v>39</v>
      </c>
      <c r="P1912">
        <f t="shared" si="116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7"/>
        <v>0</v>
      </c>
      <c r="P1913">
        <f t="shared" si="116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7"/>
        <v>59</v>
      </c>
      <c r="P1914">
        <f t="shared" si="116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7"/>
        <v>1</v>
      </c>
      <c r="P1915">
        <f t="shared" si="116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7"/>
        <v>9</v>
      </c>
      <c r="P1916">
        <f t="shared" si="116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7"/>
        <v>2</v>
      </c>
      <c r="P1917">
        <f t="shared" ref="P1917:P1980" si="120">IFERROR(ROUND(E1917/L1917,2),0)</f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7"/>
        <v>1</v>
      </c>
      <c r="P1918">
        <f t="shared" si="120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7"/>
        <v>53</v>
      </c>
      <c r="P1919">
        <f t="shared" si="120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7"/>
        <v>1</v>
      </c>
      <c r="P1920">
        <f t="shared" si="120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7"/>
        <v>47</v>
      </c>
      <c r="P1921">
        <f t="shared" si="120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7"/>
        <v>43</v>
      </c>
      <c r="P1922">
        <f t="shared" si="120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1">ROUND(E1923/D1923*100,0)</f>
        <v>137</v>
      </c>
      <c r="P1923">
        <f t="shared" si="120"/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1"/>
        <v>116</v>
      </c>
      <c r="P1924">
        <f t="shared" si="120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1"/>
        <v>241</v>
      </c>
      <c r="P1925">
        <f t="shared" si="120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1"/>
        <v>114</v>
      </c>
      <c r="P1926">
        <f t="shared" si="120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1"/>
        <v>110</v>
      </c>
      <c r="P1927">
        <f t="shared" si="120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1"/>
        <v>195</v>
      </c>
      <c r="P1928">
        <f t="shared" si="120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1"/>
        <v>103</v>
      </c>
      <c r="P1929">
        <f t="shared" si="120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1"/>
        <v>103</v>
      </c>
      <c r="P1930">
        <f t="shared" si="120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1"/>
        <v>100</v>
      </c>
      <c r="P1931">
        <f t="shared" si="120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1"/>
        <v>127</v>
      </c>
      <c r="P1932">
        <f t="shared" si="120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1"/>
        <v>121</v>
      </c>
      <c r="P1933">
        <f t="shared" si="120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1"/>
        <v>107</v>
      </c>
      <c r="P1934">
        <f t="shared" si="120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1"/>
        <v>172</v>
      </c>
      <c r="P1935">
        <f t="shared" si="120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1"/>
        <v>124</v>
      </c>
      <c r="P1936">
        <f t="shared" si="120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1"/>
        <v>108</v>
      </c>
      <c r="P1937">
        <f t="shared" si="120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1"/>
        <v>117</v>
      </c>
      <c r="P1938">
        <f t="shared" si="120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1"/>
        <v>187</v>
      </c>
      <c r="P1939">
        <f t="shared" si="120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1"/>
        <v>116</v>
      </c>
      <c r="P1940">
        <f t="shared" si="120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1"/>
        <v>111</v>
      </c>
      <c r="P1941">
        <f t="shared" si="120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1"/>
        <v>171</v>
      </c>
      <c r="P1942">
        <f t="shared" si="120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1"/>
        <v>126</v>
      </c>
      <c r="P1943">
        <f t="shared" si="120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1"/>
        <v>138</v>
      </c>
      <c r="P1944">
        <f t="shared" si="120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1"/>
        <v>1705</v>
      </c>
      <c r="P1945">
        <f t="shared" si="120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1"/>
        <v>788</v>
      </c>
      <c r="P1946">
        <f t="shared" si="120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1"/>
        <v>348</v>
      </c>
      <c r="P1947">
        <f t="shared" si="120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1"/>
        <v>150</v>
      </c>
      <c r="P1948">
        <f t="shared" si="120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1"/>
        <v>101</v>
      </c>
      <c r="P1949">
        <f t="shared" si="120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1"/>
        <v>800</v>
      </c>
      <c r="P1950">
        <f t="shared" si="120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1"/>
        <v>106</v>
      </c>
      <c r="P1951">
        <f t="shared" si="120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1"/>
        <v>201</v>
      </c>
      <c r="P1952">
        <f t="shared" si="120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1"/>
        <v>212</v>
      </c>
      <c r="P1953">
        <f t="shared" si="120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1"/>
        <v>198</v>
      </c>
      <c r="P1954">
        <f t="shared" si="120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1"/>
        <v>226</v>
      </c>
      <c r="P1955">
        <f t="shared" si="120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1"/>
        <v>699</v>
      </c>
      <c r="P1956">
        <f t="shared" si="120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1"/>
        <v>399</v>
      </c>
      <c r="P1957">
        <f t="shared" si="120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1"/>
        <v>294</v>
      </c>
      <c r="P1958">
        <f t="shared" si="120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1"/>
        <v>168</v>
      </c>
      <c r="P1959">
        <f t="shared" si="120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1"/>
        <v>1436</v>
      </c>
      <c r="P1960">
        <f t="shared" si="120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1"/>
        <v>157</v>
      </c>
      <c r="P1961">
        <f t="shared" si="120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1"/>
        <v>118</v>
      </c>
      <c r="P1962">
        <f t="shared" si="120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1"/>
        <v>1105</v>
      </c>
      <c r="P1963">
        <f t="shared" si="120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1"/>
        <v>193</v>
      </c>
      <c r="P1964">
        <f t="shared" si="120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1"/>
        <v>127</v>
      </c>
      <c r="P1965">
        <f t="shared" si="120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1"/>
        <v>260</v>
      </c>
      <c r="P1966">
        <f t="shared" si="120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1"/>
        <v>262</v>
      </c>
      <c r="P1967">
        <f t="shared" si="120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1"/>
        <v>207</v>
      </c>
      <c r="P1968">
        <f t="shared" si="120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1"/>
        <v>370</v>
      </c>
      <c r="P1969">
        <f t="shared" si="120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1"/>
        <v>285</v>
      </c>
      <c r="P1970">
        <f t="shared" si="120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1"/>
        <v>579</v>
      </c>
      <c r="P1971">
        <f t="shared" si="120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1"/>
        <v>1132</v>
      </c>
      <c r="P1972">
        <f t="shared" si="120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1"/>
        <v>263</v>
      </c>
      <c r="P1973">
        <f t="shared" si="120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1"/>
        <v>674</v>
      </c>
      <c r="P1974">
        <f t="shared" si="120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1"/>
        <v>257</v>
      </c>
      <c r="P1975">
        <f t="shared" si="120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1"/>
        <v>375</v>
      </c>
      <c r="P1976">
        <f t="shared" si="120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1"/>
        <v>209</v>
      </c>
      <c r="P1977">
        <f t="shared" si="120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1"/>
        <v>347</v>
      </c>
      <c r="P1978">
        <f t="shared" si="120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1"/>
        <v>402</v>
      </c>
      <c r="P1979">
        <f t="shared" si="120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1"/>
        <v>1027</v>
      </c>
      <c r="P1980">
        <f t="shared" si="120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1"/>
        <v>115</v>
      </c>
      <c r="P1981">
        <f t="shared" ref="P1981:P2044" si="124">IFERROR(ROUND(E1981/L1981,2),0)</f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1"/>
        <v>355</v>
      </c>
      <c r="P1982">
        <f t="shared" si="124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1"/>
        <v>5</v>
      </c>
      <c r="P1983">
        <f t="shared" si="124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1"/>
        <v>0</v>
      </c>
      <c r="P1984">
        <f t="shared" si="124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1"/>
        <v>4</v>
      </c>
      <c r="P1985">
        <f t="shared" si="124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1"/>
        <v>21</v>
      </c>
      <c r="P1986">
        <f t="shared" si="124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5">ROUND(E1987/D1987*100,0)</f>
        <v>3</v>
      </c>
      <c r="P1987">
        <f t="shared" si="124"/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5"/>
        <v>0</v>
      </c>
      <c r="P1988">
        <f t="shared" si="124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5"/>
        <v>42</v>
      </c>
      <c r="P1989">
        <f t="shared" si="124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5"/>
        <v>0</v>
      </c>
      <c r="P1990">
        <f t="shared" si="124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5"/>
        <v>1</v>
      </c>
      <c r="P1991">
        <f t="shared" si="124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5"/>
        <v>17</v>
      </c>
      <c r="P1992">
        <f t="shared" si="124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5"/>
        <v>7</v>
      </c>
      <c r="P1993">
        <f t="shared" si="124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5"/>
        <v>0</v>
      </c>
      <c r="P1994">
        <f t="shared" si="124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5"/>
        <v>0</v>
      </c>
      <c r="P1995">
        <f t="shared" si="124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5"/>
        <v>0</v>
      </c>
      <c r="P1996">
        <f t="shared" si="124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5"/>
        <v>8</v>
      </c>
      <c r="P1997">
        <f t="shared" si="124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5"/>
        <v>0</v>
      </c>
      <c r="P1998">
        <f t="shared" si="124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5"/>
        <v>0</v>
      </c>
      <c r="P1999">
        <f t="shared" si="124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5"/>
        <v>26</v>
      </c>
      <c r="P2000">
        <f t="shared" si="124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5"/>
        <v>1</v>
      </c>
      <c r="P2001">
        <f t="shared" si="124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5"/>
        <v>13</v>
      </c>
      <c r="P2002">
        <f t="shared" si="124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5"/>
        <v>382</v>
      </c>
      <c r="P2003">
        <f t="shared" si="124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5"/>
        <v>217</v>
      </c>
      <c r="P2004">
        <f t="shared" si="124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5"/>
        <v>312</v>
      </c>
      <c r="P2005">
        <f t="shared" si="124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5"/>
        <v>234</v>
      </c>
      <c r="P2006">
        <f t="shared" si="124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5"/>
        <v>124</v>
      </c>
      <c r="P2007">
        <f t="shared" si="124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5"/>
        <v>248</v>
      </c>
      <c r="P2008">
        <f t="shared" si="124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5"/>
        <v>116</v>
      </c>
      <c r="P2009">
        <f t="shared" si="124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5"/>
        <v>117</v>
      </c>
      <c r="P2010">
        <f t="shared" si="124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5"/>
        <v>305</v>
      </c>
      <c r="P2011">
        <f t="shared" si="124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5"/>
        <v>320</v>
      </c>
      <c r="P2012">
        <f t="shared" si="124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5"/>
        <v>820</v>
      </c>
      <c r="P2013">
        <f t="shared" si="124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5"/>
        <v>235</v>
      </c>
      <c r="P2014">
        <f t="shared" si="124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5"/>
        <v>495</v>
      </c>
      <c r="P2015">
        <f t="shared" si="124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5"/>
        <v>7814</v>
      </c>
      <c r="P2016">
        <f t="shared" si="124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5"/>
        <v>113</v>
      </c>
      <c r="P2017">
        <f t="shared" si="124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5"/>
        <v>922</v>
      </c>
      <c r="P2018">
        <f t="shared" si="124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5"/>
        <v>125</v>
      </c>
      <c r="P2019">
        <f t="shared" si="124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5"/>
        <v>102</v>
      </c>
      <c r="P2020">
        <f t="shared" si="124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5"/>
        <v>485</v>
      </c>
      <c r="P2021">
        <f t="shared" si="124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5"/>
        <v>192</v>
      </c>
      <c r="P2022">
        <f t="shared" si="124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5"/>
        <v>281</v>
      </c>
      <c r="P2023">
        <f t="shared" si="124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5"/>
        <v>125</v>
      </c>
      <c r="P2024">
        <f t="shared" si="124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5"/>
        <v>161</v>
      </c>
      <c r="P2025">
        <f t="shared" si="124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5"/>
        <v>585</v>
      </c>
      <c r="P2026">
        <f t="shared" si="124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5"/>
        <v>201</v>
      </c>
      <c r="P2027">
        <f t="shared" si="124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5"/>
        <v>133</v>
      </c>
      <c r="P2028">
        <f t="shared" si="124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5"/>
        <v>120</v>
      </c>
      <c r="P2029">
        <f t="shared" si="124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5"/>
        <v>126</v>
      </c>
      <c r="P2030">
        <f t="shared" si="124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5"/>
        <v>361</v>
      </c>
      <c r="P2031">
        <f t="shared" si="124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5"/>
        <v>226</v>
      </c>
      <c r="P2032">
        <f t="shared" si="124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5"/>
        <v>120</v>
      </c>
      <c r="P2033">
        <f t="shared" si="124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5"/>
        <v>304</v>
      </c>
      <c r="P2034">
        <f t="shared" si="124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5"/>
        <v>179</v>
      </c>
      <c r="P2035">
        <f t="shared" si="124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5"/>
        <v>387</v>
      </c>
      <c r="P2036">
        <f t="shared" si="124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5"/>
        <v>211</v>
      </c>
      <c r="P2037">
        <f t="shared" si="124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5"/>
        <v>132</v>
      </c>
      <c r="P2038">
        <f t="shared" si="124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5"/>
        <v>300</v>
      </c>
      <c r="P2039">
        <f t="shared" si="124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5"/>
        <v>421</v>
      </c>
      <c r="P2040">
        <f t="shared" si="124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5"/>
        <v>136</v>
      </c>
      <c r="P2041">
        <f t="shared" si="124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5"/>
        <v>248</v>
      </c>
      <c r="P2042">
        <f t="shared" si="124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5"/>
        <v>182</v>
      </c>
      <c r="P2043">
        <f t="shared" si="124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5"/>
        <v>124</v>
      </c>
      <c r="P2044">
        <f t="shared" si="124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5"/>
        <v>506</v>
      </c>
      <c r="P2045">
        <f t="shared" ref="P2045:P2108" si="128">IFERROR(ROUND(E2045/L2045,2),0)</f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5"/>
        <v>108</v>
      </c>
      <c r="P2046">
        <f t="shared" si="128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5"/>
        <v>819</v>
      </c>
      <c r="P2047">
        <f t="shared" si="128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5"/>
        <v>121</v>
      </c>
      <c r="P2048">
        <f t="shared" si="128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5"/>
        <v>103</v>
      </c>
      <c r="P2049">
        <f t="shared" si="128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5"/>
        <v>148</v>
      </c>
      <c r="P2050">
        <f t="shared" si="128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9">ROUND(E2051/D2051*100,0)</f>
        <v>120</v>
      </c>
      <c r="P2051">
        <f t="shared" si="128"/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9"/>
        <v>473</v>
      </c>
      <c r="P2052">
        <f t="shared" si="128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9"/>
        <v>130</v>
      </c>
      <c r="P2053">
        <f t="shared" si="128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9"/>
        <v>353</v>
      </c>
      <c r="P2054">
        <f t="shared" si="128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9"/>
        <v>101</v>
      </c>
      <c r="P2055">
        <f t="shared" si="128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9"/>
        <v>114</v>
      </c>
      <c r="P2056">
        <f t="shared" si="128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9"/>
        <v>167</v>
      </c>
      <c r="P2057">
        <f t="shared" si="128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9"/>
        <v>153</v>
      </c>
      <c r="P2058">
        <f t="shared" si="128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9"/>
        <v>202</v>
      </c>
      <c r="P2059">
        <f t="shared" si="128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9"/>
        <v>168</v>
      </c>
      <c r="P2060">
        <f t="shared" si="128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9"/>
        <v>143</v>
      </c>
      <c r="P2061">
        <f t="shared" si="128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9"/>
        <v>196</v>
      </c>
      <c r="P2062">
        <f t="shared" si="128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9"/>
        <v>108</v>
      </c>
      <c r="P2063">
        <f t="shared" si="128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9"/>
        <v>115</v>
      </c>
      <c r="P2064">
        <f t="shared" si="128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9"/>
        <v>148</v>
      </c>
      <c r="P2065">
        <f t="shared" si="128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9"/>
        <v>191</v>
      </c>
      <c r="P2066">
        <f t="shared" si="128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9"/>
        <v>199</v>
      </c>
      <c r="P2067">
        <f t="shared" si="128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9"/>
        <v>219</v>
      </c>
      <c r="P2068">
        <f t="shared" si="128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9"/>
        <v>127</v>
      </c>
      <c r="P2069">
        <f t="shared" si="128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9"/>
        <v>105</v>
      </c>
      <c r="P2070">
        <f t="shared" si="128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9"/>
        <v>128</v>
      </c>
      <c r="P2071">
        <f t="shared" si="128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9"/>
        <v>317</v>
      </c>
      <c r="P2072">
        <f t="shared" si="128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9"/>
        <v>281</v>
      </c>
      <c r="P2073">
        <f t="shared" si="128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9"/>
        <v>111</v>
      </c>
      <c r="P2074">
        <f t="shared" si="128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9"/>
        <v>153</v>
      </c>
      <c r="P2075">
        <f t="shared" si="128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9"/>
        <v>103</v>
      </c>
      <c r="P2076">
        <f t="shared" si="128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9"/>
        <v>1678</v>
      </c>
      <c r="P2077">
        <f t="shared" si="128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9"/>
        <v>543</v>
      </c>
      <c r="P2078">
        <f t="shared" si="128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9"/>
        <v>116</v>
      </c>
      <c r="P2079">
        <f t="shared" si="128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9"/>
        <v>131</v>
      </c>
      <c r="P2080">
        <f t="shared" si="128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9"/>
        <v>288</v>
      </c>
      <c r="P2081">
        <f t="shared" si="128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9"/>
        <v>508</v>
      </c>
      <c r="P2082">
        <f t="shared" si="128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9"/>
        <v>115</v>
      </c>
      <c r="P2083">
        <f t="shared" si="128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9"/>
        <v>111</v>
      </c>
      <c r="P2084">
        <f t="shared" si="128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9"/>
        <v>113</v>
      </c>
      <c r="P2085">
        <f t="shared" si="128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9"/>
        <v>108</v>
      </c>
      <c r="P2086">
        <f t="shared" si="128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9"/>
        <v>124</v>
      </c>
      <c r="P2087">
        <f t="shared" si="128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9"/>
        <v>101</v>
      </c>
      <c r="P2088">
        <f t="shared" si="128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9"/>
        <v>104</v>
      </c>
      <c r="P2089">
        <f t="shared" si="128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9"/>
        <v>116</v>
      </c>
      <c r="P2090">
        <f t="shared" si="128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9"/>
        <v>120</v>
      </c>
      <c r="P2091">
        <f t="shared" si="128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9"/>
        <v>115</v>
      </c>
      <c r="P2092">
        <f t="shared" si="128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9"/>
        <v>120</v>
      </c>
      <c r="P2093">
        <f t="shared" si="128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9"/>
        <v>101</v>
      </c>
      <c r="P2094">
        <f t="shared" si="128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9"/>
        <v>102</v>
      </c>
      <c r="P2095">
        <f t="shared" si="128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9"/>
        <v>121</v>
      </c>
      <c r="P2096">
        <f t="shared" si="128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9"/>
        <v>100</v>
      </c>
      <c r="P2097">
        <f t="shared" si="128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9"/>
        <v>102</v>
      </c>
      <c r="P2098">
        <f t="shared" si="128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9"/>
        <v>100</v>
      </c>
      <c r="P2099">
        <f t="shared" si="128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9"/>
        <v>100</v>
      </c>
      <c r="P2100">
        <f t="shared" si="128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9"/>
        <v>132</v>
      </c>
      <c r="P2101">
        <f t="shared" si="128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9"/>
        <v>137</v>
      </c>
      <c r="P2102">
        <f t="shared" si="128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9"/>
        <v>113</v>
      </c>
      <c r="P2103">
        <f t="shared" si="128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9"/>
        <v>136</v>
      </c>
      <c r="P2104">
        <f t="shared" si="128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9"/>
        <v>146</v>
      </c>
      <c r="P2105">
        <f t="shared" si="128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9"/>
        <v>130</v>
      </c>
      <c r="P2106">
        <f t="shared" si="128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9"/>
        <v>254</v>
      </c>
      <c r="P2107">
        <f t="shared" si="128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9"/>
        <v>107</v>
      </c>
      <c r="P2108">
        <f t="shared" si="128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9"/>
        <v>108</v>
      </c>
      <c r="P2109">
        <f t="shared" ref="P2109:P2172" si="132">IFERROR(ROUND(E2109/L2109,2),0)</f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9"/>
        <v>107</v>
      </c>
      <c r="P2110">
        <f t="shared" si="132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9"/>
        <v>107</v>
      </c>
      <c r="P2111">
        <f t="shared" si="132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9"/>
        <v>100</v>
      </c>
      <c r="P2112">
        <f t="shared" si="132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9"/>
        <v>107</v>
      </c>
      <c r="P2113">
        <f t="shared" si="132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9"/>
        <v>100</v>
      </c>
      <c r="P2114">
        <f t="shared" si="132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3">ROUND(E2115/D2115*100,0)</f>
        <v>105</v>
      </c>
      <c r="P2115">
        <f t="shared" si="132"/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3"/>
        <v>105</v>
      </c>
      <c r="P2116">
        <f t="shared" si="132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3"/>
        <v>226</v>
      </c>
      <c r="P2117">
        <f t="shared" si="132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3"/>
        <v>101</v>
      </c>
      <c r="P2118">
        <f t="shared" si="132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3"/>
        <v>148</v>
      </c>
      <c r="P2119">
        <f t="shared" si="132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3"/>
        <v>135</v>
      </c>
      <c r="P2120">
        <f t="shared" si="132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3"/>
        <v>101</v>
      </c>
      <c r="P2121">
        <f t="shared" si="132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3"/>
        <v>101</v>
      </c>
      <c r="P2122">
        <f t="shared" si="132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3"/>
        <v>1</v>
      </c>
      <c r="P2123">
        <f t="shared" si="132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3"/>
        <v>0</v>
      </c>
      <c r="P2124">
        <f t="shared" si="132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3"/>
        <v>10</v>
      </c>
      <c r="P2125">
        <f t="shared" si="132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3"/>
        <v>10</v>
      </c>
      <c r="P2126">
        <f t="shared" si="132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3"/>
        <v>1</v>
      </c>
      <c r="P2127">
        <f t="shared" si="132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3"/>
        <v>0</v>
      </c>
      <c r="P2128">
        <f t="shared" si="132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3"/>
        <v>29</v>
      </c>
      <c r="P2129">
        <f t="shared" si="132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3"/>
        <v>0</v>
      </c>
      <c r="P2130">
        <f t="shared" si="132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3"/>
        <v>12</v>
      </c>
      <c r="P2131">
        <f t="shared" si="132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3"/>
        <v>0</v>
      </c>
      <c r="P2132">
        <f t="shared" si="132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3"/>
        <v>5</v>
      </c>
      <c r="P2133">
        <f t="shared" si="132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3"/>
        <v>2</v>
      </c>
      <c r="P2134">
        <f t="shared" si="132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3"/>
        <v>2</v>
      </c>
      <c r="P2135">
        <f t="shared" si="132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3"/>
        <v>2</v>
      </c>
      <c r="P2136">
        <f t="shared" si="132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3"/>
        <v>10</v>
      </c>
      <c r="P2137">
        <f t="shared" si="132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3"/>
        <v>0</v>
      </c>
      <c r="P2138">
        <f t="shared" si="132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3"/>
        <v>28</v>
      </c>
      <c r="P2139">
        <f t="shared" si="132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3"/>
        <v>13</v>
      </c>
      <c r="P2140">
        <f t="shared" si="132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3"/>
        <v>5</v>
      </c>
      <c r="P2141">
        <f t="shared" si="132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3"/>
        <v>0</v>
      </c>
      <c r="P2142">
        <f t="shared" si="132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3"/>
        <v>0</v>
      </c>
      <c r="P2143">
        <f t="shared" si="132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3"/>
        <v>6</v>
      </c>
      <c r="P2144">
        <f t="shared" si="132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3"/>
        <v>11</v>
      </c>
      <c r="P2145">
        <f t="shared" si="132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3"/>
        <v>2</v>
      </c>
      <c r="P2146">
        <f t="shared" si="132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3"/>
        <v>30</v>
      </c>
      <c r="P2147">
        <f t="shared" si="132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3"/>
        <v>0</v>
      </c>
      <c r="P2148">
        <f t="shared" si="132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3"/>
        <v>1</v>
      </c>
      <c r="P2149">
        <f t="shared" si="132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3"/>
        <v>2</v>
      </c>
      <c r="P2150">
        <f t="shared" si="132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3"/>
        <v>0</v>
      </c>
      <c r="P2151">
        <f t="shared" si="132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3"/>
        <v>1</v>
      </c>
      <c r="P2152">
        <f t="shared" si="132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3"/>
        <v>0</v>
      </c>
      <c r="P2153">
        <f t="shared" si="132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3"/>
        <v>0</v>
      </c>
      <c r="P2154">
        <f t="shared" si="132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3"/>
        <v>0</v>
      </c>
      <c r="P2155">
        <f t="shared" si="132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3"/>
        <v>1</v>
      </c>
      <c r="P2156">
        <f t="shared" si="132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3"/>
        <v>2</v>
      </c>
      <c r="P2157">
        <f t="shared" si="132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3"/>
        <v>3</v>
      </c>
      <c r="P2158">
        <f t="shared" si="132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3"/>
        <v>28</v>
      </c>
      <c r="P2159">
        <f t="shared" si="132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3"/>
        <v>7</v>
      </c>
      <c r="P2160">
        <f t="shared" si="132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3"/>
        <v>1</v>
      </c>
      <c r="P2161">
        <f t="shared" si="132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3"/>
        <v>1</v>
      </c>
      <c r="P2162">
        <f t="shared" si="132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3"/>
        <v>116</v>
      </c>
      <c r="P2163">
        <f t="shared" si="132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3"/>
        <v>112</v>
      </c>
      <c r="P2164">
        <f t="shared" si="132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3"/>
        <v>132</v>
      </c>
      <c r="P2165">
        <f t="shared" si="132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3"/>
        <v>103</v>
      </c>
      <c r="P2166">
        <f t="shared" si="132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3"/>
        <v>139</v>
      </c>
      <c r="P2167">
        <f t="shared" si="132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3"/>
        <v>147</v>
      </c>
      <c r="P2168">
        <f t="shared" si="132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3"/>
        <v>120</v>
      </c>
      <c r="P2169">
        <f t="shared" si="132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3"/>
        <v>122</v>
      </c>
      <c r="P2170">
        <f t="shared" si="132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3"/>
        <v>100</v>
      </c>
      <c r="P2171">
        <f t="shared" si="132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3"/>
        <v>181</v>
      </c>
      <c r="P2172">
        <f t="shared" si="132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3"/>
        <v>106</v>
      </c>
      <c r="P2173">
        <f t="shared" ref="P2173:P2236" si="136">IFERROR(ROUND(E2173/L2173,2),0)</f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3"/>
        <v>100</v>
      </c>
      <c r="P2174">
        <f t="shared" si="136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3"/>
        <v>127</v>
      </c>
      <c r="P2175">
        <f t="shared" si="136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3"/>
        <v>103</v>
      </c>
      <c r="P2176">
        <f t="shared" si="136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3"/>
        <v>250</v>
      </c>
      <c r="P2177">
        <f t="shared" si="136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3"/>
        <v>126</v>
      </c>
      <c r="P2178">
        <f t="shared" si="136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7">ROUND(E2179/D2179*100,0)</f>
        <v>100</v>
      </c>
      <c r="P2179">
        <f t="shared" si="136"/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7"/>
        <v>139</v>
      </c>
      <c r="P2180">
        <f t="shared" si="136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7"/>
        <v>161</v>
      </c>
      <c r="P2181">
        <f t="shared" si="136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7"/>
        <v>107</v>
      </c>
      <c r="P2182">
        <f t="shared" si="136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7"/>
        <v>153</v>
      </c>
      <c r="P2183">
        <f t="shared" si="136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7"/>
        <v>524</v>
      </c>
      <c r="P2184">
        <f t="shared" si="136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7"/>
        <v>489</v>
      </c>
      <c r="P2185">
        <f t="shared" si="136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7"/>
        <v>285</v>
      </c>
      <c r="P2186">
        <f t="shared" si="136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7"/>
        <v>1857</v>
      </c>
      <c r="P2187">
        <f t="shared" si="136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7"/>
        <v>110</v>
      </c>
      <c r="P2188">
        <f t="shared" si="136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7"/>
        <v>1015</v>
      </c>
      <c r="P2189">
        <f t="shared" si="136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7"/>
        <v>412</v>
      </c>
      <c r="P2190">
        <f t="shared" si="136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7"/>
        <v>503</v>
      </c>
      <c r="P2191">
        <f t="shared" si="136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7"/>
        <v>185</v>
      </c>
      <c r="P2192">
        <f t="shared" si="136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7"/>
        <v>120</v>
      </c>
      <c r="P2193">
        <f t="shared" si="136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7"/>
        <v>1081</v>
      </c>
      <c r="P2194">
        <f t="shared" si="136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7"/>
        <v>452</v>
      </c>
      <c r="P2195">
        <f t="shared" si="136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7"/>
        <v>537</v>
      </c>
      <c r="P2196">
        <f t="shared" si="136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7"/>
        <v>120</v>
      </c>
      <c r="P2197">
        <f t="shared" si="136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7"/>
        <v>114</v>
      </c>
      <c r="P2198">
        <f t="shared" si="136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7"/>
        <v>951</v>
      </c>
      <c r="P2199">
        <f t="shared" si="136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7"/>
        <v>133</v>
      </c>
      <c r="P2200">
        <f t="shared" si="136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7"/>
        <v>147</v>
      </c>
      <c r="P2201">
        <f t="shared" si="136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7"/>
        <v>542</v>
      </c>
      <c r="P2202">
        <f t="shared" si="136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7"/>
        <v>383</v>
      </c>
      <c r="P2203">
        <f t="shared" si="136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7"/>
        <v>704</v>
      </c>
      <c r="P2204">
        <f t="shared" si="136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7"/>
        <v>110</v>
      </c>
      <c r="P2205">
        <f t="shared" si="136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7"/>
        <v>133</v>
      </c>
      <c r="P2206">
        <f t="shared" si="136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7"/>
        <v>152</v>
      </c>
      <c r="P2207">
        <f t="shared" si="136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7"/>
        <v>103</v>
      </c>
      <c r="P2208">
        <f t="shared" si="136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7"/>
        <v>100</v>
      </c>
      <c r="P2209">
        <f t="shared" si="136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7"/>
        <v>102</v>
      </c>
      <c r="P2210">
        <f t="shared" si="136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7"/>
        <v>151</v>
      </c>
      <c r="P2211">
        <f t="shared" si="136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7"/>
        <v>111</v>
      </c>
      <c r="P2212">
        <f t="shared" si="136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7"/>
        <v>196</v>
      </c>
      <c r="P2213">
        <f t="shared" si="136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7"/>
        <v>114</v>
      </c>
      <c r="P2214">
        <f t="shared" si="136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7"/>
        <v>200</v>
      </c>
      <c r="P2215">
        <f t="shared" si="136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7"/>
        <v>293</v>
      </c>
      <c r="P2216">
        <f t="shared" si="136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7"/>
        <v>156</v>
      </c>
      <c r="P2217">
        <f t="shared" si="136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7"/>
        <v>106</v>
      </c>
      <c r="P2218">
        <f t="shared" si="136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7"/>
        <v>101</v>
      </c>
      <c r="P2219">
        <f t="shared" si="136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7"/>
        <v>123</v>
      </c>
      <c r="P2220">
        <f t="shared" si="136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7"/>
        <v>102</v>
      </c>
      <c r="P2221">
        <f t="shared" si="136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7"/>
        <v>101</v>
      </c>
      <c r="P2222">
        <f t="shared" si="136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7"/>
        <v>108</v>
      </c>
      <c r="P2223">
        <f t="shared" si="136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7"/>
        <v>163</v>
      </c>
      <c r="P2224">
        <f t="shared" si="136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7"/>
        <v>106</v>
      </c>
      <c r="P2225">
        <f t="shared" si="136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7"/>
        <v>243</v>
      </c>
      <c r="P2226">
        <f t="shared" si="136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7"/>
        <v>945</v>
      </c>
      <c r="P2227">
        <f t="shared" si="136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7"/>
        <v>108</v>
      </c>
      <c r="P2228">
        <f t="shared" si="136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7"/>
        <v>157</v>
      </c>
      <c r="P2229">
        <f t="shared" si="136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7"/>
        <v>1174</v>
      </c>
      <c r="P2230">
        <f t="shared" si="136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7"/>
        <v>171</v>
      </c>
      <c r="P2231">
        <f t="shared" si="136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7"/>
        <v>126</v>
      </c>
      <c r="P2232">
        <f t="shared" si="136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7"/>
        <v>1212</v>
      </c>
      <c r="P2233">
        <f t="shared" si="136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7"/>
        <v>496</v>
      </c>
      <c r="P2234">
        <f t="shared" si="136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7"/>
        <v>332</v>
      </c>
      <c r="P2235">
        <f t="shared" si="136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7"/>
        <v>1165</v>
      </c>
      <c r="P2236">
        <f t="shared" si="136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7"/>
        <v>153</v>
      </c>
      <c r="P2237">
        <f t="shared" ref="P2237:P2300" si="140">IFERROR(ROUND(E2237/L2237,2),0)</f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7"/>
        <v>537</v>
      </c>
      <c r="P2238">
        <f t="shared" si="140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7"/>
        <v>353</v>
      </c>
      <c r="P2239">
        <f t="shared" si="140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7"/>
        <v>137</v>
      </c>
      <c r="P2240">
        <f t="shared" si="140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7"/>
        <v>128</v>
      </c>
      <c r="P2241">
        <f t="shared" si="140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7"/>
        <v>271</v>
      </c>
      <c r="P2242">
        <f t="shared" si="140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1">ROUND(E2243/D2243*100,0)</f>
        <v>806</v>
      </c>
      <c r="P2243">
        <f t="shared" si="140"/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1"/>
        <v>1360</v>
      </c>
      <c r="P2244">
        <f t="shared" si="140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1"/>
        <v>930250</v>
      </c>
      <c r="P2245">
        <f t="shared" si="140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1"/>
        <v>377</v>
      </c>
      <c r="P2246">
        <f t="shared" si="140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1"/>
        <v>2647</v>
      </c>
      <c r="P2247">
        <f t="shared" si="140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1"/>
        <v>100</v>
      </c>
      <c r="P2248">
        <f t="shared" si="140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1"/>
        <v>104</v>
      </c>
      <c r="P2249">
        <f t="shared" si="140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1"/>
        <v>107</v>
      </c>
      <c r="P2250">
        <f t="shared" si="140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1"/>
        <v>169</v>
      </c>
      <c r="P2251">
        <f t="shared" si="140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1"/>
        <v>975</v>
      </c>
      <c r="P2252">
        <f t="shared" si="140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1"/>
        <v>134</v>
      </c>
      <c r="P2253">
        <f t="shared" si="140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1"/>
        <v>272</v>
      </c>
      <c r="P2254">
        <f t="shared" si="140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1"/>
        <v>113</v>
      </c>
      <c r="P2255">
        <f t="shared" si="140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1"/>
        <v>460</v>
      </c>
      <c r="P2256">
        <f t="shared" si="140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1"/>
        <v>287</v>
      </c>
      <c r="P2257">
        <f t="shared" si="140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1"/>
        <v>223</v>
      </c>
      <c r="P2258">
        <f t="shared" si="140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1"/>
        <v>636</v>
      </c>
      <c r="P2259">
        <f t="shared" si="140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1"/>
        <v>147</v>
      </c>
      <c r="P2260">
        <f t="shared" si="140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1"/>
        <v>1867</v>
      </c>
      <c r="P2261">
        <f t="shared" si="140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1"/>
        <v>327</v>
      </c>
      <c r="P2262">
        <f t="shared" si="140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1"/>
        <v>780</v>
      </c>
      <c r="P2263">
        <f t="shared" si="140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1"/>
        <v>154</v>
      </c>
      <c r="P2264">
        <f t="shared" si="140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1"/>
        <v>116</v>
      </c>
      <c r="P2265">
        <f t="shared" si="140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1"/>
        <v>180</v>
      </c>
      <c r="P2266">
        <f t="shared" si="140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1"/>
        <v>299</v>
      </c>
      <c r="P2267">
        <f t="shared" si="140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1"/>
        <v>320</v>
      </c>
      <c r="P2268">
        <f t="shared" si="140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1"/>
        <v>381</v>
      </c>
      <c r="P2269">
        <f t="shared" si="140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1"/>
        <v>103</v>
      </c>
      <c r="P2270">
        <f t="shared" si="140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1"/>
        <v>1802</v>
      </c>
      <c r="P2271">
        <f t="shared" si="140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1"/>
        <v>720</v>
      </c>
      <c r="P2272">
        <f t="shared" si="140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1"/>
        <v>283</v>
      </c>
      <c r="P2273">
        <f t="shared" si="140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1"/>
        <v>1357</v>
      </c>
      <c r="P2274">
        <f t="shared" si="140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1"/>
        <v>220</v>
      </c>
      <c r="P2275">
        <f t="shared" si="140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1"/>
        <v>120</v>
      </c>
      <c r="P2276">
        <f t="shared" si="140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1"/>
        <v>408</v>
      </c>
      <c r="P2277">
        <f t="shared" si="140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1"/>
        <v>106</v>
      </c>
      <c r="P2278">
        <f t="shared" si="140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1"/>
        <v>141</v>
      </c>
      <c r="P2279">
        <f t="shared" si="140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1"/>
        <v>271</v>
      </c>
      <c r="P2280">
        <f t="shared" si="140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1"/>
        <v>154</v>
      </c>
      <c r="P2281">
        <f t="shared" si="140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1"/>
        <v>404</v>
      </c>
      <c r="P2282">
        <f t="shared" si="140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1"/>
        <v>185</v>
      </c>
      <c r="P2283">
        <f t="shared" si="140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1"/>
        <v>185</v>
      </c>
      <c r="P2284">
        <f t="shared" si="140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1"/>
        <v>101</v>
      </c>
      <c r="P2285">
        <f t="shared" si="140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1"/>
        <v>106</v>
      </c>
      <c r="P2286">
        <f t="shared" si="140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1"/>
        <v>121</v>
      </c>
      <c r="P2287">
        <f t="shared" si="140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1"/>
        <v>100</v>
      </c>
      <c r="P2288">
        <f t="shared" si="140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1"/>
        <v>120</v>
      </c>
      <c r="P2289">
        <f t="shared" si="140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1"/>
        <v>100</v>
      </c>
      <c r="P2290">
        <f t="shared" si="140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1"/>
        <v>107</v>
      </c>
      <c r="P2291">
        <f t="shared" si="140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1"/>
        <v>104</v>
      </c>
      <c r="P2292">
        <f t="shared" si="140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1"/>
        <v>173</v>
      </c>
      <c r="P2293">
        <f t="shared" si="140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1"/>
        <v>107</v>
      </c>
      <c r="P2294">
        <f t="shared" si="140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1"/>
        <v>108</v>
      </c>
      <c r="P2295">
        <f t="shared" si="140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1"/>
        <v>146</v>
      </c>
      <c r="P2296">
        <f t="shared" si="140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1"/>
        <v>125</v>
      </c>
      <c r="P2297">
        <f t="shared" si="140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1"/>
        <v>149</v>
      </c>
      <c r="P2298">
        <f t="shared" si="140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1"/>
        <v>101</v>
      </c>
      <c r="P2299">
        <f t="shared" si="140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1"/>
        <v>105</v>
      </c>
      <c r="P2300">
        <f t="shared" si="140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1"/>
        <v>350</v>
      </c>
      <c r="P2301">
        <f t="shared" ref="P2301:P2364" si="144">IFERROR(ROUND(E2301/L2301,2),0)</f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1"/>
        <v>101</v>
      </c>
      <c r="P2302">
        <f t="shared" si="144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1"/>
        <v>134</v>
      </c>
      <c r="P2303">
        <f t="shared" si="144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1"/>
        <v>171</v>
      </c>
      <c r="P2304">
        <f t="shared" si="144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1"/>
        <v>109</v>
      </c>
      <c r="P2305">
        <f t="shared" si="144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1"/>
        <v>101</v>
      </c>
      <c r="P2306">
        <f t="shared" si="144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5">ROUND(E2307/D2307*100,0)</f>
        <v>101</v>
      </c>
      <c r="P2307">
        <f t="shared" si="144"/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5"/>
        <v>107</v>
      </c>
      <c r="P2308">
        <f t="shared" si="144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5"/>
        <v>107</v>
      </c>
      <c r="P2309">
        <f t="shared" si="144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5"/>
        <v>101</v>
      </c>
      <c r="P2310">
        <f t="shared" si="144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5"/>
        <v>107</v>
      </c>
      <c r="P2311">
        <f t="shared" si="144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5"/>
        <v>429</v>
      </c>
      <c r="P2312">
        <f t="shared" si="144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5"/>
        <v>104</v>
      </c>
      <c r="P2313">
        <f t="shared" si="144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5"/>
        <v>108</v>
      </c>
      <c r="P2314">
        <f t="shared" si="144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5"/>
        <v>176</v>
      </c>
      <c r="P2315">
        <f t="shared" si="144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5"/>
        <v>157</v>
      </c>
      <c r="P2316">
        <f t="shared" si="144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5"/>
        <v>103</v>
      </c>
      <c r="P2317">
        <f t="shared" si="144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5"/>
        <v>104</v>
      </c>
      <c r="P2318">
        <f t="shared" si="144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5"/>
        <v>104</v>
      </c>
      <c r="P2319">
        <f t="shared" si="144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5"/>
        <v>121</v>
      </c>
      <c r="P2320">
        <f t="shared" si="144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5"/>
        <v>108</v>
      </c>
      <c r="P2321">
        <f t="shared" si="144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5"/>
        <v>109</v>
      </c>
      <c r="P2322">
        <f t="shared" si="144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5"/>
        <v>39</v>
      </c>
      <c r="P2323">
        <f t="shared" si="144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5"/>
        <v>3</v>
      </c>
      <c r="P2324">
        <f t="shared" si="144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5"/>
        <v>48</v>
      </c>
      <c r="P2325">
        <f t="shared" si="144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5"/>
        <v>21</v>
      </c>
      <c r="P2326">
        <f t="shared" si="144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5"/>
        <v>8</v>
      </c>
      <c r="P2327">
        <f t="shared" si="144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5"/>
        <v>1</v>
      </c>
      <c r="P2328">
        <f t="shared" si="144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5"/>
        <v>526</v>
      </c>
      <c r="P2329">
        <f t="shared" si="144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5"/>
        <v>254</v>
      </c>
      <c r="P2330">
        <f t="shared" si="144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5"/>
        <v>106</v>
      </c>
      <c r="P2331">
        <f t="shared" si="144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5"/>
        <v>102</v>
      </c>
      <c r="P2332">
        <f t="shared" si="144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5"/>
        <v>144</v>
      </c>
      <c r="P2333">
        <f t="shared" si="144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5"/>
        <v>106</v>
      </c>
      <c r="P2334">
        <f t="shared" si="144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5"/>
        <v>212</v>
      </c>
      <c r="P2335">
        <f t="shared" si="144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5"/>
        <v>102</v>
      </c>
      <c r="P2336">
        <f t="shared" si="144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5"/>
        <v>102</v>
      </c>
      <c r="P2337">
        <f t="shared" si="144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5"/>
        <v>521</v>
      </c>
      <c r="P2338">
        <f t="shared" si="144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5"/>
        <v>111</v>
      </c>
      <c r="P2339">
        <f t="shared" si="144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5"/>
        <v>101</v>
      </c>
      <c r="P2340">
        <f t="shared" si="144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5"/>
        <v>294</v>
      </c>
      <c r="P2341">
        <f t="shared" si="144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5"/>
        <v>106</v>
      </c>
      <c r="P2342">
        <f t="shared" si="144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5"/>
        <v>0</v>
      </c>
      <c r="P2343">
        <f t="shared" si="144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5"/>
        <v>0</v>
      </c>
      <c r="P2344">
        <f t="shared" si="144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5"/>
        <v>3</v>
      </c>
      <c r="P2345">
        <f t="shared" si="144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5"/>
        <v>0</v>
      </c>
      <c r="P2346">
        <f t="shared" si="144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5"/>
        <v>0</v>
      </c>
      <c r="P2347">
        <f t="shared" si="144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5"/>
        <v>0</v>
      </c>
      <c r="P2348">
        <f t="shared" si="144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5"/>
        <v>2</v>
      </c>
      <c r="P2349">
        <f t="shared" si="144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5"/>
        <v>0</v>
      </c>
      <c r="P2350">
        <f t="shared" si="144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5"/>
        <v>0</v>
      </c>
      <c r="P2351">
        <f t="shared" si="144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5"/>
        <v>0</v>
      </c>
      <c r="P2352">
        <f t="shared" si="144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5"/>
        <v>1</v>
      </c>
      <c r="P2353">
        <f t="shared" si="144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5"/>
        <v>0</v>
      </c>
      <c r="P2354">
        <f t="shared" si="144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5"/>
        <v>0</v>
      </c>
      <c r="P2355">
        <f t="shared" si="144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5"/>
        <v>0</v>
      </c>
      <c r="P2356">
        <f t="shared" si="144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5"/>
        <v>1</v>
      </c>
      <c r="P2357">
        <f t="shared" si="144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5"/>
        <v>0</v>
      </c>
      <c r="P2358">
        <f t="shared" si="144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5"/>
        <v>0</v>
      </c>
      <c r="P2359">
        <f t="shared" si="144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5"/>
        <v>0</v>
      </c>
      <c r="P2360">
        <f t="shared" si="144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5"/>
        <v>15</v>
      </c>
      <c r="P2361">
        <f t="shared" si="144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5"/>
        <v>0</v>
      </c>
      <c r="P2362">
        <f t="shared" si="144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5"/>
        <v>0</v>
      </c>
      <c r="P2363">
        <f t="shared" si="144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5"/>
        <v>29</v>
      </c>
      <c r="P2364">
        <f t="shared" si="144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5"/>
        <v>0</v>
      </c>
      <c r="P2365">
        <f t="shared" ref="P2365:P2428" si="148">IFERROR(ROUND(E2365/L2365,2),0)</f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5"/>
        <v>0</v>
      </c>
      <c r="P2366">
        <f t="shared" si="148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5"/>
        <v>0</v>
      </c>
      <c r="P2367">
        <f t="shared" si="148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5"/>
        <v>11</v>
      </c>
      <c r="P2368">
        <f t="shared" si="148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5"/>
        <v>1</v>
      </c>
      <c r="P2369">
        <f t="shared" si="148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5"/>
        <v>0</v>
      </c>
      <c r="P2370">
        <f t="shared" si="148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9">ROUND(E2371/D2371*100,0)</f>
        <v>0</v>
      </c>
      <c r="P2371">
        <f t="shared" si="148"/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9"/>
        <v>0</v>
      </c>
      <c r="P2372">
        <f t="shared" si="148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9"/>
        <v>0</v>
      </c>
      <c r="P2373">
        <f t="shared" si="148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9"/>
        <v>3</v>
      </c>
      <c r="P2374">
        <f t="shared" si="148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9"/>
        <v>0</v>
      </c>
      <c r="P2375">
        <f t="shared" si="148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9"/>
        <v>0</v>
      </c>
      <c r="P2376">
        <f t="shared" si="148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9"/>
        <v>0</v>
      </c>
      <c r="P2377">
        <f t="shared" si="148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9"/>
        <v>11</v>
      </c>
      <c r="P2378">
        <f t="shared" si="148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9"/>
        <v>0</v>
      </c>
      <c r="P2379">
        <f t="shared" si="148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9"/>
        <v>0</v>
      </c>
      <c r="P2380">
        <f t="shared" si="148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9"/>
        <v>0</v>
      </c>
      <c r="P2381">
        <f t="shared" si="148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9"/>
        <v>0</v>
      </c>
      <c r="P2382">
        <f t="shared" si="148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9"/>
        <v>2</v>
      </c>
      <c r="P2383">
        <f t="shared" si="148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9"/>
        <v>3</v>
      </c>
      <c r="P2384">
        <f t="shared" si="148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9"/>
        <v>4</v>
      </c>
      <c r="P2385">
        <f t="shared" si="148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9"/>
        <v>1</v>
      </c>
      <c r="P2386">
        <f t="shared" si="148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9"/>
        <v>1</v>
      </c>
      <c r="P2387">
        <f t="shared" si="148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9"/>
        <v>0</v>
      </c>
      <c r="P2388">
        <f t="shared" si="148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9"/>
        <v>1</v>
      </c>
      <c r="P2389">
        <f t="shared" si="148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9"/>
        <v>1</v>
      </c>
      <c r="P2390">
        <f t="shared" si="148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9"/>
        <v>0</v>
      </c>
      <c r="P2391">
        <f t="shared" si="148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9"/>
        <v>0</v>
      </c>
      <c r="P2392">
        <f t="shared" si="148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9"/>
        <v>0</v>
      </c>
      <c r="P2393">
        <f t="shared" si="148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9"/>
        <v>0</v>
      </c>
      <c r="P2394">
        <f t="shared" si="148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9"/>
        <v>0</v>
      </c>
      <c r="P2395">
        <f t="shared" si="148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9"/>
        <v>0</v>
      </c>
      <c r="P2396">
        <f t="shared" si="148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9"/>
        <v>0</v>
      </c>
      <c r="P2397">
        <f t="shared" si="148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9"/>
        <v>0</v>
      </c>
      <c r="P2398">
        <f t="shared" si="148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9"/>
        <v>0</v>
      </c>
      <c r="P2399">
        <f t="shared" si="148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9"/>
        <v>0</v>
      </c>
      <c r="P2400">
        <f t="shared" si="148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9"/>
        <v>0</v>
      </c>
      <c r="P2401">
        <f t="shared" si="148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9"/>
        <v>0</v>
      </c>
      <c r="P2402">
        <f t="shared" si="148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9"/>
        <v>1</v>
      </c>
      <c r="P2403">
        <f t="shared" si="148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9"/>
        <v>0</v>
      </c>
      <c r="P2404">
        <f t="shared" si="148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9"/>
        <v>17</v>
      </c>
      <c r="P2405">
        <f t="shared" si="148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9"/>
        <v>0</v>
      </c>
      <c r="P2406">
        <f t="shared" si="148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9"/>
        <v>23</v>
      </c>
      <c r="P2407">
        <f t="shared" si="148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9"/>
        <v>41</v>
      </c>
      <c r="P2408">
        <f t="shared" si="148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9"/>
        <v>25</v>
      </c>
      <c r="P2409">
        <f t="shared" si="148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9"/>
        <v>0</v>
      </c>
      <c r="P2410">
        <f t="shared" si="148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9"/>
        <v>2</v>
      </c>
      <c r="P2411">
        <f t="shared" si="148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9"/>
        <v>0</v>
      </c>
      <c r="P2412">
        <f t="shared" si="148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9"/>
        <v>1</v>
      </c>
      <c r="P2413">
        <f t="shared" si="148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9"/>
        <v>0</v>
      </c>
      <c r="P2414">
        <f t="shared" si="148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9"/>
        <v>1</v>
      </c>
      <c r="P2415">
        <f t="shared" si="148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9"/>
        <v>3</v>
      </c>
      <c r="P2416">
        <f t="shared" si="148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9"/>
        <v>1</v>
      </c>
      <c r="P2417">
        <f t="shared" si="148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9"/>
        <v>0</v>
      </c>
      <c r="P2418">
        <f t="shared" si="148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9"/>
        <v>0</v>
      </c>
      <c r="P2419">
        <f t="shared" si="148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9"/>
        <v>0</v>
      </c>
      <c r="P2420">
        <f t="shared" si="148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9"/>
        <v>0</v>
      </c>
      <c r="P2421">
        <f t="shared" si="148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9"/>
        <v>15</v>
      </c>
      <c r="P2422">
        <f t="shared" si="148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9"/>
        <v>0</v>
      </c>
      <c r="P2423">
        <f t="shared" si="148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9"/>
        <v>0</v>
      </c>
      <c r="P2424">
        <f t="shared" si="148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9"/>
        <v>0</v>
      </c>
      <c r="P2425">
        <f t="shared" si="148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9"/>
        <v>1</v>
      </c>
      <c r="P2426">
        <f t="shared" si="148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9"/>
        <v>0</v>
      </c>
      <c r="P2427">
        <f t="shared" si="148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9"/>
        <v>0</v>
      </c>
      <c r="P2428">
        <f t="shared" si="148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9"/>
        <v>0</v>
      </c>
      <c r="P2429">
        <f t="shared" ref="P2429:P2492" si="152">IFERROR(ROUND(E2429/L2429,2),0)</f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9"/>
        <v>0</v>
      </c>
      <c r="P2430">
        <f t="shared" si="152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9"/>
        <v>1</v>
      </c>
      <c r="P2431">
        <f t="shared" si="152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9"/>
        <v>1</v>
      </c>
      <c r="P2432">
        <f t="shared" si="152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9"/>
        <v>0</v>
      </c>
      <c r="P2433">
        <f t="shared" si="152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9"/>
        <v>0</v>
      </c>
      <c r="P2434">
        <f t="shared" si="152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3">ROUND(E2435/D2435*100,0)</f>
        <v>0</v>
      </c>
      <c r="P2435">
        <f t="shared" si="152"/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3"/>
        <v>0</v>
      </c>
      <c r="P2436">
        <f t="shared" si="152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3"/>
        <v>0</v>
      </c>
      <c r="P2437">
        <f t="shared" si="152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3"/>
        <v>0</v>
      </c>
      <c r="P2438">
        <f t="shared" si="152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3"/>
        <v>0</v>
      </c>
      <c r="P2439">
        <f t="shared" si="152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3"/>
        <v>0</v>
      </c>
      <c r="P2440">
        <f t="shared" si="152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3"/>
        <v>0</v>
      </c>
      <c r="P2441">
        <f t="shared" si="152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3"/>
        <v>0</v>
      </c>
      <c r="P2442">
        <f t="shared" si="152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3"/>
        <v>108</v>
      </c>
      <c r="P2443">
        <f t="shared" si="152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3"/>
        <v>126</v>
      </c>
      <c r="P2444">
        <f t="shared" si="152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3"/>
        <v>203</v>
      </c>
      <c r="P2445">
        <f t="shared" si="152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3"/>
        <v>109</v>
      </c>
      <c r="P2446">
        <f t="shared" si="152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3"/>
        <v>173</v>
      </c>
      <c r="P2447">
        <f t="shared" si="152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3"/>
        <v>168</v>
      </c>
      <c r="P2448">
        <f t="shared" si="152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3"/>
        <v>427</v>
      </c>
      <c r="P2449">
        <f t="shared" si="152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3"/>
        <v>108</v>
      </c>
      <c r="P2450">
        <f t="shared" si="152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3"/>
        <v>108</v>
      </c>
      <c r="P2451">
        <f t="shared" si="152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3"/>
        <v>102</v>
      </c>
      <c r="P2452">
        <f t="shared" si="152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3"/>
        <v>115</v>
      </c>
      <c r="P2453">
        <f t="shared" si="152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3"/>
        <v>134</v>
      </c>
      <c r="P2454">
        <f t="shared" si="152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3"/>
        <v>155</v>
      </c>
      <c r="P2455">
        <f t="shared" si="152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3"/>
        <v>101</v>
      </c>
      <c r="P2456">
        <f t="shared" si="152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3"/>
        <v>182</v>
      </c>
      <c r="P2457">
        <f t="shared" si="152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3"/>
        <v>181</v>
      </c>
      <c r="P2458">
        <f t="shared" si="152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3"/>
        <v>102</v>
      </c>
      <c r="P2459">
        <f t="shared" si="152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3"/>
        <v>110</v>
      </c>
      <c r="P2460">
        <f t="shared" si="152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3"/>
        <v>102</v>
      </c>
      <c r="P2461">
        <f t="shared" si="152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3"/>
        <v>101</v>
      </c>
      <c r="P2462">
        <f t="shared" si="152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3"/>
        <v>104</v>
      </c>
      <c r="P2463">
        <f t="shared" si="152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3"/>
        <v>111</v>
      </c>
      <c r="P2464">
        <f t="shared" si="152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3"/>
        <v>116</v>
      </c>
      <c r="P2465">
        <f t="shared" si="152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3"/>
        <v>111</v>
      </c>
      <c r="P2466">
        <f t="shared" si="152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3"/>
        <v>180</v>
      </c>
      <c r="P2467">
        <f t="shared" si="152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3"/>
        <v>100</v>
      </c>
      <c r="P2468">
        <f t="shared" si="152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3"/>
        <v>119</v>
      </c>
      <c r="P2469">
        <f t="shared" si="152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3"/>
        <v>107</v>
      </c>
      <c r="P2470">
        <f t="shared" si="152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3"/>
        <v>114</v>
      </c>
      <c r="P2471">
        <f t="shared" si="152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3"/>
        <v>103</v>
      </c>
      <c r="P2472">
        <f t="shared" si="152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3"/>
        <v>128</v>
      </c>
      <c r="P2473">
        <f t="shared" si="152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3"/>
        <v>136</v>
      </c>
      <c r="P2474">
        <f t="shared" si="152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3"/>
        <v>100</v>
      </c>
      <c r="P2475">
        <f t="shared" si="152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3"/>
        <v>100</v>
      </c>
      <c r="P2476">
        <f t="shared" si="152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3"/>
        <v>105</v>
      </c>
      <c r="P2477">
        <f t="shared" si="152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3"/>
        <v>105</v>
      </c>
      <c r="P2478">
        <f t="shared" si="152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3"/>
        <v>171</v>
      </c>
      <c r="P2479">
        <f t="shared" si="152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3"/>
        <v>128</v>
      </c>
      <c r="P2480">
        <f t="shared" si="152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3"/>
        <v>133</v>
      </c>
      <c r="P2481">
        <f t="shared" si="152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3"/>
        <v>100</v>
      </c>
      <c r="P2482">
        <f t="shared" si="152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3"/>
        <v>113</v>
      </c>
      <c r="P2483">
        <f t="shared" si="152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3"/>
        <v>100</v>
      </c>
      <c r="P2484">
        <f t="shared" si="152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3"/>
        <v>114</v>
      </c>
      <c r="P2485">
        <f t="shared" si="152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3"/>
        <v>119</v>
      </c>
      <c r="P2486">
        <f t="shared" si="152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3"/>
        <v>103</v>
      </c>
      <c r="P2487">
        <f t="shared" si="152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3"/>
        <v>266</v>
      </c>
      <c r="P2488">
        <f t="shared" si="152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3"/>
        <v>100</v>
      </c>
      <c r="P2489">
        <f t="shared" si="152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3"/>
        <v>107</v>
      </c>
      <c r="P2490">
        <f t="shared" si="152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3"/>
        <v>134</v>
      </c>
      <c r="P2491">
        <f t="shared" si="152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3"/>
        <v>121</v>
      </c>
      <c r="P2492">
        <f t="shared" si="152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3"/>
        <v>103</v>
      </c>
      <c r="P2493">
        <f t="shared" ref="P2493:P2556" si="156">IFERROR(ROUND(E2493/L2493,2),0)</f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3"/>
        <v>125</v>
      </c>
      <c r="P2494">
        <f t="shared" si="156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3"/>
        <v>129</v>
      </c>
      <c r="P2495">
        <f t="shared" si="156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3"/>
        <v>101</v>
      </c>
      <c r="P2496">
        <f t="shared" si="156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3"/>
        <v>128</v>
      </c>
      <c r="P2497">
        <f t="shared" si="156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3"/>
        <v>100</v>
      </c>
      <c r="P2498">
        <f t="shared" si="156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7">ROUND(E2499/D2499*100,0)</f>
        <v>113</v>
      </c>
      <c r="P2499">
        <f t="shared" si="156"/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7"/>
        <v>106</v>
      </c>
      <c r="P2500">
        <f t="shared" si="156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7"/>
        <v>203</v>
      </c>
      <c r="P2501">
        <f t="shared" si="156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7"/>
        <v>113</v>
      </c>
      <c r="P2502">
        <f t="shared" si="156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7"/>
        <v>3</v>
      </c>
      <c r="P2503">
        <f t="shared" si="156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7"/>
        <v>0</v>
      </c>
      <c r="P2504">
        <f t="shared" si="156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7"/>
        <v>0</v>
      </c>
      <c r="P2505">
        <f t="shared" si="156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7"/>
        <v>0</v>
      </c>
      <c r="P2506">
        <f t="shared" si="156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7"/>
        <v>0</v>
      </c>
      <c r="P2507">
        <f t="shared" si="156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7"/>
        <v>1</v>
      </c>
      <c r="P2508">
        <f t="shared" si="156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7"/>
        <v>0</v>
      </c>
      <c r="P2509">
        <f t="shared" si="156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7"/>
        <v>0</v>
      </c>
      <c r="P2510">
        <f t="shared" si="156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7"/>
        <v>1</v>
      </c>
      <c r="P2511">
        <f t="shared" si="156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7"/>
        <v>0</v>
      </c>
      <c r="P2512">
        <f t="shared" si="156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7"/>
        <v>0</v>
      </c>
      <c r="P2513">
        <f t="shared" si="156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7"/>
        <v>0</v>
      </c>
      <c r="P2514">
        <f t="shared" si="156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7"/>
        <v>0</v>
      </c>
      <c r="P2515">
        <f t="shared" si="156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7"/>
        <v>2</v>
      </c>
      <c r="P2516">
        <f t="shared" si="156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7"/>
        <v>19</v>
      </c>
      <c r="P2517">
        <f t="shared" si="156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7"/>
        <v>0</v>
      </c>
      <c r="P2518">
        <f t="shared" si="156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7"/>
        <v>10</v>
      </c>
      <c r="P2519">
        <f t="shared" si="156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7"/>
        <v>0</v>
      </c>
      <c r="P2520">
        <f t="shared" si="156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7"/>
        <v>0</v>
      </c>
      <c r="P2521">
        <f t="shared" si="156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7"/>
        <v>0</v>
      </c>
      <c r="P2522">
        <f t="shared" si="156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7"/>
        <v>109</v>
      </c>
      <c r="P2523">
        <f t="shared" si="156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7"/>
        <v>100</v>
      </c>
      <c r="P2524">
        <f t="shared" si="156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7"/>
        <v>156</v>
      </c>
      <c r="P2525">
        <f t="shared" si="156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7"/>
        <v>102</v>
      </c>
      <c r="P2526">
        <f t="shared" si="156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7"/>
        <v>100</v>
      </c>
      <c r="P2527">
        <f t="shared" si="156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7"/>
        <v>113</v>
      </c>
      <c r="P2528">
        <f t="shared" si="156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7"/>
        <v>102</v>
      </c>
      <c r="P2529">
        <f t="shared" si="156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7"/>
        <v>107</v>
      </c>
      <c r="P2530">
        <f t="shared" si="156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7"/>
        <v>104</v>
      </c>
      <c r="P2531">
        <f t="shared" si="156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7"/>
        <v>100</v>
      </c>
      <c r="P2532">
        <f t="shared" si="156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7"/>
        <v>100</v>
      </c>
      <c r="P2533">
        <f t="shared" si="156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7"/>
        <v>126</v>
      </c>
      <c r="P2534">
        <f t="shared" si="156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7"/>
        <v>111</v>
      </c>
      <c r="P2535">
        <f t="shared" si="156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7"/>
        <v>105</v>
      </c>
      <c r="P2536">
        <f t="shared" si="156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7"/>
        <v>104</v>
      </c>
      <c r="P2537">
        <f t="shared" si="156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7"/>
        <v>116</v>
      </c>
      <c r="P2538">
        <f t="shared" si="156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7"/>
        <v>110</v>
      </c>
      <c r="P2539">
        <f t="shared" si="156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7"/>
        <v>113</v>
      </c>
      <c r="P2540">
        <f t="shared" si="156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7"/>
        <v>100</v>
      </c>
      <c r="P2541">
        <f t="shared" si="156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7"/>
        <v>103</v>
      </c>
      <c r="P2542">
        <f t="shared" si="156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7"/>
        <v>107</v>
      </c>
      <c r="P2543">
        <f t="shared" si="156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7"/>
        <v>104</v>
      </c>
      <c r="P2544">
        <f t="shared" si="156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7"/>
        <v>156</v>
      </c>
      <c r="P2545">
        <f t="shared" si="156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7"/>
        <v>101</v>
      </c>
      <c r="P2546">
        <f t="shared" si="156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7"/>
        <v>195</v>
      </c>
      <c r="P2547">
        <f t="shared" si="156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7"/>
        <v>112</v>
      </c>
      <c r="P2548">
        <f t="shared" si="156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7"/>
        <v>120</v>
      </c>
      <c r="P2549">
        <f t="shared" si="156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7"/>
        <v>102</v>
      </c>
      <c r="P2550">
        <f t="shared" si="156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7"/>
        <v>103</v>
      </c>
      <c r="P2551">
        <f t="shared" si="156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7"/>
        <v>101</v>
      </c>
      <c r="P2552">
        <f t="shared" si="156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7"/>
        <v>103</v>
      </c>
      <c r="P2553">
        <f t="shared" si="156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7"/>
        <v>107</v>
      </c>
      <c r="P2554">
        <f t="shared" si="156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7"/>
        <v>156</v>
      </c>
      <c r="P2555">
        <f t="shared" si="156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7"/>
        <v>123</v>
      </c>
      <c r="P2556">
        <f t="shared" si="156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7"/>
        <v>107</v>
      </c>
      <c r="P2557">
        <f t="shared" ref="P2557:P2620" si="160">IFERROR(ROUND(E2557/L2557,2),0)</f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7"/>
        <v>106</v>
      </c>
      <c r="P2558">
        <f t="shared" si="160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7"/>
        <v>118</v>
      </c>
      <c r="P2559">
        <f t="shared" si="160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7"/>
        <v>109</v>
      </c>
      <c r="P2560">
        <f t="shared" si="160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7"/>
        <v>111</v>
      </c>
      <c r="P2561">
        <f t="shared" si="160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7"/>
        <v>100</v>
      </c>
      <c r="P2562">
        <f t="shared" si="160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1">ROUND(E2563/D2563*100,0)</f>
        <v>0</v>
      </c>
      <c r="P2563">
        <f t="shared" si="160"/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1"/>
        <v>1</v>
      </c>
      <c r="P2564">
        <f t="shared" si="160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1"/>
        <v>0</v>
      </c>
      <c r="P2565">
        <f t="shared" si="160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1"/>
        <v>0</v>
      </c>
      <c r="P2566">
        <f t="shared" si="160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1"/>
        <v>1</v>
      </c>
      <c r="P2567">
        <f t="shared" si="160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1"/>
        <v>0</v>
      </c>
      <c r="P2568">
        <f t="shared" si="160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1"/>
        <v>0</v>
      </c>
      <c r="P2569">
        <f t="shared" si="160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1"/>
        <v>1</v>
      </c>
      <c r="P2570">
        <f t="shared" si="160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1"/>
        <v>2</v>
      </c>
      <c r="P2571">
        <f t="shared" si="160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1"/>
        <v>1</v>
      </c>
      <c r="P2572">
        <f t="shared" si="160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1"/>
        <v>0</v>
      </c>
      <c r="P2573">
        <f t="shared" si="160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1"/>
        <v>0</v>
      </c>
      <c r="P2574">
        <f t="shared" si="160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1"/>
        <v>0</v>
      </c>
      <c r="P2575">
        <f t="shared" si="160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1"/>
        <v>0</v>
      </c>
      <c r="P2576">
        <f t="shared" si="160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1"/>
        <v>0</v>
      </c>
      <c r="P2577">
        <f t="shared" si="160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1"/>
        <v>0</v>
      </c>
      <c r="P2578">
        <f t="shared" si="160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1"/>
        <v>0</v>
      </c>
      <c r="P2579">
        <f t="shared" si="160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1"/>
        <v>0</v>
      </c>
      <c r="P2580">
        <f t="shared" si="160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1"/>
        <v>0</v>
      </c>
      <c r="P2581">
        <f t="shared" si="160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1"/>
        <v>1</v>
      </c>
      <c r="P2582">
        <f t="shared" si="160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1"/>
        <v>11</v>
      </c>
      <c r="P2583">
        <f t="shared" si="160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1"/>
        <v>0</v>
      </c>
      <c r="P2584">
        <f t="shared" si="160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1"/>
        <v>1</v>
      </c>
      <c r="P2585">
        <f t="shared" si="160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1"/>
        <v>0</v>
      </c>
      <c r="P2586">
        <f t="shared" si="160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1"/>
        <v>0</v>
      </c>
      <c r="P2587">
        <f t="shared" si="160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1"/>
        <v>0</v>
      </c>
      <c r="P2588">
        <f t="shared" si="160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1"/>
        <v>2</v>
      </c>
      <c r="P2589">
        <f t="shared" si="160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1"/>
        <v>4</v>
      </c>
      <c r="P2590">
        <f t="shared" si="160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1"/>
        <v>0</v>
      </c>
      <c r="P2591">
        <f t="shared" si="160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1"/>
        <v>0</v>
      </c>
      <c r="P2592">
        <f t="shared" si="160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1"/>
        <v>2</v>
      </c>
      <c r="P2593">
        <f t="shared" si="160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1"/>
        <v>0</v>
      </c>
      <c r="P2594">
        <f t="shared" si="160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1"/>
        <v>0</v>
      </c>
      <c r="P2595">
        <f t="shared" si="160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1"/>
        <v>0</v>
      </c>
      <c r="P2596">
        <f t="shared" si="160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1"/>
        <v>12</v>
      </c>
      <c r="P2597">
        <f t="shared" si="160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1"/>
        <v>24</v>
      </c>
      <c r="P2598">
        <f t="shared" si="160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1"/>
        <v>6</v>
      </c>
      <c r="P2599">
        <f t="shared" si="160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1"/>
        <v>39</v>
      </c>
      <c r="P2600">
        <f t="shared" si="160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1"/>
        <v>1</v>
      </c>
      <c r="P2601">
        <f t="shared" si="160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1"/>
        <v>7</v>
      </c>
      <c r="P2602">
        <f t="shared" si="160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1"/>
        <v>661</v>
      </c>
      <c r="P2603">
        <f t="shared" si="160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1"/>
        <v>326</v>
      </c>
      <c r="P2604">
        <f t="shared" si="160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1"/>
        <v>101</v>
      </c>
      <c r="P2605">
        <f t="shared" si="160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1"/>
        <v>104</v>
      </c>
      <c r="P2606">
        <f t="shared" si="160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1"/>
        <v>107</v>
      </c>
      <c r="P2607">
        <f t="shared" si="160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1"/>
        <v>110</v>
      </c>
      <c r="P2608">
        <f t="shared" si="160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1"/>
        <v>408</v>
      </c>
      <c r="P2609">
        <f t="shared" si="160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1"/>
        <v>224</v>
      </c>
      <c r="P2610">
        <f t="shared" si="160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1"/>
        <v>304</v>
      </c>
      <c r="P2611">
        <f t="shared" si="160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1"/>
        <v>141</v>
      </c>
      <c r="P2612">
        <f t="shared" si="160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1"/>
        <v>2791</v>
      </c>
      <c r="P2613">
        <f t="shared" si="160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1"/>
        <v>172</v>
      </c>
      <c r="P2614">
        <f t="shared" si="160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1"/>
        <v>101</v>
      </c>
      <c r="P2615">
        <f t="shared" si="160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1"/>
        <v>102</v>
      </c>
      <c r="P2616">
        <f t="shared" si="160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1"/>
        <v>170</v>
      </c>
      <c r="P2617">
        <f t="shared" si="160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1"/>
        <v>115</v>
      </c>
      <c r="P2618">
        <f t="shared" si="160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1"/>
        <v>878</v>
      </c>
      <c r="P2619">
        <f t="shared" si="160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1"/>
        <v>105</v>
      </c>
      <c r="P2620">
        <f t="shared" si="160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1"/>
        <v>188</v>
      </c>
      <c r="P2621">
        <f t="shared" ref="P2621:P2684" si="164">IFERROR(ROUND(E2621/L2621,2),0)</f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1"/>
        <v>144</v>
      </c>
      <c r="P2622">
        <f t="shared" si="164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1"/>
        <v>146</v>
      </c>
      <c r="P2623">
        <f t="shared" si="164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1"/>
        <v>131</v>
      </c>
      <c r="P2624">
        <f t="shared" si="164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1"/>
        <v>114</v>
      </c>
      <c r="P2625">
        <f t="shared" si="164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1"/>
        <v>1379</v>
      </c>
      <c r="P2626">
        <f t="shared" si="164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5">ROUND(E2627/D2627*100,0)</f>
        <v>956</v>
      </c>
      <c r="P2627">
        <f t="shared" si="164"/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5"/>
        <v>112</v>
      </c>
      <c r="P2628">
        <f t="shared" si="164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5"/>
        <v>647</v>
      </c>
      <c r="P2629">
        <f t="shared" si="164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5"/>
        <v>110</v>
      </c>
      <c r="P2630">
        <f t="shared" si="164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5"/>
        <v>128</v>
      </c>
      <c r="P2631">
        <f t="shared" si="164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5"/>
        <v>158</v>
      </c>
      <c r="P2632">
        <f t="shared" si="164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5"/>
        <v>115</v>
      </c>
      <c r="P2633">
        <f t="shared" si="164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5"/>
        <v>137</v>
      </c>
      <c r="P2634">
        <f t="shared" si="164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5"/>
        <v>355</v>
      </c>
      <c r="P2635">
        <f t="shared" si="164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5"/>
        <v>106</v>
      </c>
      <c r="P2636">
        <f t="shared" si="164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5"/>
        <v>100</v>
      </c>
      <c r="P2637">
        <f t="shared" si="164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5"/>
        <v>187</v>
      </c>
      <c r="P2638">
        <f t="shared" si="164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5"/>
        <v>166</v>
      </c>
      <c r="P2639">
        <f t="shared" si="164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5"/>
        <v>102</v>
      </c>
      <c r="P2640">
        <f t="shared" si="164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5"/>
        <v>164</v>
      </c>
      <c r="P2641">
        <f t="shared" si="164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5"/>
        <v>106</v>
      </c>
      <c r="P2642">
        <f t="shared" si="164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5"/>
        <v>1</v>
      </c>
      <c r="P2643">
        <f t="shared" si="164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5"/>
        <v>0</v>
      </c>
      <c r="P2644">
        <f t="shared" si="164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5"/>
        <v>34</v>
      </c>
      <c r="P2645">
        <f t="shared" si="164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5"/>
        <v>2</v>
      </c>
      <c r="P2646">
        <f t="shared" si="164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5"/>
        <v>11</v>
      </c>
      <c r="P2647">
        <f t="shared" si="164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5"/>
        <v>8</v>
      </c>
      <c r="P2648">
        <f t="shared" si="164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5"/>
        <v>1</v>
      </c>
      <c r="P2649">
        <f t="shared" si="164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5"/>
        <v>1</v>
      </c>
      <c r="P2650">
        <f t="shared" si="164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5"/>
        <v>0</v>
      </c>
      <c r="P2651">
        <f t="shared" si="164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5"/>
        <v>1</v>
      </c>
      <c r="P2652">
        <f t="shared" si="164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5"/>
        <v>2</v>
      </c>
      <c r="P2653">
        <f t="shared" si="164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5"/>
        <v>1</v>
      </c>
      <c r="P2654">
        <f t="shared" si="164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5"/>
        <v>12</v>
      </c>
      <c r="P2655">
        <f t="shared" si="164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5"/>
        <v>0</v>
      </c>
      <c r="P2656">
        <f t="shared" si="164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5"/>
        <v>21</v>
      </c>
      <c r="P2657">
        <f t="shared" si="164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5"/>
        <v>11</v>
      </c>
      <c r="P2658">
        <f t="shared" si="164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5"/>
        <v>19</v>
      </c>
      <c r="P2659">
        <f t="shared" si="164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5"/>
        <v>0</v>
      </c>
      <c r="P2660">
        <f t="shared" si="164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5"/>
        <v>3</v>
      </c>
      <c r="P2661">
        <f t="shared" si="164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5"/>
        <v>0</v>
      </c>
      <c r="P2662">
        <f t="shared" si="164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5"/>
        <v>103</v>
      </c>
      <c r="P2663">
        <f t="shared" si="164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5"/>
        <v>107</v>
      </c>
      <c r="P2664">
        <f t="shared" si="164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5"/>
        <v>105</v>
      </c>
      <c r="P2665">
        <f t="shared" si="164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5"/>
        <v>103</v>
      </c>
      <c r="P2666">
        <f t="shared" si="164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5"/>
        <v>123</v>
      </c>
      <c r="P2667">
        <f t="shared" si="164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5"/>
        <v>159</v>
      </c>
      <c r="P2668">
        <f t="shared" si="164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5"/>
        <v>111</v>
      </c>
      <c r="P2669">
        <f t="shared" si="164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5"/>
        <v>171</v>
      </c>
      <c r="P2670">
        <f t="shared" si="164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5"/>
        <v>125</v>
      </c>
      <c r="P2671">
        <f t="shared" si="164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5"/>
        <v>6</v>
      </c>
      <c r="P2672">
        <f t="shared" si="164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5"/>
        <v>11</v>
      </c>
      <c r="P2673">
        <f t="shared" si="164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5"/>
        <v>33</v>
      </c>
      <c r="P2674">
        <f t="shared" si="164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5"/>
        <v>28</v>
      </c>
      <c r="P2675">
        <f t="shared" si="164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5"/>
        <v>63</v>
      </c>
      <c r="P2676">
        <f t="shared" si="164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5"/>
        <v>8</v>
      </c>
      <c r="P2677">
        <f t="shared" si="164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5"/>
        <v>50</v>
      </c>
      <c r="P2678">
        <f t="shared" si="164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5"/>
        <v>18</v>
      </c>
      <c r="P2679">
        <f t="shared" si="164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5"/>
        <v>0</v>
      </c>
      <c r="P2680">
        <f t="shared" si="164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5"/>
        <v>0</v>
      </c>
      <c r="P2681">
        <f t="shared" si="164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5"/>
        <v>1</v>
      </c>
      <c r="P2682">
        <f t="shared" si="164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5"/>
        <v>1</v>
      </c>
      <c r="P2683">
        <f t="shared" si="164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5"/>
        <v>28</v>
      </c>
      <c r="P2684">
        <f t="shared" si="164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5"/>
        <v>0</v>
      </c>
      <c r="P2685">
        <f t="shared" ref="P2685:P2748" si="168">IFERROR(ROUND(E2685/L2685,2),0)</f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5"/>
        <v>1</v>
      </c>
      <c r="P2686">
        <f t="shared" si="168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5"/>
        <v>0</v>
      </c>
      <c r="P2687">
        <f t="shared" si="168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5"/>
        <v>0</v>
      </c>
      <c r="P2688">
        <f t="shared" si="168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5"/>
        <v>0</v>
      </c>
      <c r="P2689">
        <f t="shared" si="168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5"/>
        <v>0</v>
      </c>
      <c r="P2690">
        <f t="shared" si="168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9">ROUND(E2691/D2691*100,0)</f>
        <v>0</v>
      </c>
      <c r="P2691">
        <f t="shared" si="168"/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9"/>
        <v>11</v>
      </c>
      <c r="P2692">
        <f t="shared" si="168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9"/>
        <v>0</v>
      </c>
      <c r="P2693">
        <f t="shared" si="168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9"/>
        <v>1</v>
      </c>
      <c r="P2694">
        <f t="shared" si="168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9"/>
        <v>1</v>
      </c>
      <c r="P2695">
        <f t="shared" si="168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9"/>
        <v>0</v>
      </c>
      <c r="P2696">
        <f t="shared" si="168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9"/>
        <v>0</v>
      </c>
      <c r="P2697">
        <f t="shared" si="168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9"/>
        <v>6</v>
      </c>
      <c r="P2698">
        <f t="shared" si="168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9"/>
        <v>26</v>
      </c>
      <c r="P2699">
        <f t="shared" si="168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9"/>
        <v>0</v>
      </c>
      <c r="P2700">
        <f t="shared" si="168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9"/>
        <v>0</v>
      </c>
      <c r="P2701">
        <f t="shared" si="168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9"/>
        <v>1</v>
      </c>
      <c r="P2702">
        <f t="shared" si="168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9"/>
        <v>46</v>
      </c>
      <c r="P2703">
        <f t="shared" si="168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9"/>
        <v>34</v>
      </c>
      <c r="P2704">
        <f t="shared" si="168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9"/>
        <v>104</v>
      </c>
      <c r="P2705">
        <f t="shared" si="168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9"/>
        <v>6</v>
      </c>
      <c r="P2706">
        <f t="shared" si="168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9"/>
        <v>11</v>
      </c>
      <c r="P2707">
        <f t="shared" si="168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9"/>
        <v>112</v>
      </c>
      <c r="P2708">
        <f t="shared" si="168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9"/>
        <v>351</v>
      </c>
      <c r="P2709">
        <f t="shared" si="168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9"/>
        <v>233</v>
      </c>
      <c r="P2710">
        <f t="shared" si="168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9"/>
        <v>102</v>
      </c>
      <c r="P2711">
        <f t="shared" si="168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9"/>
        <v>154</v>
      </c>
      <c r="P2712">
        <f t="shared" si="168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9"/>
        <v>101</v>
      </c>
      <c r="P2713">
        <f t="shared" si="168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9"/>
        <v>131</v>
      </c>
      <c r="P2714">
        <f t="shared" si="168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9"/>
        <v>102</v>
      </c>
      <c r="P2715">
        <f t="shared" si="168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9"/>
        <v>116</v>
      </c>
      <c r="P2716">
        <f t="shared" si="168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9"/>
        <v>265</v>
      </c>
      <c r="P2717">
        <f t="shared" si="168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9"/>
        <v>120</v>
      </c>
      <c r="P2718">
        <f t="shared" si="168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9"/>
        <v>120</v>
      </c>
      <c r="P2719">
        <f t="shared" si="168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9"/>
        <v>104</v>
      </c>
      <c r="P2720">
        <f t="shared" si="168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9"/>
        <v>109</v>
      </c>
      <c r="P2721">
        <f t="shared" si="168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9"/>
        <v>118</v>
      </c>
      <c r="P2722">
        <f t="shared" si="168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9"/>
        <v>1462</v>
      </c>
      <c r="P2723">
        <f t="shared" si="168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9"/>
        <v>253</v>
      </c>
      <c r="P2724">
        <f t="shared" si="168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9"/>
        <v>140</v>
      </c>
      <c r="P2725">
        <f t="shared" si="168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9"/>
        <v>297</v>
      </c>
      <c r="P2726">
        <f t="shared" si="168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9"/>
        <v>145</v>
      </c>
      <c r="P2727">
        <f t="shared" si="168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9"/>
        <v>106</v>
      </c>
      <c r="P2728">
        <f t="shared" si="168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9"/>
        <v>493</v>
      </c>
      <c r="P2729">
        <f t="shared" si="168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9"/>
        <v>202</v>
      </c>
      <c r="P2730">
        <f t="shared" si="168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9"/>
        <v>104</v>
      </c>
      <c r="P2731">
        <f t="shared" si="168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9"/>
        <v>170</v>
      </c>
      <c r="P2732">
        <f t="shared" si="168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9"/>
        <v>104</v>
      </c>
      <c r="P2733">
        <f t="shared" si="168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9"/>
        <v>118</v>
      </c>
      <c r="P2734">
        <f t="shared" si="168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9"/>
        <v>108</v>
      </c>
      <c r="P2735">
        <f t="shared" si="168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9"/>
        <v>2260300</v>
      </c>
      <c r="P2736">
        <f t="shared" si="168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9"/>
        <v>978</v>
      </c>
      <c r="P2737">
        <f t="shared" si="168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9"/>
        <v>123</v>
      </c>
      <c r="P2738">
        <f t="shared" si="168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9"/>
        <v>246</v>
      </c>
      <c r="P2739">
        <f t="shared" si="168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9"/>
        <v>148</v>
      </c>
      <c r="P2740">
        <f t="shared" si="168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9"/>
        <v>384</v>
      </c>
      <c r="P2741">
        <f t="shared" si="168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9"/>
        <v>103</v>
      </c>
      <c r="P2742">
        <f t="shared" si="168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9"/>
        <v>0</v>
      </c>
      <c r="P2743">
        <f t="shared" si="168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9"/>
        <v>29</v>
      </c>
      <c r="P2744">
        <f t="shared" si="168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9"/>
        <v>0</v>
      </c>
      <c r="P2745">
        <f t="shared" si="168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9"/>
        <v>5</v>
      </c>
      <c r="P2746">
        <f t="shared" si="168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9"/>
        <v>22</v>
      </c>
      <c r="P2747">
        <f t="shared" si="168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9"/>
        <v>27</v>
      </c>
      <c r="P2748">
        <f t="shared" si="168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9"/>
        <v>28</v>
      </c>
      <c r="P2749">
        <f t="shared" ref="P2749:P2812" si="172">IFERROR(ROUND(E2749/L2749,2),0)</f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9"/>
        <v>1</v>
      </c>
      <c r="P2750">
        <f t="shared" si="172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9"/>
        <v>1</v>
      </c>
      <c r="P2751">
        <f t="shared" si="172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9"/>
        <v>0</v>
      </c>
      <c r="P2752">
        <f t="shared" si="172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9"/>
        <v>0</v>
      </c>
      <c r="P2753">
        <f t="shared" si="172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9"/>
        <v>11</v>
      </c>
      <c r="P2754">
        <f t="shared" si="172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3">ROUND(E2755/D2755*100,0)</f>
        <v>19</v>
      </c>
      <c r="P2755">
        <f t="shared" si="172"/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3"/>
        <v>0</v>
      </c>
      <c r="P2756">
        <f t="shared" si="172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3"/>
        <v>52</v>
      </c>
      <c r="P2757">
        <f t="shared" si="172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3"/>
        <v>10</v>
      </c>
      <c r="P2758">
        <f t="shared" si="172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3"/>
        <v>1</v>
      </c>
      <c r="P2759">
        <f t="shared" si="172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3"/>
        <v>12</v>
      </c>
      <c r="P2760">
        <f t="shared" si="172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3"/>
        <v>11</v>
      </c>
      <c r="P2761">
        <f t="shared" si="172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3"/>
        <v>0</v>
      </c>
      <c r="P2762">
        <f t="shared" si="172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3"/>
        <v>1</v>
      </c>
      <c r="P2763">
        <f t="shared" si="172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3"/>
        <v>1</v>
      </c>
      <c r="P2764">
        <f t="shared" si="172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3"/>
        <v>0</v>
      </c>
      <c r="P2765">
        <f t="shared" si="172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3"/>
        <v>1</v>
      </c>
      <c r="P2766">
        <f t="shared" si="172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3"/>
        <v>0</v>
      </c>
      <c r="P2767">
        <f t="shared" si="172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3"/>
        <v>2</v>
      </c>
      <c r="P2768">
        <f t="shared" si="172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3"/>
        <v>1</v>
      </c>
      <c r="P2769">
        <f t="shared" si="172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3"/>
        <v>14</v>
      </c>
      <c r="P2770">
        <f t="shared" si="172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3"/>
        <v>0</v>
      </c>
      <c r="P2771">
        <f t="shared" si="172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3"/>
        <v>10</v>
      </c>
      <c r="P2772">
        <f t="shared" si="172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3"/>
        <v>0</v>
      </c>
      <c r="P2773">
        <f t="shared" si="172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3"/>
        <v>0</v>
      </c>
      <c r="P2774">
        <f t="shared" si="172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3"/>
        <v>0</v>
      </c>
      <c r="P2775">
        <f t="shared" si="172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3"/>
        <v>14</v>
      </c>
      <c r="P2776">
        <f t="shared" si="172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3"/>
        <v>3</v>
      </c>
      <c r="P2777">
        <f t="shared" si="172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3"/>
        <v>8</v>
      </c>
      <c r="P2778">
        <f t="shared" si="172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3"/>
        <v>0</v>
      </c>
      <c r="P2779">
        <f t="shared" si="172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3"/>
        <v>26</v>
      </c>
      <c r="P2780">
        <f t="shared" si="172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3"/>
        <v>2</v>
      </c>
      <c r="P2781">
        <f t="shared" si="172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3"/>
        <v>0</v>
      </c>
      <c r="P2782">
        <f t="shared" si="172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3"/>
        <v>105</v>
      </c>
      <c r="P2783">
        <f t="shared" si="172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3"/>
        <v>120</v>
      </c>
      <c r="P2784">
        <f t="shared" si="172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3"/>
        <v>115</v>
      </c>
      <c r="P2785">
        <f t="shared" si="172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3"/>
        <v>119</v>
      </c>
      <c r="P2786">
        <f t="shared" si="172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3"/>
        <v>105</v>
      </c>
      <c r="P2787">
        <f t="shared" si="172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3"/>
        <v>118</v>
      </c>
      <c r="P2788">
        <f t="shared" si="172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3"/>
        <v>120</v>
      </c>
      <c r="P2789">
        <f t="shared" si="172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3"/>
        <v>103</v>
      </c>
      <c r="P2790">
        <f t="shared" si="172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3"/>
        <v>101</v>
      </c>
      <c r="P2791">
        <f t="shared" si="172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3"/>
        <v>105</v>
      </c>
      <c r="P2792">
        <f t="shared" si="172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3"/>
        <v>103</v>
      </c>
      <c r="P2793">
        <f t="shared" si="172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3"/>
        <v>108</v>
      </c>
      <c r="P2794">
        <f t="shared" si="172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3"/>
        <v>111</v>
      </c>
      <c r="P2795">
        <f t="shared" si="172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3"/>
        <v>150</v>
      </c>
      <c r="P2796">
        <f t="shared" si="172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3"/>
        <v>104</v>
      </c>
      <c r="P2797">
        <f t="shared" si="172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3"/>
        <v>116</v>
      </c>
      <c r="P2798">
        <f t="shared" si="172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3"/>
        <v>103</v>
      </c>
      <c r="P2799">
        <f t="shared" si="172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3"/>
        <v>101</v>
      </c>
      <c r="P2800">
        <f t="shared" si="172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3"/>
        <v>117</v>
      </c>
      <c r="P2801">
        <f t="shared" si="172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3"/>
        <v>133</v>
      </c>
      <c r="P2802">
        <f t="shared" si="172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3"/>
        <v>133</v>
      </c>
      <c r="P2803">
        <f t="shared" si="172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3"/>
        <v>102</v>
      </c>
      <c r="P2804">
        <f t="shared" si="172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3"/>
        <v>128</v>
      </c>
      <c r="P2805">
        <f t="shared" si="172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3"/>
        <v>115</v>
      </c>
      <c r="P2806">
        <f t="shared" si="172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3"/>
        <v>110</v>
      </c>
      <c r="P2807">
        <f t="shared" si="172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3"/>
        <v>112</v>
      </c>
      <c r="P2808">
        <f t="shared" si="172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3"/>
        <v>126</v>
      </c>
      <c r="P2809">
        <f t="shared" si="172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3"/>
        <v>100</v>
      </c>
      <c r="P2810">
        <f t="shared" si="172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3"/>
        <v>102</v>
      </c>
      <c r="P2811">
        <f t="shared" si="172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3"/>
        <v>108</v>
      </c>
      <c r="P2812">
        <f t="shared" si="172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3"/>
        <v>100</v>
      </c>
      <c r="P2813">
        <f t="shared" ref="P2813:P2876" si="176">IFERROR(ROUND(E2813/L2813,2),0)</f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3"/>
        <v>113</v>
      </c>
      <c r="P2814">
        <f t="shared" si="176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3"/>
        <v>128</v>
      </c>
      <c r="P2815">
        <f t="shared" si="176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3"/>
        <v>108</v>
      </c>
      <c r="P2816">
        <f t="shared" si="176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3"/>
        <v>242</v>
      </c>
      <c r="P2817">
        <f t="shared" si="176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3"/>
        <v>142</v>
      </c>
      <c r="P2818">
        <f t="shared" si="176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7">ROUND(E2819/D2819*100,0)</f>
        <v>130</v>
      </c>
      <c r="P2819">
        <f t="shared" si="176"/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7"/>
        <v>106</v>
      </c>
      <c r="P2820">
        <f t="shared" si="176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7"/>
        <v>105</v>
      </c>
      <c r="P2821">
        <f t="shared" si="176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7"/>
        <v>136</v>
      </c>
      <c r="P2822">
        <f t="shared" si="176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7"/>
        <v>100</v>
      </c>
      <c r="P2823">
        <f t="shared" si="176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7"/>
        <v>100</v>
      </c>
      <c r="P2824">
        <f t="shared" si="176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7"/>
        <v>124</v>
      </c>
      <c r="P2825">
        <f t="shared" si="176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7"/>
        <v>117</v>
      </c>
      <c r="P2826">
        <f t="shared" si="176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7"/>
        <v>103</v>
      </c>
      <c r="P2827">
        <f t="shared" si="176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7"/>
        <v>108</v>
      </c>
      <c r="P2828">
        <f t="shared" si="176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7"/>
        <v>120</v>
      </c>
      <c r="P2829">
        <f t="shared" si="176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7"/>
        <v>100</v>
      </c>
      <c r="P2830">
        <f t="shared" si="176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7"/>
        <v>107</v>
      </c>
      <c r="P2831">
        <f t="shared" si="176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7"/>
        <v>100</v>
      </c>
      <c r="P2832">
        <f t="shared" si="176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7"/>
        <v>111</v>
      </c>
      <c r="P2833">
        <f t="shared" si="176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7"/>
        <v>115</v>
      </c>
      <c r="P2834">
        <f t="shared" si="176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7"/>
        <v>108</v>
      </c>
      <c r="P2835">
        <f t="shared" si="176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7"/>
        <v>170</v>
      </c>
      <c r="P2836">
        <f t="shared" si="176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7"/>
        <v>187</v>
      </c>
      <c r="P2837">
        <f t="shared" si="176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7"/>
        <v>108</v>
      </c>
      <c r="P2838">
        <f t="shared" si="176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7"/>
        <v>100</v>
      </c>
      <c r="P2839">
        <f t="shared" si="176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7"/>
        <v>120</v>
      </c>
      <c r="P2840">
        <f t="shared" si="176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7"/>
        <v>111</v>
      </c>
      <c r="P2841">
        <f t="shared" si="176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7"/>
        <v>104</v>
      </c>
      <c r="P2842">
        <f t="shared" si="176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7"/>
        <v>1</v>
      </c>
      <c r="P2843">
        <f t="shared" si="176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7"/>
        <v>0</v>
      </c>
      <c r="P2844">
        <f t="shared" si="176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7"/>
        <v>0</v>
      </c>
      <c r="P2845">
        <f t="shared" si="176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7"/>
        <v>5</v>
      </c>
      <c r="P2846">
        <f t="shared" si="176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7"/>
        <v>32</v>
      </c>
      <c r="P2847">
        <f t="shared" si="176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7"/>
        <v>0</v>
      </c>
      <c r="P2848">
        <f t="shared" si="176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7"/>
        <v>0</v>
      </c>
      <c r="P2849">
        <f t="shared" si="176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7"/>
        <v>0</v>
      </c>
      <c r="P2850">
        <f t="shared" si="176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7"/>
        <v>1</v>
      </c>
      <c r="P2851">
        <f t="shared" si="176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7"/>
        <v>4</v>
      </c>
      <c r="P2852">
        <f t="shared" si="176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7"/>
        <v>0</v>
      </c>
      <c r="P2853">
        <f t="shared" si="176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7"/>
        <v>2</v>
      </c>
      <c r="P2854">
        <f t="shared" si="176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7"/>
        <v>0</v>
      </c>
      <c r="P2855">
        <f t="shared" si="176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7"/>
        <v>42</v>
      </c>
      <c r="P2856">
        <f t="shared" si="176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7"/>
        <v>50</v>
      </c>
      <c r="P2857">
        <f t="shared" si="176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7"/>
        <v>5</v>
      </c>
      <c r="P2858">
        <f t="shared" si="176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7"/>
        <v>20</v>
      </c>
      <c r="P2859">
        <f t="shared" si="176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7"/>
        <v>0</v>
      </c>
      <c r="P2860">
        <f t="shared" si="176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7"/>
        <v>2</v>
      </c>
      <c r="P2861">
        <f t="shared" si="176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7"/>
        <v>7</v>
      </c>
      <c r="P2862">
        <f t="shared" si="176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7"/>
        <v>32</v>
      </c>
      <c r="P2863">
        <f t="shared" si="176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7"/>
        <v>0</v>
      </c>
      <c r="P2864">
        <f t="shared" si="176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7"/>
        <v>0</v>
      </c>
      <c r="P2865">
        <f t="shared" si="176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7"/>
        <v>2</v>
      </c>
      <c r="P2866">
        <f t="shared" si="176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7"/>
        <v>0</v>
      </c>
      <c r="P2867">
        <f t="shared" si="176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7"/>
        <v>1</v>
      </c>
      <c r="P2868">
        <f t="shared" si="176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7"/>
        <v>20</v>
      </c>
      <c r="P2869">
        <f t="shared" si="176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7"/>
        <v>42</v>
      </c>
      <c r="P2870">
        <f t="shared" si="176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7"/>
        <v>1</v>
      </c>
      <c r="P2871">
        <f t="shared" si="176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7"/>
        <v>15</v>
      </c>
      <c r="P2872">
        <f t="shared" si="176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7"/>
        <v>5</v>
      </c>
      <c r="P2873">
        <f t="shared" si="176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7"/>
        <v>0</v>
      </c>
      <c r="P2874">
        <f t="shared" si="176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7"/>
        <v>38</v>
      </c>
      <c r="P2875">
        <f t="shared" si="176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7"/>
        <v>5</v>
      </c>
      <c r="P2876">
        <f t="shared" si="176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7"/>
        <v>0</v>
      </c>
      <c r="P2877">
        <f t="shared" ref="P2877:P2940" si="180">IFERROR(ROUND(E2877/L2877,2),0)</f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7"/>
        <v>0</v>
      </c>
      <c r="P2878">
        <f t="shared" si="180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7"/>
        <v>11</v>
      </c>
      <c r="P2879">
        <f t="shared" si="180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7"/>
        <v>2</v>
      </c>
      <c r="P2880">
        <f t="shared" si="180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7"/>
        <v>0</v>
      </c>
      <c r="P2881">
        <f t="shared" si="180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7"/>
        <v>23</v>
      </c>
      <c r="P2882">
        <f t="shared" si="180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1">ROUND(E2883/D2883*100,0)</f>
        <v>0</v>
      </c>
      <c r="P2883">
        <f t="shared" si="180"/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1"/>
        <v>34</v>
      </c>
      <c r="P2884">
        <f t="shared" si="180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1"/>
        <v>19</v>
      </c>
      <c r="P2885">
        <f t="shared" si="180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1"/>
        <v>0</v>
      </c>
      <c r="P2886">
        <f t="shared" si="180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1"/>
        <v>33</v>
      </c>
      <c r="P2887">
        <f t="shared" si="180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1"/>
        <v>5</v>
      </c>
      <c r="P2888">
        <f t="shared" si="180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1"/>
        <v>0</v>
      </c>
      <c r="P2889">
        <f t="shared" si="180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1"/>
        <v>0</v>
      </c>
      <c r="P2890">
        <f t="shared" si="180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1"/>
        <v>38</v>
      </c>
      <c r="P2891">
        <f t="shared" si="180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1"/>
        <v>1</v>
      </c>
      <c r="P2892">
        <f t="shared" si="180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1"/>
        <v>3</v>
      </c>
      <c r="P2893">
        <f t="shared" si="180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1"/>
        <v>9</v>
      </c>
      <c r="P2894">
        <f t="shared" si="180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1"/>
        <v>1</v>
      </c>
      <c r="P2895">
        <f t="shared" si="180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1"/>
        <v>0</v>
      </c>
      <c r="P2896">
        <f t="shared" si="180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1"/>
        <v>5</v>
      </c>
      <c r="P2897">
        <f t="shared" si="180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1"/>
        <v>21</v>
      </c>
      <c r="P2898">
        <f t="shared" si="180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1"/>
        <v>5</v>
      </c>
      <c r="P2899">
        <f t="shared" si="180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1"/>
        <v>4</v>
      </c>
      <c r="P2900">
        <f t="shared" si="180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1"/>
        <v>0</v>
      </c>
      <c r="P2901">
        <f t="shared" si="180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1"/>
        <v>62</v>
      </c>
      <c r="P2902">
        <f t="shared" si="180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1"/>
        <v>1</v>
      </c>
      <c r="P2903">
        <f t="shared" si="180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1"/>
        <v>0</v>
      </c>
      <c r="P2904">
        <f t="shared" si="180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1"/>
        <v>1</v>
      </c>
      <c r="P2905">
        <f t="shared" si="180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1"/>
        <v>5</v>
      </c>
      <c r="P2906">
        <f t="shared" si="180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1"/>
        <v>18</v>
      </c>
      <c r="P2907">
        <f t="shared" si="180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1"/>
        <v>9</v>
      </c>
      <c r="P2908">
        <f t="shared" si="180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1"/>
        <v>0</v>
      </c>
      <c r="P2909">
        <f t="shared" si="180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1"/>
        <v>3</v>
      </c>
      <c r="P2910">
        <f t="shared" si="180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1"/>
        <v>0</v>
      </c>
      <c r="P2911">
        <f t="shared" si="180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1"/>
        <v>0</v>
      </c>
      <c r="P2912">
        <f t="shared" si="180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1"/>
        <v>37</v>
      </c>
      <c r="P2913">
        <f t="shared" si="180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1"/>
        <v>14</v>
      </c>
      <c r="P2914">
        <f t="shared" si="180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1"/>
        <v>0</v>
      </c>
      <c r="P2915">
        <f t="shared" si="180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1"/>
        <v>0</v>
      </c>
      <c r="P2916">
        <f t="shared" si="180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1"/>
        <v>61</v>
      </c>
      <c r="P2917">
        <f t="shared" si="180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1"/>
        <v>8</v>
      </c>
      <c r="P2918">
        <f t="shared" si="180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1"/>
        <v>22</v>
      </c>
      <c r="P2919">
        <f t="shared" si="180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1"/>
        <v>27</v>
      </c>
      <c r="P2920">
        <f t="shared" si="180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1"/>
        <v>9</v>
      </c>
      <c r="P2921">
        <f t="shared" si="180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1"/>
        <v>27</v>
      </c>
      <c r="P2922">
        <f t="shared" si="180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1"/>
        <v>129</v>
      </c>
      <c r="P2923">
        <f t="shared" si="180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1"/>
        <v>100</v>
      </c>
      <c r="P2924">
        <f t="shared" si="180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1"/>
        <v>100</v>
      </c>
      <c r="P2925">
        <f t="shared" si="180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1"/>
        <v>103</v>
      </c>
      <c r="P2926">
        <f t="shared" si="180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1"/>
        <v>102</v>
      </c>
      <c r="P2927">
        <f t="shared" si="180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1"/>
        <v>125</v>
      </c>
      <c r="P2928">
        <f t="shared" si="180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1"/>
        <v>131</v>
      </c>
      <c r="P2929">
        <f t="shared" si="180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1"/>
        <v>100</v>
      </c>
      <c r="P2930">
        <f t="shared" si="180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1"/>
        <v>102</v>
      </c>
      <c r="P2931">
        <f t="shared" si="180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1"/>
        <v>101</v>
      </c>
      <c r="P2932">
        <f t="shared" si="180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1"/>
        <v>106</v>
      </c>
      <c r="P2933">
        <f t="shared" si="180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1"/>
        <v>105</v>
      </c>
      <c r="P2934">
        <f t="shared" si="180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1"/>
        <v>103</v>
      </c>
      <c r="P2935">
        <f t="shared" si="180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1"/>
        <v>108</v>
      </c>
      <c r="P2936">
        <f t="shared" si="180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1"/>
        <v>101</v>
      </c>
      <c r="P2937">
        <f t="shared" si="180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1"/>
        <v>128</v>
      </c>
      <c r="P2938">
        <f t="shared" si="180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1"/>
        <v>133</v>
      </c>
      <c r="P2939">
        <f t="shared" si="180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1"/>
        <v>101</v>
      </c>
      <c r="P2940">
        <f t="shared" si="180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1"/>
        <v>103</v>
      </c>
      <c r="P2941">
        <f t="shared" ref="P2941:P3004" si="184">IFERROR(ROUND(E2941/L2941,2),0)</f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1"/>
        <v>107</v>
      </c>
      <c r="P2942">
        <f t="shared" si="184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1"/>
        <v>0</v>
      </c>
      <c r="P2943">
        <f t="shared" si="184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1"/>
        <v>20</v>
      </c>
      <c r="P2944">
        <f t="shared" si="184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1"/>
        <v>0</v>
      </c>
      <c r="P2945">
        <f t="shared" si="184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1"/>
        <v>1</v>
      </c>
      <c r="P2946">
        <f t="shared" si="184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5">ROUND(E2947/D2947*100,0)</f>
        <v>0</v>
      </c>
      <c r="P2947">
        <f t="shared" si="184"/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5"/>
        <v>0</v>
      </c>
      <c r="P2948">
        <f t="shared" si="184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5"/>
        <v>4</v>
      </c>
      <c r="P2949">
        <f t="shared" si="184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5"/>
        <v>0</v>
      </c>
      <c r="P2950">
        <f t="shared" si="184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5"/>
        <v>3</v>
      </c>
      <c r="P2951">
        <f t="shared" si="184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5"/>
        <v>0</v>
      </c>
      <c r="P2952">
        <f t="shared" si="184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5"/>
        <v>2</v>
      </c>
      <c r="P2953">
        <f t="shared" si="184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5"/>
        <v>8</v>
      </c>
      <c r="P2954">
        <f t="shared" si="184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5"/>
        <v>0</v>
      </c>
      <c r="P2955">
        <f t="shared" si="184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5"/>
        <v>0</v>
      </c>
      <c r="P2956">
        <f t="shared" si="184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5"/>
        <v>60</v>
      </c>
      <c r="P2957">
        <f t="shared" si="184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5"/>
        <v>17</v>
      </c>
      <c r="P2958">
        <f t="shared" si="184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5"/>
        <v>2</v>
      </c>
      <c r="P2959">
        <f t="shared" si="184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5"/>
        <v>0</v>
      </c>
      <c r="P2960">
        <f t="shared" si="184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5"/>
        <v>0</v>
      </c>
      <c r="P2961">
        <f t="shared" si="184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5"/>
        <v>0</v>
      </c>
      <c r="P2962">
        <f t="shared" si="184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5"/>
        <v>110</v>
      </c>
      <c r="P2963">
        <f t="shared" si="184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5"/>
        <v>122</v>
      </c>
      <c r="P2964">
        <f t="shared" si="184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5"/>
        <v>107</v>
      </c>
      <c r="P2965">
        <f t="shared" si="184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5"/>
        <v>101</v>
      </c>
      <c r="P2966">
        <f t="shared" si="184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5"/>
        <v>109</v>
      </c>
      <c r="P2967">
        <f t="shared" si="184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5"/>
        <v>114</v>
      </c>
      <c r="P2968">
        <f t="shared" si="184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5"/>
        <v>114</v>
      </c>
      <c r="P2969">
        <f t="shared" si="184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5"/>
        <v>106</v>
      </c>
      <c r="P2970">
        <f t="shared" si="184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5"/>
        <v>163</v>
      </c>
      <c r="P2971">
        <f t="shared" si="184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5"/>
        <v>106</v>
      </c>
      <c r="P2972">
        <f t="shared" si="184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5"/>
        <v>100</v>
      </c>
      <c r="P2973">
        <f t="shared" si="184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5"/>
        <v>105</v>
      </c>
      <c r="P2974">
        <f t="shared" si="184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5"/>
        <v>175</v>
      </c>
      <c r="P2975">
        <f t="shared" si="184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5"/>
        <v>102</v>
      </c>
      <c r="P2976">
        <f t="shared" si="184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5"/>
        <v>100</v>
      </c>
      <c r="P2977">
        <f t="shared" si="184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5"/>
        <v>171</v>
      </c>
      <c r="P2978">
        <f t="shared" si="184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5"/>
        <v>114</v>
      </c>
      <c r="P2979">
        <f t="shared" si="184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5"/>
        <v>129</v>
      </c>
      <c r="P2980">
        <f t="shared" si="184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5"/>
        <v>101</v>
      </c>
      <c r="P2981">
        <f t="shared" si="184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5"/>
        <v>109</v>
      </c>
      <c r="P2982">
        <f t="shared" si="184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5"/>
        <v>129</v>
      </c>
      <c r="P2983">
        <f t="shared" si="184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5"/>
        <v>102</v>
      </c>
      <c r="P2984">
        <f t="shared" si="184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5"/>
        <v>147</v>
      </c>
      <c r="P2985">
        <f t="shared" si="184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5"/>
        <v>100</v>
      </c>
      <c r="P2986">
        <f t="shared" si="184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5"/>
        <v>122</v>
      </c>
      <c r="P2987">
        <f t="shared" si="184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5"/>
        <v>106</v>
      </c>
      <c r="P2988">
        <f t="shared" si="184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5"/>
        <v>110</v>
      </c>
      <c r="P2989">
        <f t="shared" si="184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5"/>
        <v>100</v>
      </c>
      <c r="P2990">
        <f t="shared" si="184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5"/>
        <v>177</v>
      </c>
      <c r="P2991">
        <f t="shared" si="184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5"/>
        <v>100</v>
      </c>
      <c r="P2992">
        <f t="shared" si="184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5"/>
        <v>103</v>
      </c>
      <c r="P2993">
        <f t="shared" si="184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5"/>
        <v>105</v>
      </c>
      <c r="P2994">
        <f t="shared" si="184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5"/>
        <v>100</v>
      </c>
      <c r="P2995">
        <f t="shared" si="184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5"/>
        <v>458</v>
      </c>
      <c r="P2996">
        <f t="shared" si="184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5"/>
        <v>105</v>
      </c>
      <c r="P2997">
        <f t="shared" si="184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5"/>
        <v>172</v>
      </c>
      <c r="P2998">
        <f t="shared" si="184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5"/>
        <v>104</v>
      </c>
      <c r="P2999">
        <f t="shared" si="184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5"/>
        <v>103</v>
      </c>
      <c r="P3000">
        <f t="shared" si="184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5"/>
        <v>119</v>
      </c>
      <c r="P3001">
        <f t="shared" si="184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5"/>
        <v>100</v>
      </c>
      <c r="P3002">
        <f t="shared" si="184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5"/>
        <v>319</v>
      </c>
      <c r="P3003">
        <f t="shared" si="184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5"/>
        <v>109</v>
      </c>
      <c r="P3004">
        <f t="shared" si="184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5"/>
        <v>101</v>
      </c>
      <c r="P3005">
        <f t="shared" ref="P3005:P3068" si="188">IFERROR(ROUND(E3005/L3005,2),0)</f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5"/>
        <v>113</v>
      </c>
      <c r="P3006">
        <f t="shared" si="188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5"/>
        <v>120</v>
      </c>
      <c r="P3007">
        <f t="shared" si="188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5"/>
        <v>108</v>
      </c>
      <c r="P3008">
        <f t="shared" si="188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5"/>
        <v>180</v>
      </c>
      <c r="P3009">
        <f t="shared" si="188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5"/>
        <v>101</v>
      </c>
      <c r="P3010">
        <f t="shared" si="188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9">ROUND(E3011/D3011*100,0)</f>
        <v>120</v>
      </c>
      <c r="P3011">
        <f t="shared" si="188"/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9"/>
        <v>158</v>
      </c>
      <c r="P3012">
        <f t="shared" si="188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9"/>
        <v>124</v>
      </c>
      <c r="P3013">
        <f t="shared" si="188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9"/>
        <v>117</v>
      </c>
      <c r="P3014">
        <f t="shared" si="188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9"/>
        <v>157</v>
      </c>
      <c r="P3015">
        <f t="shared" si="188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9"/>
        <v>113</v>
      </c>
      <c r="P3016">
        <f t="shared" si="188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9"/>
        <v>103</v>
      </c>
      <c r="P3017">
        <f t="shared" si="188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9"/>
        <v>103</v>
      </c>
      <c r="P3018">
        <f t="shared" si="188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9"/>
        <v>106</v>
      </c>
      <c r="P3019">
        <f t="shared" si="188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9"/>
        <v>101</v>
      </c>
      <c r="P3020">
        <f t="shared" si="188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9"/>
        <v>121</v>
      </c>
      <c r="P3021">
        <f t="shared" si="188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9"/>
        <v>101</v>
      </c>
      <c r="P3022">
        <f t="shared" si="188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9"/>
        <v>116</v>
      </c>
      <c r="P3023">
        <f t="shared" si="188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9"/>
        <v>101</v>
      </c>
      <c r="P3024">
        <f t="shared" si="188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9"/>
        <v>103</v>
      </c>
      <c r="P3025">
        <f t="shared" si="188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9"/>
        <v>246</v>
      </c>
      <c r="P3026">
        <f t="shared" si="188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9"/>
        <v>302</v>
      </c>
      <c r="P3027">
        <f t="shared" si="188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9"/>
        <v>143</v>
      </c>
      <c r="P3028">
        <f t="shared" si="188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9"/>
        <v>131</v>
      </c>
      <c r="P3029">
        <f t="shared" si="188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9"/>
        <v>168</v>
      </c>
      <c r="P3030">
        <f t="shared" si="188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9"/>
        <v>110</v>
      </c>
      <c r="P3031">
        <f t="shared" si="188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9"/>
        <v>107</v>
      </c>
      <c r="P3032">
        <f t="shared" si="188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9"/>
        <v>100</v>
      </c>
      <c r="P3033">
        <f t="shared" si="188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9"/>
        <v>127</v>
      </c>
      <c r="P3034">
        <f t="shared" si="188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9"/>
        <v>147</v>
      </c>
      <c r="P3035">
        <f t="shared" si="188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9"/>
        <v>113</v>
      </c>
      <c r="P3036">
        <f t="shared" si="188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9"/>
        <v>109</v>
      </c>
      <c r="P3037">
        <f t="shared" si="188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9"/>
        <v>127</v>
      </c>
      <c r="P3038">
        <f t="shared" si="188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9"/>
        <v>213</v>
      </c>
      <c r="P3039">
        <f t="shared" si="188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9"/>
        <v>101</v>
      </c>
      <c r="P3040">
        <f t="shared" si="188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9"/>
        <v>109</v>
      </c>
      <c r="P3041">
        <f t="shared" si="188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9"/>
        <v>108</v>
      </c>
      <c r="P3042">
        <f t="shared" si="188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9"/>
        <v>110</v>
      </c>
      <c r="P3043">
        <f t="shared" si="188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9"/>
        <v>128</v>
      </c>
      <c r="P3044">
        <f t="shared" si="188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9"/>
        <v>110</v>
      </c>
      <c r="P3045">
        <f t="shared" si="188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9"/>
        <v>109</v>
      </c>
      <c r="P3046">
        <f t="shared" si="188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9"/>
        <v>133</v>
      </c>
      <c r="P3047">
        <f t="shared" si="188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9"/>
        <v>191</v>
      </c>
      <c r="P3048">
        <f t="shared" si="188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9"/>
        <v>149</v>
      </c>
      <c r="P3049">
        <f t="shared" si="188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9"/>
        <v>166</v>
      </c>
      <c r="P3050">
        <f t="shared" si="188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9"/>
        <v>107</v>
      </c>
      <c r="P3051">
        <f t="shared" si="188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9"/>
        <v>106</v>
      </c>
      <c r="P3052">
        <f t="shared" si="188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9"/>
        <v>24</v>
      </c>
      <c r="P3053">
        <f t="shared" si="188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9"/>
        <v>0</v>
      </c>
      <c r="P3054">
        <f t="shared" si="188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9"/>
        <v>0</v>
      </c>
      <c r="P3055">
        <f t="shared" si="188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9"/>
        <v>0</v>
      </c>
      <c r="P3056">
        <f t="shared" si="188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9"/>
        <v>0</v>
      </c>
      <c r="P3057">
        <f t="shared" si="188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9"/>
        <v>0</v>
      </c>
      <c r="P3058">
        <f t="shared" si="188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9"/>
        <v>0</v>
      </c>
      <c r="P3059">
        <f t="shared" si="188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9"/>
        <v>0</v>
      </c>
      <c r="P3060">
        <f t="shared" si="188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9"/>
        <v>3</v>
      </c>
      <c r="P3061">
        <f t="shared" si="188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9"/>
        <v>0</v>
      </c>
      <c r="P3062">
        <f t="shared" si="188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9"/>
        <v>0</v>
      </c>
      <c r="P3063">
        <f t="shared" si="188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9"/>
        <v>67</v>
      </c>
      <c r="P3064">
        <f t="shared" si="188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9"/>
        <v>20</v>
      </c>
      <c r="P3065">
        <f t="shared" si="188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9"/>
        <v>11</v>
      </c>
      <c r="P3066">
        <f t="shared" si="188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9"/>
        <v>0</v>
      </c>
      <c r="P3067">
        <f t="shared" si="188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9"/>
        <v>12</v>
      </c>
      <c r="P3068">
        <f t="shared" si="188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9"/>
        <v>3</v>
      </c>
      <c r="P3069">
        <f t="shared" ref="P3069:P3132" si="192">IFERROR(ROUND(E3069/L3069,2),0)</f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9"/>
        <v>0</v>
      </c>
      <c r="P3070">
        <f t="shared" si="192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9"/>
        <v>14</v>
      </c>
      <c r="P3071">
        <f t="shared" si="192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9"/>
        <v>3</v>
      </c>
      <c r="P3072">
        <f t="shared" si="192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9"/>
        <v>60</v>
      </c>
      <c r="P3073">
        <f t="shared" si="192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9"/>
        <v>0</v>
      </c>
      <c r="P3074">
        <f t="shared" si="192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3">ROUND(E3075/D3075*100,0)</f>
        <v>0</v>
      </c>
      <c r="P3075">
        <f t="shared" si="192"/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3"/>
        <v>0</v>
      </c>
      <c r="P3076">
        <f t="shared" si="192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3"/>
        <v>9</v>
      </c>
      <c r="P3077">
        <f t="shared" si="192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3"/>
        <v>15</v>
      </c>
      <c r="P3078">
        <f t="shared" si="192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3"/>
        <v>0</v>
      </c>
      <c r="P3079">
        <f t="shared" si="192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3"/>
        <v>0</v>
      </c>
      <c r="P3080">
        <f t="shared" si="192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3"/>
        <v>1</v>
      </c>
      <c r="P3081">
        <f t="shared" si="192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3"/>
        <v>0</v>
      </c>
      <c r="P3082">
        <f t="shared" si="192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3"/>
        <v>0</v>
      </c>
      <c r="P3083">
        <f t="shared" si="192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3"/>
        <v>0</v>
      </c>
      <c r="P3084">
        <f t="shared" si="192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3"/>
        <v>0</v>
      </c>
      <c r="P3085">
        <f t="shared" si="192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3"/>
        <v>12</v>
      </c>
      <c r="P3086">
        <f t="shared" si="192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3"/>
        <v>2</v>
      </c>
      <c r="P3087">
        <f t="shared" si="192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3"/>
        <v>0</v>
      </c>
      <c r="P3088">
        <f t="shared" si="192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3"/>
        <v>1</v>
      </c>
      <c r="P3089">
        <f t="shared" si="192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3"/>
        <v>0</v>
      </c>
      <c r="P3090">
        <f t="shared" si="192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3"/>
        <v>23</v>
      </c>
      <c r="P3091">
        <f t="shared" si="192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3"/>
        <v>5</v>
      </c>
      <c r="P3092">
        <f t="shared" si="192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3"/>
        <v>16</v>
      </c>
      <c r="P3093">
        <f t="shared" si="192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3"/>
        <v>1</v>
      </c>
      <c r="P3094">
        <f t="shared" si="192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3"/>
        <v>23</v>
      </c>
      <c r="P3095">
        <f t="shared" si="192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3"/>
        <v>0</v>
      </c>
      <c r="P3096">
        <f t="shared" si="192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3"/>
        <v>0</v>
      </c>
      <c r="P3097">
        <f t="shared" si="192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3"/>
        <v>4</v>
      </c>
      <c r="P3098">
        <f t="shared" si="192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3"/>
        <v>17</v>
      </c>
      <c r="P3099">
        <f t="shared" si="192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3"/>
        <v>4</v>
      </c>
      <c r="P3100">
        <f t="shared" si="192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3"/>
        <v>14</v>
      </c>
      <c r="P3101">
        <f t="shared" si="192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3"/>
        <v>15</v>
      </c>
      <c r="P3102">
        <f t="shared" si="192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3"/>
        <v>12</v>
      </c>
      <c r="P3103">
        <f t="shared" si="192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3"/>
        <v>39</v>
      </c>
      <c r="P3104">
        <f t="shared" si="192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3"/>
        <v>0</v>
      </c>
      <c r="P3105">
        <f t="shared" si="192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3"/>
        <v>30</v>
      </c>
      <c r="P3106">
        <f t="shared" si="192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3"/>
        <v>42</v>
      </c>
      <c r="P3107">
        <f t="shared" si="192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3"/>
        <v>4</v>
      </c>
      <c r="P3108">
        <f t="shared" si="192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3"/>
        <v>20</v>
      </c>
      <c r="P3109">
        <f t="shared" si="192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3"/>
        <v>0</v>
      </c>
      <c r="P3110">
        <f t="shared" si="192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3"/>
        <v>25</v>
      </c>
      <c r="P3111">
        <f t="shared" si="192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3"/>
        <v>0</v>
      </c>
      <c r="P3112">
        <f t="shared" si="192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3"/>
        <v>27</v>
      </c>
      <c r="P3113">
        <f t="shared" si="192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3"/>
        <v>5</v>
      </c>
      <c r="P3114">
        <f t="shared" si="192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3"/>
        <v>4</v>
      </c>
      <c r="P3115">
        <f t="shared" si="192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3"/>
        <v>0</v>
      </c>
      <c r="P3116">
        <f t="shared" si="192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3"/>
        <v>3</v>
      </c>
      <c r="P3117">
        <f t="shared" si="192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3"/>
        <v>57</v>
      </c>
      <c r="P3118">
        <f t="shared" si="192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3"/>
        <v>0</v>
      </c>
      <c r="P3119">
        <f t="shared" si="192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3"/>
        <v>0</v>
      </c>
      <c r="P3120">
        <f t="shared" si="192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3"/>
        <v>0</v>
      </c>
      <c r="P3121">
        <f t="shared" si="192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3"/>
        <v>0</v>
      </c>
      <c r="P3122">
        <f t="shared" si="192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3"/>
        <v>1</v>
      </c>
      <c r="P3123">
        <f t="shared" si="192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3"/>
        <v>58</v>
      </c>
      <c r="P3124">
        <f t="shared" si="192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3"/>
        <v>68</v>
      </c>
      <c r="P3125">
        <f t="shared" si="192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3"/>
        <v>0</v>
      </c>
      <c r="P3126">
        <f t="shared" si="192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3"/>
        <v>0</v>
      </c>
      <c r="P3127">
        <f t="shared" si="192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3"/>
        <v>4</v>
      </c>
      <c r="P3128">
        <f t="shared" si="192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3"/>
        <v>0</v>
      </c>
      <c r="P3129">
        <f t="shared" si="192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3"/>
        <v>109</v>
      </c>
      <c r="P3130">
        <f t="shared" si="192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3"/>
        <v>1</v>
      </c>
      <c r="P3131">
        <f t="shared" si="192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3"/>
        <v>4</v>
      </c>
      <c r="P3132">
        <f t="shared" si="192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3"/>
        <v>16</v>
      </c>
      <c r="P3133">
        <f t="shared" ref="P3133:P3196" si="196">IFERROR(ROUND(E3133/L3133,2),0)</f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3"/>
        <v>0</v>
      </c>
      <c r="P3134">
        <f t="shared" si="196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3"/>
        <v>108</v>
      </c>
      <c r="P3135">
        <f t="shared" si="196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3"/>
        <v>23</v>
      </c>
      <c r="P3136">
        <f t="shared" si="196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3"/>
        <v>21</v>
      </c>
      <c r="P3137">
        <f t="shared" si="196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3"/>
        <v>128</v>
      </c>
      <c r="P3138">
        <f t="shared" si="196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7">ROUND(E3139/D3139*100,0)</f>
        <v>3</v>
      </c>
      <c r="P3139">
        <f t="shared" si="196"/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7"/>
        <v>0</v>
      </c>
      <c r="P3140">
        <f t="shared" si="196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7"/>
        <v>5</v>
      </c>
      <c r="P3141">
        <f t="shared" si="196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7"/>
        <v>1</v>
      </c>
      <c r="P3142">
        <f t="shared" si="196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7"/>
        <v>52</v>
      </c>
      <c r="P3143">
        <f t="shared" si="196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7"/>
        <v>2</v>
      </c>
      <c r="P3144">
        <f t="shared" si="196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7"/>
        <v>0</v>
      </c>
      <c r="P3145">
        <f t="shared" si="196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7"/>
        <v>75</v>
      </c>
      <c r="P3146">
        <f t="shared" si="196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7"/>
        <v>0</v>
      </c>
      <c r="P3147">
        <f t="shared" si="196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7"/>
        <v>11</v>
      </c>
      <c r="P3148">
        <f t="shared" si="196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7"/>
        <v>118</v>
      </c>
      <c r="P3149">
        <f t="shared" si="196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7"/>
        <v>131</v>
      </c>
      <c r="P3150">
        <f t="shared" si="196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7"/>
        <v>104</v>
      </c>
      <c r="P3151">
        <f t="shared" si="196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7"/>
        <v>101</v>
      </c>
      <c r="P3152">
        <f t="shared" si="196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7"/>
        <v>100</v>
      </c>
      <c r="P3153">
        <f t="shared" si="196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7"/>
        <v>106</v>
      </c>
      <c r="P3154">
        <f t="shared" si="196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7"/>
        <v>336</v>
      </c>
      <c r="P3155">
        <f t="shared" si="196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7"/>
        <v>113</v>
      </c>
      <c r="P3156">
        <f t="shared" si="196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7"/>
        <v>189</v>
      </c>
      <c r="P3157">
        <f t="shared" si="196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7"/>
        <v>102</v>
      </c>
      <c r="P3158">
        <f t="shared" si="196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7"/>
        <v>101</v>
      </c>
      <c r="P3159">
        <f t="shared" si="196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7"/>
        <v>114</v>
      </c>
      <c r="P3160">
        <f t="shared" si="196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7"/>
        <v>133</v>
      </c>
      <c r="P3161">
        <f t="shared" si="196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7"/>
        <v>102</v>
      </c>
      <c r="P3162">
        <f t="shared" si="196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7"/>
        <v>105</v>
      </c>
      <c r="P3163">
        <f t="shared" si="196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7"/>
        <v>127</v>
      </c>
      <c r="P3164">
        <f t="shared" si="196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7"/>
        <v>111</v>
      </c>
      <c r="P3165">
        <f t="shared" si="196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7"/>
        <v>107</v>
      </c>
      <c r="P3166">
        <f t="shared" si="196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7"/>
        <v>163</v>
      </c>
      <c r="P3167">
        <f t="shared" si="196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7"/>
        <v>160</v>
      </c>
      <c r="P3168">
        <f t="shared" si="196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7"/>
        <v>116</v>
      </c>
      <c r="P3169">
        <f t="shared" si="196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7"/>
        <v>124</v>
      </c>
      <c r="P3170">
        <f t="shared" si="196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7"/>
        <v>103</v>
      </c>
      <c r="P3171">
        <f t="shared" si="196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7"/>
        <v>112</v>
      </c>
      <c r="P3172">
        <f t="shared" si="196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7"/>
        <v>109</v>
      </c>
      <c r="P3173">
        <f t="shared" si="196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7"/>
        <v>115</v>
      </c>
      <c r="P3174">
        <f t="shared" si="196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7"/>
        <v>103</v>
      </c>
      <c r="P3175">
        <f t="shared" si="196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7"/>
        <v>101</v>
      </c>
      <c r="P3176">
        <f t="shared" si="196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7"/>
        <v>110</v>
      </c>
      <c r="P3177">
        <f t="shared" si="196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7"/>
        <v>115</v>
      </c>
      <c r="P3178">
        <f t="shared" si="196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7"/>
        <v>117</v>
      </c>
      <c r="P3179">
        <f t="shared" si="196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7"/>
        <v>172</v>
      </c>
      <c r="P3180">
        <f t="shared" si="196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7"/>
        <v>114</v>
      </c>
      <c r="P3181">
        <f t="shared" si="196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7"/>
        <v>120</v>
      </c>
      <c r="P3182">
        <f t="shared" si="196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7"/>
        <v>109</v>
      </c>
      <c r="P3183">
        <f t="shared" si="196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7"/>
        <v>101</v>
      </c>
      <c r="P3184">
        <f t="shared" si="196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7"/>
        <v>109</v>
      </c>
      <c r="P3185">
        <f t="shared" si="196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7"/>
        <v>107</v>
      </c>
      <c r="P3186">
        <f t="shared" si="196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7"/>
        <v>100</v>
      </c>
      <c r="P3187">
        <f t="shared" si="196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7"/>
        <v>102</v>
      </c>
      <c r="P3188">
        <f t="shared" si="196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7"/>
        <v>116</v>
      </c>
      <c r="P3189">
        <f t="shared" si="196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7"/>
        <v>65</v>
      </c>
      <c r="P3190">
        <f t="shared" si="196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7"/>
        <v>12</v>
      </c>
      <c r="P3191">
        <f t="shared" si="196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7"/>
        <v>0</v>
      </c>
      <c r="P3192">
        <f t="shared" si="196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7"/>
        <v>4</v>
      </c>
      <c r="P3193">
        <f t="shared" si="196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7"/>
        <v>1</v>
      </c>
      <c r="P3194">
        <f t="shared" si="196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7"/>
        <v>12</v>
      </c>
      <c r="P3195">
        <f t="shared" si="196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7"/>
        <v>0</v>
      </c>
      <c r="P3196">
        <f t="shared" si="196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7"/>
        <v>59</v>
      </c>
      <c r="P3197">
        <f t="shared" ref="P3197:P3260" si="200">IFERROR(ROUND(E3197/L3197,2),0)</f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7"/>
        <v>0</v>
      </c>
      <c r="P3198">
        <f t="shared" si="200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7"/>
        <v>11</v>
      </c>
      <c r="P3199">
        <f t="shared" si="200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7"/>
        <v>0</v>
      </c>
      <c r="P3200">
        <f t="shared" si="200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7"/>
        <v>52</v>
      </c>
      <c r="P3201">
        <f t="shared" si="200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7"/>
        <v>0</v>
      </c>
      <c r="P3202">
        <f t="shared" si="200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1">ROUND(E3203/D3203*100,0)</f>
        <v>1</v>
      </c>
      <c r="P3203">
        <f t="shared" si="200"/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0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0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0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0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0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0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0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0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0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0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0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0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0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0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0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0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0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0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0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0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0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0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0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0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0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0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0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0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0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0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0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0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0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0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0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0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0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0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0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0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0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0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0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0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0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0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0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0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0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0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0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0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0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0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0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0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0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ref="P3261:P3324" si="204">IFERROR(ROUND(E3261/L3261,2),0)</f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4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4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4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4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1"/>
        <v>103</v>
      </c>
      <c r="P3266">
        <f t="shared" si="204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5">ROUND(E3267/D3267*100,0)</f>
        <v>164</v>
      </c>
      <c r="P3267">
        <f t="shared" si="204"/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4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4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4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4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4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4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4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4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4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4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4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4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4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4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4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4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4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4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4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4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4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4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4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4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4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4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4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4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4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4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4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4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4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4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4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4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4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4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4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4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4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4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4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4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4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4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4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4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4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4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4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4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4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4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4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4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4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ref="P3325:P3388" si="208">IFERROR(ROUND(E3325/L3325,2),0)</f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8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8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8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8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5"/>
        <v>146</v>
      </c>
      <c r="P3330">
        <f t="shared" si="208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9">ROUND(E3331/D3331*100,0)</f>
        <v>117</v>
      </c>
      <c r="P3331">
        <f t="shared" si="208"/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08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08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08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08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08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08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08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08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08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08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08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08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08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08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08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08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08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08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08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08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08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08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08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08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08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08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08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08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08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08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08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08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08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08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08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08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08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08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08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08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08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08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08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08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08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08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08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08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08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08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08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08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08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08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08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08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08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ref="P3389:P3452" si="212">IFERROR(ROUND(E3389/L3389,2),0)</f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2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2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2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2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9"/>
        <v>100</v>
      </c>
      <c r="P3394">
        <f t="shared" si="212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3">ROUND(E3395/D3395*100,0)</f>
        <v>106</v>
      </c>
      <c r="P3395">
        <f t="shared" si="212"/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2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2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2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2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2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2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2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2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2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2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2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2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2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2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2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2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2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2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2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2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2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2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2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2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2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2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2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2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2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2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2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2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2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2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2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2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2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2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2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2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2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2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2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2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2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2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2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2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2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2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2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2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2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2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2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2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2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ref="P3453:P3516" si="216">IFERROR(ROUND(E3453/L3453,2),0)</f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6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6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6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6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3"/>
        <v>191</v>
      </c>
      <c r="P3458">
        <f t="shared" si="216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7">ROUND(E3459/D3459*100,0)</f>
        <v>140</v>
      </c>
      <c r="P3459">
        <f t="shared" si="216"/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6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6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6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6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6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6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6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6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6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6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6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6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6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6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6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6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6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6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6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6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6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6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6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6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6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6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16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16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16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16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16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16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16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16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16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16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16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16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16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16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16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16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16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16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16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16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16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16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16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16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16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16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16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16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16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16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16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ref="P3517:P3580" si="220">IFERROR(ROUND(E3517/L3517,2),0)</f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20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20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20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20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7"/>
        <v>101</v>
      </c>
      <c r="P3522">
        <f t="shared" si="220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1">ROUND(E3523/D3523*100,0)</f>
        <v>169</v>
      </c>
      <c r="P3523">
        <f t="shared" si="220"/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0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0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0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0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0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0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0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0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0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0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0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0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0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0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0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0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0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0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0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0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0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0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0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0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0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0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0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0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0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0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0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0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0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0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0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0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0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0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0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0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0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0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0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0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0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0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0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0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0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0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0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0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0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0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0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0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0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ref="P3581:P3644" si="224">IFERROR(ROUND(E3581/L3581,2),0)</f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4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4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4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4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1"/>
        <v>116</v>
      </c>
      <c r="P3586">
        <f t="shared" si="224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5">ROUND(E3587/D3587*100,0)</f>
        <v>119</v>
      </c>
      <c r="P3587">
        <f t="shared" si="224"/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4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4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4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4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4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4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4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4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4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4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4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4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4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4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4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4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4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4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4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4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4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4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4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4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4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4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4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4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4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4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4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4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4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4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4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4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4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4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4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4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4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4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4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4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4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4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4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4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4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4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4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4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4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4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4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4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4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ref="P3645:P3708" si="228">IFERROR(ROUND(E3645/L3645,2),0)</f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8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8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8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8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5"/>
        <v>100</v>
      </c>
      <c r="P3650">
        <f t="shared" si="228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9">ROUND(E3651/D3651*100,0)</f>
        <v>104</v>
      </c>
      <c r="P3651">
        <f t="shared" si="228"/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28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28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28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28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28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28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28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28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28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28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28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28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28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28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28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28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28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28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28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28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28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28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28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28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28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28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28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28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28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28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28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28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28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28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28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28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28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28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28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28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28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28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28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28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28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28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28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28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28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28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28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28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28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28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28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28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28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ref="P3709:P3772" si="232">IFERROR(ROUND(E3709/L3709,2),0)</f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2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2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2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2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9"/>
        <v>154</v>
      </c>
      <c r="P3714">
        <f t="shared" si="232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3">ROUND(E3715/D3715*100,0)</f>
        <v>102</v>
      </c>
      <c r="P3715">
        <f t="shared" si="232"/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2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2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2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2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2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2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2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2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2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2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2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2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2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2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2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2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2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2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2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2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2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2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2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2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2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2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2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2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2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2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2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2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2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2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2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2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2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2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2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2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2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2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2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2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2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2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2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2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2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2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2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2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2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2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2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2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2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ref="P3773:P3836" si="236">IFERROR(ROUND(E3773/L3773,2),0)</f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6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6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6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6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3"/>
        <v>107</v>
      </c>
      <c r="P3778">
        <f t="shared" si="236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7">ROUND(E3779/D3779*100,0)</f>
        <v>143</v>
      </c>
      <c r="P3779">
        <f t="shared" si="236"/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7"/>
        <v>105</v>
      </c>
      <c r="P3780">
        <f t="shared" si="236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7"/>
        <v>104</v>
      </c>
      <c r="P3781">
        <f t="shared" si="236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7"/>
        <v>120</v>
      </c>
      <c r="P3782">
        <f t="shared" si="236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7"/>
        <v>110</v>
      </c>
      <c r="P3783">
        <f t="shared" si="236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7"/>
        <v>102</v>
      </c>
      <c r="P3784">
        <f t="shared" si="236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7"/>
        <v>129</v>
      </c>
      <c r="P3785">
        <f t="shared" si="236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7"/>
        <v>115</v>
      </c>
      <c r="P3786">
        <f t="shared" si="236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7"/>
        <v>151</v>
      </c>
      <c r="P3787">
        <f t="shared" si="236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7"/>
        <v>111</v>
      </c>
      <c r="P3788">
        <f t="shared" si="236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7"/>
        <v>100</v>
      </c>
      <c r="P3789">
        <f t="shared" si="236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7"/>
        <v>1</v>
      </c>
      <c r="P3790">
        <f t="shared" si="236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7"/>
        <v>3</v>
      </c>
      <c r="P3791">
        <f t="shared" si="236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7"/>
        <v>0</v>
      </c>
      <c r="P3792">
        <f t="shared" si="236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7"/>
        <v>0</v>
      </c>
      <c r="P3793">
        <f t="shared" si="236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7"/>
        <v>0</v>
      </c>
      <c r="P3794">
        <f t="shared" si="236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7"/>
        <v>60</v>
      </c>
      <c r="P3795">
        <f t="shared" si="236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7"/>
        <v>1</v>
      </c>
      <c r="P3796">
        <f t="shared" si="236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7"/>
        <v>2</v>
      </c>
      <c r="P3797">
        <f t="shared" si="236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7"/>
        <v>0</v>
      </c>
      <c r="P3798">
        <f t="shared" si="236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7"/>
        <v>90</v>
      </c>
      <c r="P3799">
        <f t="shared" si="236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7"/>
        <v>1</v>
      </c>
      <c r="P3800">
        <f t="shared" si="236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7"/>
        <v>4</v>
      </c>
      <c r="P3801">
        <f t="shared" si="236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7"/>
        <v>4</v>
      </c>
      <c r="P3802">
        <f t="shared" si="236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7"/>
        <v>9</v>
      </c>
      <c r="P3803">
        <f t="shared" si="236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7"/>
        <v>0</v>
      </c>
      <c r="P3804">
        <f t="shared" si="236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7"/>
        <v>20</v>
      </c>
      <c r="P3805">
        <f t="shared" si="236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7"/>
        <v>0</v>
      </c>
      <c r="P3806">
        <f t="shared" si="236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7"/>
        <v>0</v>
      </c>
      <c r="P3807">
        <f t="shared" si="236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7"/>
        <v>0</v>
      </c>
      <c r="P3808">
        <f t="shared" si="236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7"/>
        <v>30</v>
      </c>
      <c r="P3809">
        <f t="shared" si="236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7"/>
        <v>100</v>
      </c>
      <c r="P3810">
        <f t="shared" si="236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7"/>
        <v>101</v>
      </c>
      <c r="P3811">
        <f t="shared" si="236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7"/>
        <v>122</v>
      </c>
      <c r="P3812">
        <f t="shared" si="236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7"/>
        <v>330</v>
      </c>
      <c r="P3813">
        <f t="shared" si="236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7"/>
        <v>110</v>
      </c>
      <c r="P3814">
        <f t="shared" si="236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7"/>
        <v>101</v>
      </c>
      <c r="P3815">
        <f t="shared" si="236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7"/>
        <v>140</v>
      </c>
      <c r="P3816">
        <f t="shared" si="236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7"/>
        <v>100</v>
      </c>
      <c r="P3817">
        <f t="shared" si="236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7"/>
        <v>119</v>
      </c>
      <c r="P3818">
        <f t="shared" si="236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7"/>
        <v>107</v>
      </c>
      <c r="P3819">
        <f t="shared" si="236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7"/>
        <v>228</v>
      </c>
      <c r="P3820">
        <f t="shared" si="236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7"/>
        <v>106</v>
      </c>
      <c r="P3821">
        <f t="shared" si="236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7"/>
        <v>143</v>
      </c>
      <c r="P3822">
        <f t="shared" si="236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7"/>
        <v>105</v>
      </c>
      <c r="P3823">
        <f t="shared" si="236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7"/>
        <v>110</v>
      </c>
      <c r="P3824">
        <f t="shared" si="236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7"/>
        <v>106</v>
      </c>
      <c r="P3825">
        <f t="shared" si="236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7"/>
        <v>108</v>
      </c>
      <c r="P3826">
        <f t="shared" si="236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7"/>
        <v>105</v>
      </c>
      <c r="P3827">
        <f t="shared" si="236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7"/>
        <v>119</v>
      </c>
      <c r="P3828">
        <f t="shared" si="236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7"/>
        <v>153</v>
      </c>
      <c r="P3829">
        <f t="shared" si="236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7"/>
        <v>100</v>
      </c>
      <c r="P3830">
        <f t="shared" si="236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7"/>
        <v>100</v>
      </c>
      <c r="P3831">
        <f t="shared" si="236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7"/>
        <v>225</v>
      </c>
      <c r="P3832">
        <f t="shared" si="236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7"/>
        <v>106</v>
      </c>
      <c r="P3833">
        <f t="shared" si="236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7"/>
        <v>105</v>
      </c>
      <c r="P3834">
        <f t="shared" si="236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7"/>
        <v>117</v>
      </c>
      <c r="P3835">
        <f t="shared" si="236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7"/>
        <v>109</v>
      </c>
      <c r="P3836">
        <f t="shared" si="236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7"/>
        <v>160</v>
      </c>
      <c r="P3837">
        <f t="shared" ref="P3837:P3900" si="240">IFERROR(ROUND(E3837/L3837,2),0)</f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7"/>
        <v>113</v>
      </c>
      <c r="P3838">
        <f t="shared" si="240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7"/>
        <v>102</v>
      </c>
      <c r="P3839">
        <f t="shared" si="240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7"/>
        <v>101</v>
      </c>
      <c r="P3840">
        <f t="shared" si="240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7"/>
        <v>101</v>
      </c>
      <c r="P3841">
        <f t="shared" si="240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7"/>
        <v>6500</v>
      </c>
      <c r="P3842">
        <f t="shared" si="240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1">ROUND(E3843/D3843*100,0)</f>
        <v>9</v>
      </c>
      <c r="P3843">
        <f t="shared" si="240"/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1"/>
        <v>22</v>
      </c>
      <c r="P3844">
        <f t="shared" si="240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1"/>
        <v>21</v>
      </c>
      <c r="P3845">
        <f t="shared" si="240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1"/>
        <v>41</v>
      </c>
      <c r="P3846">
        <f t="shared" si="240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1"/>
        <v>2</v>
      </c>
      <c r="P3847">
        <f t="shared" si="240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1"/>
        <v>3</v>
      </c>
      <c r="P3848">
        <f t="shared" si="240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1"/>
        <v>16</v>
      </c>
      <c r="P3849">
        <f t="shared" si="240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1"/>
        <v>16</v>
      </c>
      <c r="P3850">
        <f t="shared" si="240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1"/>
        <v>7</v>
      </c>
      <c r="P3851">
        <f t="shared" si="240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1"/>
        <v>4</v>
      </c>
      <c r="P3852">
        <f t="shared" si="240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1"/>
        <v>34</v>
      </c>
      <c r="P3853">
        <f t="shared" si="240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1"/>
        <v>0</v>
      </c>
      <c r="P3854">
        <f t="shared" si="240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1"/>
        <v>0</v>
      </c>
      <c r="P3855">
        <f t="shared" si="240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1"/>
        <v>16</v>
      </c>
      <c r="P3856">
        <f t="shared" si="240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1"/>
        <v>3</v>
      </c>
      <c r="P3857">
        <f t="shared" si="240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1"/>
        <v>0</v>
      </c>
      <c r="P3858">
        <f t="shared" si="240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1"/>
        <v>5</v>
      </c>
      <c r="P3859">
        <f t="shared" si="240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1"/>
        <v>2</v>
      </c>
      <c r="P3860">
        <f t="shared" si="240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1"/>
        <v>0</v>
      </c>
      <c r="P3861">
        <f t="shared" si="240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1"/>
        <v>18</v>
      </c>
      <c r="P3862">
        <f t="shared" si="240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1"/>
        <v>5</v>
      </c>
      <c r="P3863">
        <f t="shared" si="240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1"/>
        <v>0</v>
      </c>
      <c r="P3864">
        <f t="shared" si="240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1"/>
        <v>0</v>
      </c>
      <c r="P3865">
        <f t="shared" si="240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1"/>
        <v>1</v>
      </c>
      <c r="P3866">
        <f t="shared" si="240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1"/>
        <v>27</v>
      </c>
      <c r="P3867">
        <f t="shared" si="240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1"/>
        <v>1</v>
      </c>
      <c r="P3868">
        <f t="shared" si="240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1"/>
        <v>13</v>
      </c>
      <c r="P3869">
        <f t="shared" si="240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1"/>
        <v>0</v>
      </c>
      <c r="P3870">
        <f t="shared" si="240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1"/>
        <v>3</v>
      </c>
      <c r="P3871">
        <f t="shared" si="240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1"/>
        <v>15</v>
      </c>
      <c r="P3872">
        <f t="shared" si="240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1"/>
        <v>3</v>
      </c>
      <c r="P3873">
        <f t="shared" si="240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1"/>
        <v>0</v>
      </c>
      <c r="P3874">
        <f t="shared" si="240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1"/>
        <v>0</v>
      </c>
      <c r="P3875">
        <f t="shared" si="240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1"/>
        <v>0</v>
      </c>
      <c r="P3876">
        <f t="shared" si="240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1"/>
        <v>0</v>
      </c>
      <c r="P3877">
        <f t="shared" si="240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1"/>
        <v>53</v>
      </c>
      <c r="P3878">
        <f t="shared" si="240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1"/>
        <v>5</v>
      </c>
      <c r="P3879">
        <f t="shared" si="240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1"/>
        <v>0</v>
      </c>
      <c r="P3880">
        <f t="shared" si="240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1"/>
        <v>0</v>
      </c>
      <c r="P3881">
        <f t="shared" si="240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1"/>
        <v>13</v>
      </c>
      <c r="P3882">
        <f t="shared" si="240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1"/>
        <v>5</v>
      </c>
      <c r="P3883">
        <f t="shared" si="240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1"/>
        <v>0</v>
      </c>
      <c r="P3884">
        <f t="shared" si="240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1"/>
        <v>0</v>
      </c>
      <c r="P3885">
        <f t="shared" si="240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1"/>
        <v>0</v>
      </c>
      <c r="P3886">
        <f t="shared" si="240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1"/>
        <v>0</v>
      </c>
      <c r="P3887">
        <f t="shared" si="240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1"/>
        <v>0</v>
      </c>
      <c r="P3888">
        <f t="shared" si="240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1"/>
        <v>2</v>
      </c>
      <c r="P3889">
        <f t="shared" si="240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1"/>
        <v>27</v>
      </c>
      <c r="P3890">
        <f t="shared" si="240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1"/>
        <v>1</v>
      </c>
      <c r="P3891">
        <f t="shared" si="240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1"/>
        <v>17</v>
      </c>
      <c r="P3892">
        <f t="shared" si="240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1"/>
        <v>33</v>
      </c>
      <c r="P3893">
        <f t="shared" si="240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1"/>
        <v>0</v>
      </c>
      <c r="P3894">
        <f t="shared" si="240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1"/>
        <v>22</v>
      </c>
      <c r="P3895">
        <f t="shared" si="240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1"/>
        <v>3</v>
      </c>
      <c r="P3896">
        <f t="shared" si="240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1"/>
        <v>5</v>
      </c>
      <c r="P3897">
        <f t="shared" si="240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1"/>
        <v>11</v>
      </c>
      <c r="P3898">
        <f t="shared" si="240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1"/>
        <v>18</v>
      </c>
      <c r="P3899">
        <f t="shared" si="240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1"/>
        <v>33</v>
      </c>
      <c r="P3900">
        <f t="shared" si="240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1"/>
        <v>1</v>
      </c>
      <c r="P3901">
        <f t="shared" ref="P3901:P3964" si="244">IFERROR(ROUND(E3901/L3901,2),0)</f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1"/>
        <v>5</v>
      </c>
      <c r="P3902">
        <f t="shared" si="244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1"/>
        <v>1</v>
      </c>
      <c r="P3903">
        <f t="shared" si="244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1"/>
        <v>49</v>
      </c>
      <c r="P3904">
        <f t="shared" si="244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1"/>
        <v>0</v>
      </c>
      <c r="P3905">
        <f t="shared" si="244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1"/>
        <v>0</v>
      </c>
      <c r="P3906">
        <f t="shared" si="244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5">ROUND(E3907/D3907*100,0)</f>
        <v>12</v>
      </c>
      <c r="P3907">
        <f t="shared" si="244"/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5"/>
        <v>67</v>
      </c>
      <c r="P3908">
        <f t="shared" si="244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5"/>
        <v>15</v>
      </c>
      <c r="P3909">
        <f t="shared" si="244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5"/>
        <v>9</v>
      </c>
      <c r="P3910">
        <f t="shared" si="244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5"/>
        <v>0</v>
      </c>
      <c r="P3911">
        <f t="shared" si="244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5"/>
        <v>3</v>
      </c>
      <c r="P3912">
        <f t="shared" si="244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5"/>
        <v>37</v>
      </c>
      <c r="P3913">
        <f t="shared" si="244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5"/>
        <v>0</v>
      </c>
      <c r="P3914">
        <f t="shared" si="244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5"/>
        <v>10</v>
      </c>
      <c r="P3915">
        <f t="shared" si="244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5"/>
        <v>36</v>
      </c>
      <c r="P3916">
        <f t="shared" si="244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5"/>
        <v>0</v>
      </c>
      <c r="P3917">
        <f t="shared" si="244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5"/>
        <v>0</v>
      </c>
      <c r="P3918">
        <f t="shared" si="244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5"/>
        <v>0</v>
      </c>
      <c r="P3919">
        <f t="shared" si="244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5"/>
        <v>0</v>
      </c>
      <c r="P3920">
        <f t="shared" si="244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5"/>
        <v>2</v>
      </c>
      <c r="P3921">
        <f t="shared" si="244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5"/>
        <v>5</v>
      </c>
      <c r="P3922">
        <f t="shared" si="244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5"/>
        <v>0</v>
      </c>
      <c r="P3923">
        <f t="shared" si="244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5"/>
        <v>8</v>
      </c>
      <c r="P3924">
        <f t="shared" si="244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5"/>
        <v>12</v>
      </c>
      <c r="P3925">
        <f t="shared" si="244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5"/>
        <v>15</v>
      </c>
      <c r="P3926">
        <f t="shared" si="244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5"/>
        <v>10</v>
      </c>
      <c r="P3927">
        <f t="shared" si="244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5"/>
        <v>0</v>
      </c>
      <c r="P3928">
        <f t="shared" si="244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5"/>
        <v>1</v>
      </c>
      <c r="P3929">
        <f t="shared" si="244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5"/>
        <v>13</v>
      </c>
      <c r="P3930">
        <f t="shared" si="244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5"/>
        <v>2</v>
      </c>
      <c r="P3931">
        <f t="shared" si="244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5"/>
        <v>0</v>
      </c>
      <c r="P3932">
        <f t="shared" si="244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5"/>
        <v>0</v>
      </c>
      <c r="P3933">
        <f t="shared" si="244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5"/>
        <v>0</v>
      </c>
      <c r="P3934">
        <f t="shared" si="244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5"/>
        <v>16</v>
      </c>
      <c r="P3935">
        <f t="shared" si="244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5"/>
        <v>11</v>
      </c>
      <c r="P3936">
        <f t="shared" si="244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5"/>
        <v>44</v>
      </c>
      <c r="P3937">
        <f t="shared" si="244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5"/>
        <v>0</v>
      </c>
      <c r="P3938">
        <f t="shared" si="244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5"/>
        <v>86</v>
      </c>
      <c r="P3939">
        <f t="shared" si="244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5"/>
        <v>12</v>
      </c>
      <c r="P3940">
        <f t="shared" si="244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5"/>
        <v>0</v>
      </c>
      <c r="P3941">
        <f t="shared" si="244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5"/>
        <v>0</v>
      </c>
      <c r="P3942">
        <f t="shared" si="244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5"/>
        <v>1</v>
      </c>
      <c r="P3943">
        <f t="shared" si="244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5"/>
        <v>0</v>
      </c>
      <c r="P3944">
        <f t="shared" si="244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5"/>
        <v>36</v>
      </c>
      <c r="P3945">
        <f t="shared" si="244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5"/>
        <v>0</v>
      </c>
      <c r="P3946">
        <f t="shared" si="244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5"/>
        <v>0</v>
      </c>
      <c r="P3947">
        <f t="shared" si="244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5"/>
        <v>3</v>
      </c>
      <c r="P3948">
        <f t="shared" si="244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5"/>
        <v>3</v>
      </c>
      <c r="P3949">
        <f t="shared" si="244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5"/>
        <v>0</v>
      </c>
      <c r="P3950">
        <f t="shared" si="244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5"/>
        <v>16</v>
      </c>
      <c r="P3951">
        <f t="shared" si="244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5"/>
        <v>1</v>
      </c>
      <c r="P3952">
        <f t="shared" si="244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5"/>
        <v>0</v>
      </c>
      <c r="P3953">
        <f t="shared" si="244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5"/>
        <v>0</v>
      </c>
      <c r="P3954">
        <f t="shared" si="244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5"/>
        <v>0</v>
      </c>
      <c r="P3955">
        <f t="shared" si="244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5"/>
        <v>0</v>
      </c>
      <c r="P3956">
        <f t="shared" si="244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5"/>
        <v>24</v>
      </c>
      <c r="P3957">
        <f t="shared" si="244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5"/>
        <v>0</v>
      </c>
      <c r="P3958">
        <f t="shared" si="244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5"/>
        <v>0</v>
      </c>
      <c r="P3959">
        <f t="shared" si="244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5"/>
        <v>32</v>
      </c>
      <c r="P3960">
        <f t="shared" si="244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5"/>
        <v>24</v>
      </c>
      <c r="P3961">
        <f t="shared" si="244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5"/>
        <v>2</v>
      </c>
      <c r="P3962">
        <f t="shared" si="244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5"/>
        <v>0</v>
      </c>
      <c r="P3963">
        <f t="shared" si="244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5"/>
        <v>3</v>
      </c>
      <c r="P3964">
        <f t="shared" si="244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5"/>
        <v>0</v>
      </c>
      <c r="P3965">
        <f t="shared" ref="P3965:P4028" si="248">IFERROR(ROUND(E3965/L3965,2),0)</f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5"/>
        <v>6</v>
      </c>
      <c r="P3966">
        <f t="shared" si="248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5"/>
        <v>14</v>
      </c>
      <c r="P3967">
        <f t="shared" si="248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5"/>
        <v>1</v>
      </c>
      <c r="P3968">
        <f t="shared" si="248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5"/>
        <v>24</v>
      </c>
      <c r="P3969">
        <f t="shared" si="248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5"/>
        <v>11</v>
      </c>
      <c r="P3970">
        <f t="shared" si="248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9">ROUND(E3971/D3971*100,0)</f>
        <v>7</v>
      </c>
      <c r="P3971">
        <f t="shared" si="248"/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9"/>
        <v>0</v>
      </c>
      <c r="P3972">
        <f t="shared" si="248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9"/>
        <v>1</v>
      </c>
      <c r="P3973">
        <f t="shared" si="248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9"/>
        <v>21</v>
      </c>
      <c r="P3974">
        <f t="shared" si="248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9"/>
        <v>78</v>
      </c>
      <c r="P3975">
        <f t="shared" si="248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9"/>
        <v>32</v>
      </c>
      <c r="P3976">
        <f t="shared" si="248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9"/>
        <v>0</v>
      </c>
      <c r="P3977">
        <f t="shared" si="248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9"/>
        <v>48</v>
      </c>
      <c r="P3978">
        <f t="shared" si="248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9"/>
        <v>1</v>
      </c>
      <c r="P3979">
        <f t="shared" si="248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9"/>
        <v>11</v>
      </c>
      <c r="P3980">
        <f t="shared" si="248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9"/>
        <v>2</v>
      </c>
      <c r="P3981">
        <f t="shared" si="248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9"/>
        <v>18</v>
      </c>
      <c r="P3982">
        <f t="shared" si="248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9"/>
        <v>4</v>
      </c>
      <c r="P3983">
        <f t="shared" si="248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9"/>
        <v>20</v>
      </c>
      <c r="P3984">
        <f t="shared" si="248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9"/>
        <v>35</v>
      </c>
      <c r="P3985">
        <f t="shared" si="248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9"/>
        <v>6</v>
      </c>
      <c r="P3986">
        <f t="shared" si="248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9"/>
        <v>32</v>
      </c>
      <c r="P3987">
        <f t="shared" si="248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9"/>
        <v>10</v>
      </c>
      <c r="P3988">
        <f t="shared" si="248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9"/>
        <v>38</v>
      </c>
      <c r="P3989">
        <f t="shared" si="248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9"/>
        <v>2</v>
      </c>
      <c r="P3990">
        <f t="shared" si="248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9"/>
        <v>0</v>
      </c>
      <c r="P3991">
        <f t="shared" si="248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9"/>
        <v>4</v>
      </c>
      <c r="P3992">
        <f t="shared" si="248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9"/>
        <v>20</v>
      </c>
      <c r="P3993">
        <f t="shared" si="248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9"/>
        <v>5</v>
      </c>
      <c r="P3994">
        <f t="shared" si="248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9"/>
        <v>0</v>
      </c>
      <c r="P3995">
        <f t="shared" si="248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9"/>
        <v>0</v>
      </c>
      <c r="P3996">
        <f t="shared" si="248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9"/>
        <v>35</v>
      </c>
      <c r="P3997">
        <f t="shared" si="248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9"/>
        <v>17</v>
      </c>
      <c r="P3998">
        <f t="shared" si="248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9"/>
        <v>0</v>
      </c>
      <c r="P3999">
        <f t="shared" si="248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9"/>
        <v>57</v>
      </c>
      <c r="P4000">
        <f t="shared" si="248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9"/>
        <v>17</v>
      </c>
      <c r="P4001">
        <f t="shared" si="248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9"/>
        <v>0</v>
      </c>
      <c r="P4002">
        <f t="shared" si="248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9"/>
        <v>38</v>
      </c>
      <c r="P4003">
        <f t="shared" si="248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9"/>
        <v>2</v>
      </c>
      <c r="P4004">
        <f t="shared" si="248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9"/>
        <v>10</v>
      </c>
      <c r="P4005">
        <f t="shared" si="248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9"/>
        <v>0</v>
      </c>
      <c r="P4006">
        <f t="shared" si="248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9"/>
        <v>1</v>
      </c>
      <c r="P4007">
        <f t="shared" si="248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9"/>
        <v>0</v>
      </c>
      <c r="P4008">
        <f t="shared" si="248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9"/>
        <v>0</v>
      </c>
      <c r="P4009">
        <f t="shared" si="248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9"/>
        <v>6</v>
      </c>
      <c r="P4010">
        <f t="shared" si="248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9"/>
        <v>4</v>
      </c>
      <c r="P4011">
        <f t="shared" si="248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9"/>
        <v>24</v>
      </c>
      <c r="P4012">
        <f t="shared" si="248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9"/>
        <v>8</v>
      </c>
      <c r="P4013">
        <f t="shared" si="248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9"/>
        <v>0</v>
      </c>
      <c r="P4014">
        <f t="shared" si="248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9"/>
        <v>1</v>
      </c>
      <c r="P4015">
        <f t="shared" si="248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9"/>
        <v>0</v>
      </c>
      <c r="P4016">
        <f t="shared" si="248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9"/>
        <v>0</v>
      </c>
      <c r="P4017">
        <f t="shared" si="248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9"/>
        <v>14</v>
      </c>
      <c r="P4018">
        <f t="shared" si="248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9"/>
        <v>1</v>
      </c>
      <c r="P4019">
        <f t="shared" si="248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9"/>
        <v>9</v>
      </c>
      <c r="P4020">
        <f t="shared" si="248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9"/>
        <v>1</v>
      </c>
      <c r="P4021">
        <f t="shared" si="248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9"/>
        <v>17</v>
      </c>
      <c r="P4022">
        <f t="shared" si="248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9"/>
        <v>1</v>
      </c>
      <c r="P4023">
        <f t="shared" si="248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9"/>
        <v>70</v>
      </c>
      <c r="P4024">
        <f t="shared" si="248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9"/>
        <v>0</v>
      </c>
      <c r="P4025">
        <f t="shared" si="248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9"/>
        <v>1</v>
      </c>
      <c r="P4026">
        <f t="shared" si="248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9"/>
        <v>5</v>
      </c>
      <c r="P4027">
        <f t="shared" si="248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9"/>
        <v>0</v>
      </c>
      <c r="P4028">
        <f t="shared" si="248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9"/>
        <v>7</v>
      </c>
      <c r="P4029">
        <f t="shared" ref="P4029:P4092" si="252">IFERROR(ROUND(E4029/L4029,2),0)</f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9"/>
        <v>28</v>
      </c>
      <c r="P4030">
        <f t="shared" si="252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9"/>
        <v>0</v>
      </c>
      <c r="P4031">
        <f t="shared" si="252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9"/>
        <v>16</v>
      </c>
      <c r="P4032">
        <f t="shared" si="252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9"/>
        <v>0</v>
      </c>
      <c r="P4033">
        <f t="shared" si="252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9"/>
        <v>7</v>
      </c>
      <c r="P4034">
        <f t="shared" si="252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3">ROUND(E4035/D4035*100,0)</f>
        <v>26</v>
      </c>
      <c r="P4035">
        <f t="shared" si="252"/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3"/>
        <v>1</v>
      </c>
      <c r="P4036">
        <f t="shared" si="252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3"/>
        <v>37</v>
      </c>
      <c r="P4037">
        <f t="shared" si="252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3"/>
        <v>47</v>
      </c>
      <c r="P4038">
        <f t="shared" si="252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3"/>
        <v>11</v>
      </c>
      <c r="P4039">
        <f t="shared" si="252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3"/>
        <v>12</v>
      </c>
      <c r="P4040">
        <f t="shared" si="252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3"/>
        <v>60</v>
      </c>
      <c r="P4041">
        <f t="shared" si="252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3"/>
        <v>31</v>
      </c>
      <c r="P4042">
        <f t="shared" si="252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3"/>
        <v>0</v>
      </c>
      <c r="P4043">
        <f t="shared" si="252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3"/>
        <v>0</v>
      </c>
      <c r="P4044">
        <f t="shared" si="252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3"/>
        <v>0</v>
      </c>
      <c r="P4045">
        <f t="shared" si="252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3"/>
        <v>38</v>
      </c>
      <c r="P4046">
        <f t="shared" si="252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3"/>
        <v>0</v>
      </c>
      <c r="P4047">
        <f t="shared" si="252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3"/>
        <v>8</v>
      </c>
      <c r="P4048">
        <f t="shared" si="252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3"/>
        <v>2</v>
      </c>
      <c r="P4049">
        <f t="shared" si="252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3"/>
        <v>18</v>
      </c>
      <c r="P4050">
        <f t="shared" si="252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3"/>
        <v>0</v>
      </c>
      <c r="P4051">
        <f t="shared" si="252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3"/>
        <v>0</v>
      </c>
      <c r="P4052">
        <f t="shared" si="252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3"/>
        <v>0</v>
      </c>
      <c r="P4053">
        <f t="shared" si="252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3"/>
        <v>38</v>
      </c>
      <c r="P4054">
        <f t="shared" si="252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3"/>
        <v>22</v>
      </c>
      <c r="P4055">
        <f t="shared" si="252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3"/>
        <v>0</v>
      </c>
      <c r="P4056">
        <f t="shared" si="252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3"/>
        <v>18</v>
      </c>
      <c r="P4057">
        <f t="shared" si="252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3"/>
        <v>53</v>
      </c>
      <c r="P4058">
        <f t="shared" si="252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3"/>
        <v>22</v>
      </c>
      <c r="P4059">
        <f t="shared" si="252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3"/>
        <v>3</v>
      </c>
      <c r="P4060">
        <f t="shared" si="252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3"/>
        <v>3</v>
      </c>
      <c r="P4061">
        <f t="shared" si="252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3"/>
        <v>3</v>
      </c>
      <c r="P4062">
        <f t="shared" si="252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3"/>
        <v>0</v>
      </c>
      <c r="P4063">
        <f t="shared" si="252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3"/>
        <v>2</v>
      </c>
      <c r="P4064">
        <f t="shared" si="252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3"/>
        <v>1</v>
      </c>
      <c r="P4065">
        <f t="shared" si="252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3"/>
        <v>19</v>
      </c>
      <c r="P4066">
        <f t="shared" si="252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3"/>
        <v>1</v>
      </c>
      <c r="P4067">
        <f t="shared" si="252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3"/>
        <v>0</v>
      </c>
      <c r="P4068">
        <f t="shared" si="252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3"/>
        <v>61</v>
      </c>
      <c r="P4069">
        <f t="shared" si="252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3"/>
        <v>1</v>
      </c>
      <c r="P4070">
        <f t="shared" si="252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3"/>
        <v>34</v>
      </c>
      <c r="P4071">
        <f t="shared" si="252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3"/>
        <v>17</v>
      </c>
      <c r="P4072">
        <f t="shared" si="252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3"/>
        <v>0</v>
      </c>
      <c r="P4073">
        <f t="shared" si="252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3"/>
        <v>0</v>
      </c>
      <c r="P4074">
        <f t="shared" si="252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3"/>
        <v>1</v>
      </c>
      <c r="P4075">
        <f t="shared" si="252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3"/>
        <v>27</v>
      </c>
      <c r="P4076">
        <f t="shared" si="252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3"/>
        <v>29</v>
      </c>
      <c r="P4077">
        <f t="shared" si="252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3"/>
        <v>0</v>
      </c>
      <c r="P4078">
        <f t="shared" si="252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3"/>
        <v>9</v>
      </c>
      <c r="P4079">
        <f t="shared" si="252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3"/>
        <v>0</v>
      </c>
      <c r="P4080">
        <f t="shared" si="252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3"/>
        <v>0</v>
      </c>
      <c r="P4081">
        <f t="shared" si="252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3"/>
        <v>0</v>
      </c>
      <c r="P4082">
        <f t="shared" si="252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3"/>
        <v>16</v>
      </c>
      <c r="P4083">
        <f t="shared" si="252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3"/>
        <v>2</v>
      </c>
      <c r="P4084">
        <f t="shared" si="252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3"/>
        <v>22</v>
      </c>
      <c r="P4085">
        <f t="shared" si="252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3"/>
        <v>0</v>
      </c>
      <c r="P4086">
        <f t="shared" si="252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3"/>
        <v>0</v>
      </c>
      <c r="P4087">
        <f t="shared" si="252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3"/>
        <v>5</v>
      </c>
      <c r="P4088">
        <f t="shared" si="252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3"/>
        <v>0</v>
      </c>
      <c r="P4089">
        <f t="shared" si="252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3"/>
        <v>11</v>
      </c>
      <c r="P4090">
        <f t="shared" si="252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3"/>
        <v>5</v>
      </c>
      <c r="P4091">
        <f t="shared" si="252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3"/>
        <v>3</v>
      </c>
      <c r="P4092">
        <f t="shared" si="252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3"/>
        <v>13</v>
      </c>
      <c r="P4093">
        <f t="shared" ref="P4093:P4115" si="256">IFERROR(ROUND(E4093/L4093,2),0)</f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3"/>
        <v>0</v>
      </c>
      <c r="P4094">
        <f t="shared" si="256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3"/>
        <v>2</v>
      </c>
      <c r="P4095">
        <f t="shared" si="256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3"/>
        <v>37</v>
      </c>
      <c r="P4096">
        <f t="shared" si="256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3"/>
        <v>3</v>
      </c>
      <c r="P4097">
        <f t="shared" si="256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3"/>
        <v>11</v>
      </c>
      <c r="P4098">
        <f t="shared" si="256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7">ROUND(E4099/D4099*100,0)</f>
        <v>0</v>
      </c>
      <c r="P4099">
        <f t="shared" si="256"/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7"/>
        <v>0</v>
      </c>
      <c r="P4100">
        <f t="shared" si="256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7"/>
        <v>1</v>
      </c>
      <c r="P4101">
        <f t="shared" si="256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7"/>
        <v>0</v>
      </c>
      <c r="P4102">
        <f t="shared" si="256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7"/>
        <v>0</v>
      </c>
      <c r="P4103">
        <f t="shared" si="256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7"/>
        <v>27</v>
      </c>
      <c r="P4104">
        <f t="shared" si="256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7"/>
        <v>10</v>
      </c>
      <c r="P4105">
        <f t="shared" si="256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7"/>
        <v>21</v>
      </c>
      <c r="P4106">
        <f t="shared" si="256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7"/>
        <v>7</v>
      </c>
      <c r="P4107">
        <f t="shared" si="256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7"/>
        <v>71</v>
      </c>
      <c r="P4108">
        <f t="shared" si="256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7"/>
        <v>2</v>
      </c>
      <c r="P4109">
        <f t="shared" si="256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7"/>
        <v>2</v>
      </c>
      <c r="P4110">
        <f t="shared" si="256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7"/>
        <v>0</v>
      </c>
      <c r="P4111">
        <f t="shared" si="256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7"/>
        <v>29</v>
      </c>
      <c r="P4112">
        <f t="shared" si="256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7"/>
        <v>3</v>
      </c>
      <c r="P4113">
        <f t="shared" si="256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7"/>
        <v>0</v>
      </c>
      <c r="P4114">
        <f t="shared" si="256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7"/>
        <v>0</v>
      </c>
      <c r="P4115">
        <f t="shared" si="256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26" priority="2" operator="equal">
      <formula>"canceled"</formula>
    </cfRule>
    <cfRule type="cellIs" dxfId="25" priority="3" operator="equal">
      <formula>"failed "</formula>
    </cfRule>
    <cfRule type="cellIs" dxfId="24" priority="4" operator="equal">
      <formula>"successful"</formula>
    </cfRule>
    <cfRule type="cellIs" dxfId="23" priority="5" operator="equal">
      <formula>"live"</formula>
    </cfRule>
    <cfRule type="cellIs" dxfId="22" priority="6" operator="equal">
      <formula>"cancelled "</formula>
    </cfRule>
    <cfRule type="cellIs" dxfId="21" priority="7" operator="equal">
      <formula>"failed"</formula>
    </cfRule>
    <cfRule type="cellIs" dxfId="20" priority="8" operator="equal">
      <formula>"successful"</formula>
    </cfRule>
    <cfRule type="cellIs" dxfId="19" priority="9" operator="equal">
      <formula>"live"</formula>
    </cfRule>
    <cfRule type="cellIs" dxfId="18" priority="10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7128"/>
        <color theme="8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3AF00-0785-4D5B-860E-14C3B1F78EF2}">
  <dimension ref="A1:F6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6E336-4023-4064-B556-1EAEDC97A506}">
  <dimension ref="A1:G46"/>
  <sheetViews>
    <sheetView workbookViewId="0">
      <selection activeCell="G10" sqref="G10"/>
    </sheetView>
  </sheetViews>
  <sheetFormatPr defaultRowHeight="15" x14ac:dyDescent="0.25"/>
  <cols>
    <col min="1" max="1" width="18" bestFit="1" customWidth="1"/>
    <col min="2" max="2" width="16.85546875" bestFit="1" customWidth="1"/>
    <col min="3" max="3" width="16.28515625" bestFit="1" customWidth="1"/>
    <col min="4" max="4" width="6.140625" bestFit="1" customWidth="1"/>
    <col min="5" max="5" width="4.28515625" bestFit="1" customWidth="1"/>
    <col min="6" max="6" width="10" bestFit="1" customWidth="1"/>
    <col min="7" max="9" width="11.28515625" bestFit="1" customWidth="1"/>
    <col min="10" max="56" width="4" bestFit="1" customWidth="1"/>
    <col min="57" max="260" width="5" bestFit="1" customWidth="1"/>
    <col min="261" max="261" width="13.85546875" bestFit="1" customWidth="1"/>
    <col min="262" max="262" width="8" bestFit="1" customWidth="1"/>
    <col min="263" max="597" width="4" bestFit="1" customWidth="1"/>
    <col min="598" max="1358" width="5" bestFit="1" customWidth="1"/>
    <col min="1359" max="1359" width="11" bestFit="1" customWidth="1"/>
    <col min="1360" max="1360" width="6.140625" bestFit="1" customWidth="1"/>
    <col min="1361" max="1392" width="5" bestFit="1" customWidth="1"/>
    <col min="1394" max="1394" width="11.85546875" bestFit="1" customWidth="1"/>
    <col min="1395" max="1402" width="2" bestFit="1" customWidth="1"/>
    <col min="1403" max="1472" width="3" bestFit="1" customWidth="1"/>
    <col min="1473" max="1787" width="4" bestFit="1" customWidth="1"/>
    <col min="1788" max="3044" width="5" bestFit="1" customWidth="1"/>
    <col min="3045" max="3045" width="15" bestFit="1" customWidth="1"/>
    <col min="3046" max="3046" width="11.28515625" bestFit="1" customWidth="1"/>
  </cols>
  <sheetData>
    <row r="1" spans="1:7" x14ac:dyDescent="0.25">
      <c r="A1" s="11" t="s">
        <v>8222</v>
      </c>
      <c r="B1" t="s">
        <v>8223</v>
      </c>
    </row>
    <row r="3" spans="1:7" x14ac:dyDescent="0.25">
      <c r="A3" s="11" t="s">
        <v>8363</v>
      </c>
      <c r="C3" s="11" t="s">
        <v>8360</v>
      </c>
    </row>
    <row r="4" spans="1:7" x14ac:dyDescent="0.25">
      <c r="A4" s="11" t="s">
        <v>8362</v>
      </c>
      <c r="B4" s="11" t="s">
        <v>8359</v>
      </c>
      <c r="C4" t="s">
        <v>8219</v>
      </c>
      <c r="D4" t="s">
        <v>8220</v>
      </c>
      <c r="E4" t="s">
        <v>8221</v>
      </c>
      <c r="F4" t="s">
        <v>8218</v>
      </c>
      <c r="G4" t="s">
        <v>8361</v>
      </c>
    </row>
    <row r="5" spans="1:7" x14ac:dyDescent="0.25">
      <c r="A5" t="s">
        <v>8308</v>
      </c>
      <c r="B5" t="s">
        <v>8314</v>
      </c>
      <c r="C5" s="13"/>
      <c r="D5" s="13">
        <v>78</v>
      </c>
      <c r="E5" s="13"/>
      <c r="F5" s="13"/>
      <c r="G5" s="13">
        <v>78</v>
      </c>
    </row>
    <row r="6" spans="1:7" x14ac:dyDescent="0.25">
      <c r="A6" t="s">
        <v>8308</v>
      </c>
      <c r="B6" t="s">
        <v>8313</v>
      </c>
      <c r="C6" s="13"/>
      <c r="D6" s="13"/>
      <c r="E6" s="13"/>
      <c r="F6" s="13">
        <v>164</v>
      </c>
      <c r="G6" s="13">
        <v>164</v>
      </c>
    </row>
    <row r="7" spans="1:7" x14ac:dyDescent="0.25">
      <c r="A7" t="s">
        <v>8308</v>
      </c>
      <c r="B7" t="s">
        <v>8312</v>
      </c>
      <c r="C7" s="13"/>
      <c r="D7" s="13">
        <v>52</v>
      </c>
      <c r="E7" s="13"/>
      <c r="F7" s="13"/>
      <c r="G7" s="13">
        <v>52</v>
      </c>
    </row>
    <row r="8" spans="1:7" x14ac:dyDescent="0.25">
      <c r="A8" t="s">
        <v>8308</v>
      </c>
      <c r="B8" t="s">
        <v>8311</v>
      </c>
      <c r="C8" s="13">
        <v>31</v>
      </c>
      <c r="D8" s="13"/>
      <c r="E8" s="13"/>
      <c r="F8" s="13"/>
      <c r="G8" s="13">
        <v>31</v>
      </c>
    </row>
    <row r="9" spans="1:7" x14ac:dyDescent="0.25">
      <c r="A9" t="s">
        <v>8308</v>
      </c>
      <c r="B9" t="s">
        <v>8310</v>
      </c>
      <c r="C9" s="13"/>
      <c r="D9" s="13"/>
      <c r="E9" s="13"/>
      <c r="F9" s="13">
        <v>48</v>
      </c>
      <c r="G9" s="13">
        <v>48</v>
      </c>
    </row>
    <row r="10" spans="1:7" x14ac:dyDescent="0.25">
      <c r="A10" t="s">
        <v>8308</v>
      </c>
      <c r="B10" t="s">
        <v>8309</v>
      </c>
      <c r="C10" s="13"/>
      <c r="D10" s="13"/>
      <c r="E10" s="13"/>
      <c r="F10" s="13">
        <v>49</v>
      </c>
      <c r="G10" s="13">
        <v>49</v>
      </c>
    </row>
    <row r="11" spans="1:7" x14ac:dyDescent="0.25">
      <c r="A11" t="s">
        <v>8334</v>
      </c>
      <c r="B11" t="s">
        <v>8335</v>
      </c>
      <c r="C11" s="13">
        <v>15</v>
      </c>
      <c r="D11" s="13">
        <v>101</v>
      </c>
      <c r="E11" s="13"/>
      <c r="F11" s="13"/>
      <c r="G11" s="13">
        <v>116</v>
      </c>
    </row>
    <row r="12" spans="1:7" x14ac:dyDescent="0.25">
      <c r="A12" t="s">
        <v>8334</v>
      </c>
      <c r="B12" t="s">
        <v>8351</v>
      </c>
      <c r="C12" s="13"/>
      <c r="D12" s="13">
        <v>14</v>
      </c>
      <c r="E12" s="13"/>
      <c r="F12" s="13"/>
      <c r="G12" s="13">
        <v>14</v>
      </c>
    </row>
    <row r="13" spans="1:7" x14ac:dyDescent="0.25">
      <c r="A13" t="s">
        <v>8334</v>
      </c>
      <c r="B13" t="s">
        <v>8350</v>
      </c>
      <c r="C13" s="13"/>
      <c r="D13" s="13"/>
      <c r="E13" s="13">
        <v>4</v>
      </c>
      <c r="F13" s="13">
        <v>34</v>
      </c>
      <c r="G13" s="13">
        <v>38</v>
      </c>
    </row>
    <row r="14" spans="1:7" x14ac:dyDescent="0.25">
      <c r="A14" t="s">
        <v>8331</v>
      </c>
      <c r="B14" t="s">
        <v>8333</v>
      </c>
      <c r="C14" s="13"/>
      <c r="D14" s="13">
        <v>23</v>
      </c>
      <c r="E14" s="13"/>
      <c r="F14" s="13"/>
      <c r="G14" s="13">
        <v>23</v>
      </c>
    </row>
    <row r="15" spans="1:7" x14ac:dyDescent="0.25">
      <c r="A15" t="s">
        <v>8331</v>
      </c>
      <c r="B15" t="s">
        <v>8349</v>
      </c>
      <c r="C15" s="13"/>
      <c r="D15" s="13"/>
      <c r="E15" s="13"/>
      <c r="F15" s="13">
        <v>52</v>
      </c>
      <c r="G15" s="13">
        <v>52</v>
      </c>
    </row>
    <row r="16" spans="1:7" x14ac:dyDescent="0.25">
      <c r="A16" t="s">
        <v>8331</v>
      </c>
      <c r="B16" t="s">
        <v>8332</v>
      </c>
      <c r="C16" s="13"/>
      <c r="D16" s="13">
        <v>73</v>
      </c>
      <c r="E16" s="13"/>
      <c r="F16" s="13"/>
      <c r="G16" s="13">
        <v>73</v>
      </c>
    </row>
    <row r="17" spans="1:7" x14ac:dyDescent="0.25">
      <c r="A17" t="s">
        <v>8329</v>
      </c>
      <c r="B17" t="s">
        <v>8330</v>
      </c>
      <c r="C17" s="13">
        <v>23</v>
      </c>
      <c r="D17" s="13"/>
      <c r="E17" s="13"/>
      <c r="F17" s="13"/>
      <c r="G17" s="13">
        <v>23</v>
      </c>
    </row>
    <row r="18" spans="1:7" x14ac:dyDescent="0.25">
      <c r="A18" t="s">
        <v>8323</v>
      </c>
      <c r="B18" t="s">
        <v>8352</v>
      </c>
      <c r="C18" s="13"/>
      <c r="D18" s="13"/>
      <c r="E18" s="13"/>
      <c r="F18" s="13">
        <v>33</v>
      </c>
      <c r="G18" s="13">
        <v>33</v>
      </c>
    </row>
    <row r="19" spans="1:7" x14ac:dyDescent="0.25">
      <c r="A19" t="s">
        <v>8323</v>
      </c>
      <c r="B19" t="s">
        <v>8328</v>
      </c>
      <c r="C19" s="13"/>
      <c r="D19" s="13"/>
      <c r="E19" s="13"/>
      <c r="F19" s="13">
        <v>30</v>
      </c>
      <c r="G19" s="13">
        <v>30</v>
      </c>
    </row>
    <row r="20" spans="1:7" x14ac:dyDescent="0.25">
      <c r="A20" t="s">
        <v>8323</v>
      </c>
      <c r="B20" t="s">
        <v>8345</v>
      </c>
      <c r="C20" s="13"/>
      <c r="D20" s="13">
        <v>37</v>
      </c>
      <c r="E20" s="13">
        <v>17</v>
      </c>
      <c r="F20" s="13"/>
      <c r="G20" s="13">
        <v>54</v>
      </c>
    </row>
    <row r="21" spans="1:7" x14ac:dyDescent="0.25">
      <c r="A21" t="s">
        <v>8323</v>
      </c>
      <c r="B21" t="s">
        <v>8327</v>
      </c>
      <c r="C21" s="13"/>
      <c r="D21" s="13">
        <v>20</v>
      </c>
      <c r="E21" s="13"/>
      <c r="F21" s="13">
        <v>138</v>
      </c>
      <c r="G21" s="13">
        <v>158</v>
      </c>
    </row>
    <row r="22" spans="1:7" x14ac:dyDescent="0.25">
      <c r="A22" t="s">
        <v>8323</v>
      </c>
      <c r="B22" t="s">
        <v>8326</v>
      </c>
      <c r="C22" s="13"/>
      <c r="D22" s="13">
        <v>53</v>
      </c>
      <c r="E22" s="13"/>
      <c r="F22" s="13"/>
      <c r="G22" s="13">
        <v>53</v>
      </c>
    </row>
    <row r="23" spans="1:7" x14ac:dyDescent="0.25">
      <c r="A23" t="s">
        <v>8323</v>
      </c>
      <c r="B23" t="s">
        <v>8325</v>
      </c>
      <c r="C23" s="13"/>
      <c r="D23" s="13"/>
      <c r="E23" s="13"/>
      <c r="F23" s="13">
        <v>14</v>
      </c>
      <c r="G23" s="13">
        <v>14</v>
      </c>
    </row>
    <row r="24" spans="1:7" x14ac:dyDescent="0.25">
      <c r="A24" t="s">
        <v>8323</v>
      </c>
      <c r="B24" t="s">
        <v>8344</v>
      </c>
      <c r="C24" s="13"/>
      <c r="D24" s="13"/>
      <c r="E24" s="13"/>
      <c r="F24" s="13">
        <v>35</v>
      </c>
      <c r="G24" s="13">
        <v>35</v>
      </c>
    </row>
    <row r="25" spans="1:7" x14ac:dyDescent="0.25">
      <c r="A25" t="s">
        <v>8323</v>
      </c>
      <c r="B25" t="s">
        <v>8324</v>
      </c>
      <c r="C25" s="13"/>
      <c r="D25" s="13"/>
      <c r="E25" s="13"/>
      <c r="F25" s="13">
        <v>240</v>
      </c>
      <c r="G25" s="13">
        <v>240</v>
      </c>
    </row>
    <row r="26" spans="1:7" x14ac:dyDescent="0.25">
      <c r="A26" t="s">
        <v>8323</v>
      </c>
      <c r="B26" t="s">
        <v>8338</v>
      </c>
      <c r="C26" s="13">
        <v>19</v>
      </c>
      <c r="D26" s="13"/>
      <c r="E26" s="13"/>
      <c r="F26" s="13"/>
      <c r="G26" s="13">
        <v>19</v>
      </c>
    </row>
    <row r="27" spans="1:7" x14ac:dyDescent="0.25">
      <c r="A27" t="s">
        <v>8336</v>
      </c>
      <c r="B27" t="s">
        <v>8341</v>
      </c>
      <c r="C27" s="13"/>
      <c r="D27" s="13">
        <v>14</v>
      </c>
      <c r="E27" s="13"/>
      <c r="F27" s="13"/>
      <c r="G27" s="13">
        <v>14</v>
      </c>
    </row>
    <row r="28" spans="1:7" x14ac:dyDescent="0.25">
      <c r="A28" t="s">
        <v>8336</v>
      </c>
      <c r="B28" t="s">
        <v>8348</v>
      </c>
      <c r="C28" s="13"/>
      <c r="D28" s="13">
        <v>11</v>
      </c>
      <c r="E28" s="13"/>
      <c r="F28" s="13"/>
      <c r="G28" s="13">
        <v>11</v>
      </c>
    </row>
    <row r="29" spans="1:7" x14ac:dyDescent="0.25">
      <c r="A29" t="s">
        <v>8336</v>
      </c>
      <c r="B29" t="s">
        <v>8337</v>
      </c>
      <c r="C29" s="13"/>
      <c r="D29" s="13">
        <v>34</v>
      </c>
      <c r="E29" s="13"/>
      <c r="F29" s="13">
        <v>62</v>
      </c>
      <c r="G29" s="13">
        <v>96</v>
      </c>
    </row>
    <row r="30" spans="1:7" x14ac:dyDescent="0.25">
      <c r="A30" t="s">
        <v>8336</v>
      </c>
      <c r="B30" t="s">
        <v>8343</v>
      </c>
      <c r="C30" s="13"/>
      <c r="D30" s="13">
        <v>13</v>
      </c>
      <c r="E30" s="13"/>
      <c r="F30" s="13"/>
      <c r="G30" s="13">
        <v>13</v>
      </c>
    </row>
    <row r="31" spans="1:7" x14ac:dyDescent="0.25">
      <c r="A31" t="s">
        <v>8320</v>
      </c>
      <c r="B31" t="s">
        <v>8342</v>
      </c>
      <c r="C31" s="13">
        <v>16</v>
      </c>
      <c r="D31" s="13"/>
      <c r="E31" s="13"/>
      <c r="F31" s="13"/>
      <c r="G31" s="13">
        <v>16</v>
      </c>
    </row>
    <row r="32" spans="1:7" x14ac:dyDescent="0.25">
      <c r="A32" t="s">
        <v>8320</v>
      </c>
      <c r="B32" t="s">
        <v>8356</v>
      </c>
      <c r="C32" s="13"/>
      <c r="D32" s="13">
        <v>32</v>
      </c>
      <c r="E32" s="13"/>
      <c r="F32" s="13"/>
      <c r="G32" s="13">
        <v>32</v>
      </c>
    </row>
    <row r="33" spans="1:7" x14ac:dyDescent="0.25">
      <c r="A33" t="s">
        <v>8320</v>
      </c>
      <c r="B33" t="s">
        <v>8322</v>
      </c>
      <c r="C33" s="13"/>
      <c r="D33" s="13">
        <v>34</v>
      </c>
      <c r="E33" s="13"/>
      <c r="F33" s="13"/>
      <c r="G33" s="13">
        <v>34</v>
      </c>
    </row>
    <row r="34" spans="1:7" x14ac:dyDescent="0.25">
      <c r="A34" t="s">
        <v>8320</v>
      </c>
      <c r="B34" t="s">
        <v>8321</v>
      </c>
      <c r="C34" s="13"/>
      <c r="D34" s="13"/>
      <c r="E34" s="13"/>
      <c r="F34" s="13">
        <v>49</v>
      </c>
      <c r="G34" s="13">
        <v>49</v>
      </c>
    </row>
    <row r="35" spans="1:7" x14ac:dyDescent="0.25">
      <c r="A35" t="s">
        <v>8320</v>
      </c>
      <c r="B35" t="s">
        <v>8340</v>
      </c>
      <c r="C35" s="13"/>
      <c r="D35" s="13"/>
      <c r="E35" s="13"/>
      <c r="F35" s="13">
        <v>20</v>
      </c>
      <c r="G35" s="13">
        <v>20</v>
      </c>
    </row>
    <row r="36" spans="1:7" x14ac:dyDescent="0.25">
      <c r="A36" t="s">
        <v>8320</v>
      </c>
      <c r="B36" t="s">
        <v>8339</v>
      </c>
      <c r="C36" s="13">
        <v>6</v>
      </c>
      <c r="D36" s="13">
        <v>21</v>
      </c>
      <c r="E36" s="13"/>
      <c r="F36" s="13"/>
      <c r="G36" s="13">
        <v>27</v>
      </c>
    </row>
    <row r="37" spans="1:7" x14ac:dyDescent="0.25">
      <c r="A37" t="s">
        <v>8317</v>
      </c>
      <c r="B37" t="s">
        <v>8346</v>
      </c>
      <c r="C37" s="13"/>
      <c r="D37" s="13">
        <v>13</v>
      </c>
      <c r="E37" s="13"/>
      <c r="F37" s="13"/>
      <c r="G37" s="13">
        <v>13</v>
      </c>
    </row>
    <row r="38" spans="1:7" x14ac:dyDescent="0.25">
      <c r="A38" t="s">
        <v>8317</v>
      </c>
      <c r="B38" t="s">
        <v>8347</v>
      </c>
      <c r="C38" s="13"/>
      <c r="D38" s="13"/>
      <c r="E38" s="13"/>
      <c r="F38" s="13">
        <v>103</v>
      </c>
      <c r="G38" s="13">
        <v>103</v>
      </c>
    </row>
    <row r="39" spans="1:7" x14ac:dyDescent="0.25">
      <c r="A39" t="s">
        <v>8317</v>
      </c>
      <c r="B39" t="s">
        <v>8354</v>
      </c>
      <c r="C39" s="13"/>
      <c r="D39" s="13">
        <v>7</v>
      </c>
      <c r="E39" s="13"/>
      <c r="F39" s="13">
        <v>7</v>
      </c>
      <c r="G39" s="13">
        <v>14</v>
      </c>
    </row>
    <row r="40" spans="1:7" x14ac:dyDescent="0.25">
      <c r="A40" t="s">
        <v>8317</v>
      </c>
      <c r="B40" t="s">
        <v>8353</v>
      </c>
      <c r="C40" s="13">
        <v>15</v>
      </c>
      <c r="D40" s="13">
        <v>1</v>
      </c>
      <c r="E40" s="13"/>
      <c r="F40" s="13">
        <v>31</v>
      </c>
      <c r="G40" s="13">
        <v>47</v>
      </c>
    </row>
    <row r="41" spans="1:7" x14ac:dyDescent="0.25">
      <c r="A41" t="s">
        <v>8317</v>
      </c>
      <c r="B41" t="s">
        <v>8319</v>
      </c>
      <c r="C41" s="13">
        <v>47</v>
      </c>
      <c r="D41" s="13">
        <v>81</v>
      </c>
      <c r="E41" s="13"/>
      <c r="F41" s="13">
        <v>17</v>
      </c>
      <c r="G41" s="13">
        <v>145</v>
      </c>
    </row>
    <row r="42" spans="1:7" x14ac:dyDescent="0.25">
      <c r="A42" t="s">
        <v>8317</v>
      </c>
      <c r="B42" t="s">
        <v>8318</v>
      </c>
      <c r="C42" s="13">
        <v>59</v>
      </c>
      <c r="D42" s="13">
        <v>36</v>
      </c>
      <c r="E42" s="13"/>
      <c r="F42" s="13"/>
      <c r="G42" s="13">
        <v>95</v>
      </c>
    </row>
    <row r="43" spans="1:7" x14ac:dyDescent="0.25">
      <c r="A43" t="s">
        <v>8315</v>
      </c>
      <c r="B43" t="s">
        <v>8357</v>
      </c>
      <c r="C43" s="13">
        <v>11</v>
      </c>
      <c r="D43" s="13">
        <v>40</v>
      </c>
      <c r="E43" s="13"/>
      <c r="F43" s="13">
        <v>45</v>
      </c>
      <c r="G43" s="13">
        <v>96</v>
      </c>
    </row>
    <row r="44" spans="1:7" x14ac:dyDescent="0.25">
      <c r="A44" t="s">
        <v>8315</v>
      </c>
      <c r="B44" t="s">
        <v>8316</v>
      </c>
      <c r="C44" s="13"/>
      <c r="D44" s="13">
        <v>250</v>
      </c>
      <c r="E44" s="13">
        <v>9</v>
      </c>
      <c r="F44" s="13">
        <v>412</v>
      </c>
      <c r="G44" s="13">
        <v>671</v>
      </c>
    </row>
    <row r="45" spans="1:7" x14ac:dyDescent="0.25">
      <c r="A45" t="s">
        <v>8315</v>
      </c>
      <c r="B45" t="s">
        <v>8355</v>
      </c>
      <c r="C45" s="13">
        <v>15</v>
      </c>
      <c r="D45" s="13">
        <v>59</v>
      </c>
      <c r="E45" s="13">
        <v>3</v>
      </c>
      <c r="F45" s="13">
        <v>68</v>
      </c>
      <c r="G45" s="13">
        <v>145</v>
      </c>
    </row>
    <row r="46" spans="1:7" x14ac:dyDescent="0.25">
      <c r="A46" t="s">
        <v>8361</v>
      </c>
      <c r="C46" s="13">
        <v>257</v>
      </c>
      <c r="D46" s="13">
        <v>1097</v>
      </c>
      <c r="E46" s="13">
        <v>33</v>
      </c>
      <c r="F46" s="13">
        <v>1651</v>
      </c>
      <c r="G46" s="13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60DCD5-104C-44BA-89E5-B02156C7315A}">
  <dimension ref="A1:F17"/>
  <sheetViews>
    <sheetView workbookViewId="0">
      <selection activeCell="B9" sqref="B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8373</v>
      </c>
      <c r="B5" s="13">
        <v>7</v>
      </c>
      <c r="C5" s="13">
        <v>33</v>
      </c>
      <c r="D5" s="13">
        <v>2</v>
      </c>
      <c r="E5" s="13">
        <v>56</v>
      </c>
      <c r="F5" s="13">
        <v>98</v>
      </c>
    </row>
    <row r="6" spans="1:6" x14ac:dyDescent="0.25">
      <c r="A6" s="15" t="s">
        <v>8374</v>
      </c>
      <c r="B6" s="13">
        <v>3</v>
      </c>
      <c r="C6" s="13">
        <v>39</v>
      </c>
      <c r="D6" s="13">
        <v>8</v>
      </c>
      <c r="E6" s="13">
        <v>71</v>
      </c>
      <c r="F6" s="13">
        <v>121</v>
      </c>
    </row>
    <row r="7" spans="1:6" x14ac:dyDescent="0.25">
      <c r="A7" s="15" t="s">
        <v>8375</v>
      </c>
      <c r="B7" s="13">
        <v>3</v>
      </c>
      <c r="C7" s="13">
        <v>33</v>
      </c>
      <c r="D7" s="13">
        <v>14</v>
      </c>
      <c r="E7" s="13">
        <v>56</v>
      </c>
      <c r="F7" s="13">
        <v>106</v>
      </c>
    </row>
    <row r="8" spans="1:6" x14ac:dyDescent="0.25">
      <c r="A8" s="15" t="s">
        <v>8376</v>
      </c>
      <c r="B8" s="13">
        <v>2</v>
      </c>
      <c r="C8" s="13">
        <v>40</v>
      </c>
      <c r="D8" s="13"/>
      <c r="E8" s="13">
        <v>71</v>
      </c>
      <c r="F8" s="13">
        <v>113</v>
      </c>
    </row>
    <row r="9" spans="1:6" x14ac:dyDescent="0.25">
      <c r="A9" s="15" t="s">
        <v>8367</v>
      </c>
      <c r="B9" s="13">
        <v>3</v>
      </c>
      <c r="C9" s="13">
        <v>52</v>
      </c>
      <c r="D9" s="13"/>
      <c r="E9" s="13">
        <v>111</v>
      </c>
      <c r="F9" s="13">
        <v>166</v>
      </c>
    </row>
    <row r="10" spans="1:6" x14ac:dyDescent="0.25">
      <c r="A10" s="15" t="s">
        <v>8377</v>
      </c>
      <c r="B10" s="13">
        <v>4</v>
      </c>
      <c r="C10" s="13">
        <v>49</v>
      </c>
      <c r="D10" s="13"/>
      <c r="E10" s="13">
        <v>100</v>
      </c>
      <c r="F10" s="13">
        <v>153</v>
      </c>
    </row>
    <row r="11" spans="1:6" x14ac:dyDescent="0.25">
      <c r="A11" s="15" t="s">
        <v>8368</v>
      </c>
      <c r="B11" s="13">
        <v>1</v>
      </c>
      <c r="C11" s="13">
        <v>50</v>
      </c>
      <c r="D11" s="13"/>
      <c r="E11" s="13">
        <v>87</v>
      </c>
      <c r="F11" s="13">
        <v>138</v>
      </c>
    </row>
    <row r="12" spans="1:6" x14ac:dyDescent="0.25">
      <c r="A12" s="15" t="s">
        <v>8369</v>
      </c>
      <c r="B12" s="13">
        <v>4</v>
      </c>
      <c r="C12" s="13">
        <v>47</v>
      </c>
      <c r="D12" s="13"/>
      <c r="E12" s="13">
        <v>72</v>
      </c>
      <c r="F12" s="13">
        <v>123</v>
      </c>
    </row>
    <row r="13" spans="1:6" x14ac:dyDescent="0.25">
      <c r="A13" s="15" t="s">
        <v>8370</v>
      </c>
      <c r="B13" s="13">
        <v>4</v>
      </c>
      <c r="C13" s="13">
        <v>34</v>
      </c>
      <c r="D13" s="13"/>
      <c r="E13" s="13">
        <v>59</v>
      </c>
      <c r="F13" s="13">
        <v>97</v>
      </c>
    </row>
    <row r="14" spans="1:6" x14ac:dyDescent="0.25">
      <c r="A14" s="15" t="s">
        <v>8371</v>
      </c>
      <c r="B14" s="13"/>
      <c r="C14" s="13">
        <v>50</v>
      </c>
      <c r="D14" s="13"/>
      <c r="E14" s="13">
        <v>65</v>
      </c>
      <c r="F14" s="13">
        <v>115</v>
      </c>
    </row>
    <row r="15" spans="1:6" x14ac:dyDescent="0.25">
      <c r="A15" s="15" t="s">
        <v>8372</v>
      </c>
      <c r="B15" s="13">
        <v>3</v>
      </c>
      <c r="C15" s="13">
        <v>31</v>
      </c>
      <c r="D15" s="13"/>
      <c r="E15" s="13">
        <v>54</v>
      </c>
      <c r="F15" s="13">
        <v>88</v>
      </c>
    </row>
    <row r="16" spans="1:6" x14ac:dyDescent="0.25">
      <c r="A16" s="15" t="s">
        <v>8378</v>
      </c>
      <c r="B16" s="13">
        <v>3</v>
      </c>
      <c r="C16" s="13">
        <v>35</v>
      </c>
      <c r="D16" s="13"/>
      <c r="E16" s="13">
        <v>37</v>
      </c>
      <c r="F16" s="13">
        <v>75</v>
      </c>
    </row>
    <row r="17" spans="1:6" x14ac:dyDescent="0.25">
      <c r="A17" s="15" t="s">
        <v>8361</v>
      </c>
      <c r="B17" s="13">
        <v>37</v>
      </c>
      <c r="C17" s="13">
        <v>493</v>
      </c>
      <c r="D17" s="13">
        <v>24</v>
      </c>
      <c r="E17" s="13">
        <v>839</v>
      </c>
      <c r="F17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26995-4E08-46A6-B928-9F5887DF4EDD}">
  <dimension ref="A1:E7"/>
  <sheetViews>
    <sheetView workbookViewId="0">
      <selection activeCell="F7" sqref="F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8223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5">
      <c r="A7" s="12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5F4E5-5210-4863-9DF4-EEBD082D3B98}">
  <dimension ref="A1:F7"/>
  <sheetViews>
    <sheetView workbookViewId="0">
      <selection activeCell="F2" sqref="F2:F6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3" width="10.5703125" bestFit="1" customWidth="1"/>
    <col min="4" max="4" width="10.7109375" customWidth="1"/>
    <col min="5" max="5" width="12.85546875" bestFit="1" customWidth="1"/>
  </cols>
  <sheetData>
    <row r="1" spans="1:6" x14ac:dyDescent="0.25">
      <c r="A1" s="1" t="s">
        <v>8379</v>
      </c>
      <c r="B1" s="1" t="s">
        <v>8380</v>
      </c>
      <c r="C1" s="1" t="s">
        <v>8381</v>
      </c>
      <c r="D1" s="1" t="s">
        <v>8382</v>
      </c>
      <c r="E1" s="1" t="s">
        <v>8384</v>
      </c>
      <c r="F1" s="1" t="s">
        <v>8385</v>
      </c>
    </row>
    <row r="2" spans="1:6" x14ac:dyDescent="0.25">
      <c r="A2" t="s">
        <v>3473</v>
      </c>
      <c r="B2" t="str">
        <f>VLOOKUP(A2,'1.1.3 Kickstarter'!B:C,2,FALSE)</f>
        <v>Help us get actor-writer Ian Bonar's debut play - a hilarious, heartbreaking story of grief and loss - to the 2016 Edinburgh Fringe.</v>
      </c>
      <c r="C2" s="16">
        <f>VLOOKUP(B2,'1.1.3 Kickstarter'!C:E,2,FALSE)</f>
        <v>2000</v>
      </c>
      <c r="D2" s="16">
        <f>VLOOKUP(B2,'1.1.3 Kickstarter'!C:E,3,FALSE)</f>
        <v>2020</v>
      </c>
      <c r="E2">
        <f>VLOOKUP(A2,'1.1.3 Kickstarter'!B:P,15,FALSE)</f>
        <v>51.79</v>
      </c>
      <c r="F2">
        <f>VLOOKUP(A2,'1.1.3 Kickstarter'!B:L,11,FALSE)</f>
        <v>39</v>
      </c>
    </row>
    <row r="3" spans="1:6" x14ac:dyDescent="0.25">
      <c r="A3" t="s">
        <v>3616</v>
      </c>
      <c r="B3" t="str">
        <f>VLOOKUP(A3,'1.1.3 Kickstarter'!B:C,2,FALSE)</f>
        <v>The play yet to be described as "A surefire Edinburgh Fringe Festival Cult Hit". Coming to the Underbelly, Edinburgh, 5th-30th August.</v>
      </c>
      <c r="C3" s="16">
        <f>VLOOKUP(B3,'1.1.3 Kickstarter'!C:E,2,FALSE)</f>
        <v>2000</v>
      </c>
      <c r="D3" s="16">
        <f>VLOOKUP(B3,'1.1.3 Kickstarter'!C:E,3,FALSE)</f>
        <v>2020</v>
      </c>
      <c r="E3">
        <f>VLOOKUP(A3,'1.1.3 Kickstarter'!B:P,15,FALSE)</f>
        <v>36.07</v>
      </c>
      <c r="F3">
        <f>VLOOKUP(A3,'1.1.3 Kickstarter'!B:L,11,FALSE)</f>
        <v>56</v>
      </c>
    </row>
    <row r="4" spans="1:6" x14ac:dyDescent="0.25">
      <c r="A4" t="s">
        <v>3178</v>
      </c>
      <c r="B4" t="str">
        <f>VLOOKUP(A4,'1.1.3 Kickstarter'!B:C,2,FALSE)</f>
        <v>Cutting Off Kate Bush is a one-woman show written &amp; performed by Lucy Benson-Brown, premiering at the Edinburgh Fringe Festival 2014</v>
      </c>
      <c r="C4" s="16">
        <f>VLOOKUP(B4,'1.1.3 Kickstarter'!C:E,2,FALSE)</f>
        <v>1500</v>
      </c>
      <c r="D4" s="16">
        <f>VLOOKUP(B4,'1.1.3 Kickstarter'!C:E,3,FALSE)</f>
        <v>2576</v>
      </c>
      <c r="E4">
        <f>VLOOKUP(A4,'1.1.3 Kickstarter'!B:P,15,FALSE)</f>
        <v>33.03</v>
      </c>
      <c r="F4">
        <f>VLOOKUP(A4,'1.1.3 Kickstarter'!B:L,11,FALSE)</f>
        <v>78</v>
      </c>
    </row>
    <row r="5" spans="1:6" x14ac:dyDescent="0.25">
      <c r="A5" t="s">
        <v>3329</v>
      </c>
      <c r="B5" t="str">
        <f>VLOOKUP(A5,'1.1.3 Kickstarter'!B:C,2,FALSE)</f>
        <v>Jestia and Raedon is a brand new romantic comedy play going to the Edinburgh Fringe Festival this summer.</v>
      </c>
      <c r="C5" s="16">
        <f>VLOOKUP(B5,'1.1.3 Kickstarter'!C:E,2,FALSE)</f>
        <v>1000</v>
      </c>
      <c r="D5" s="16">
        <f>VLOOKUP(B5,'1.1.3 Kickstarter'!C:E,3,FALSE)</f>
        <v>1168</v>
      </c>
      <c r="E5">
        <f>VLOOKUP(A5,'1.1.3 Kickstarter'!B:P,15,FALSE)</f>
        <v>44.92</v>
      </c>
      <c r="F5">
        <f>VLOOKUP(A5,'1.1.3 Kickstarter'!B:L,11,FALSE)</f>
        <v>26</v>
      </c>
    </row>
    <row r="6" spans="1:6" x14ac:dyDescent="0.25">
      <c r="A6" t="s">
        <v>3221</v>
      </c>
      <c r="B6" t="str">
        <f>VLOOKUP(A6,'1.1.3 Kickstarter'!B:C,2,FALSE)</f>
        <v>A one-man show about love, loss, and motorways, written &amp; performed by Ben Norris. Help us get to the 2015 Edinburgh Fringe and beyond!</v>
      </c>
      <c r="C6" s="16">
        <f>VLOOKUP(B6,'1.1.3 Kickstarter'!C:E,2,FALSE)</f>
        <v>4000</v>
      </c>
      <c r="D6" s="16">
        <f>VLOOKUP(B6,'1.1.3 Kickstarter'!C:E,3,FALSE)</f>
        <v>4137</v>
      </c>
      <c r="E6">
        <f>VLOOKUP(A6,'1.1.3 Kickstarter'!B:P,15,FALSE)</f>
        <v>36.61</v>
      </c>
      <c r="F6">
        <f>VLOOKUP(A6,'1.1.3 Kickstarter'!B:L,11,FALSE)</f>
        <v>113</v>
      </c>
    </row>
    <row r="7" spans="1:6" x14ac:dyDescent="0.25">
      <c r="C7" s="13"/>
      <c r="D7" s="1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3BE03-159B-4DCE-8D71-5674E78927ED}">
  <dimension ref="A1:T413"/>
  <sheetViews>
    <sheetView topLeftCell="B1" workbookViewId="0">
      <selection activeCell="D1" sqref="D1:D1048576"/>
    </sheetView>
  </sheetViews>
  <sheetFormatPr defaultRowHeight="29.25" customHeight="1" x14ac:dyDescent="0.25"/>
  <cols>
    <col min="2" max="2" width="33.140625" customWidth="1"/>
    <col min="3" max="3" width="55.140625" customWidth="1"/>
    <col min="4" max="4" width="12.5703125" bestFit="1" customWidth="1"/>
    <col min="5" max="5" width="11.140625" bestFit="1" customWidth="1"/>
    <col min="6" max="6" width="12.140625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7109375" bestFit="1" customWidth="1"/>
    <col min="18" max="18" width="11.5703125" bestFit="1" customWidth="1"/>
    <col min="19" max="19" width="22.7109375" bestFit="1" customWidth="1"/>
    <col min="20" max="20" width="22" bestFit="1" customWidth="1"/>
  </cols>
  <sheetData>
    <row r="1" spans="1:20" ht="17.25" customHeight="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9.25" customHeight="1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29.25" customHeight="1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29.25" customHeight="1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29.25" customHeight="1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29.25" customHeight="1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29.25" customHeight="1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29.25" customHeight="1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29.25" customHeight="1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29.25" customHeight="1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29.25" customHeight="1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29.25" customHeight="1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29.25" customHeight="1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29.25" customHeight="1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29.25" customHeight="1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29.25" customHeight="1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29.25" customHeight="1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29.25" customHeight="1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29.25" customHeight="1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29.25" customHeight="1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29.25" customHeight="1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29.25" customHeight="1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29.25" customHeight="1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29.25" customHeight="1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29.25" customHeight="1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29.25" customHeight="1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29.25" customHeight="1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29.25" customHeight="1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29.25" customHeight="1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29.25" customHeight="1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29.25" customHeight="1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29.25" customHeight="1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29.25" customHeight="1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29.25" customHeight="1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29.25" customHeight="1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ht="29.25" customHeight="1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29.25" customHeight="1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29.25" customHeight="1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29.25" customHeight="1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29.25" customHeight="1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29.25" customHeight="1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29.25" customHeight="1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29.25" customHeight="1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29.25" customHeight="1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29.25" customHeight="1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29.25" customHeight="1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29.25" customHeight="1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ht="29.25" customHeight="1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29.25" customHeight="1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29.25" customHeight="1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29.25" customHeight="1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29.25" customHeight="1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29.25" customHeight="1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29.25" customHeight="1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29.25" customHeight="1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29.25" customHeight="1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29.25" customHeight="1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29.25" customHeight="1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29.25" customHeight="1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29.25" customHeight="1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29.25" customHeight="1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29.25" customHeight="1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29.25" customHeight="1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29.25" customHeight="1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29.25" customHeight="1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29.25" customHeight="1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29.25" customHeight="1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29.25" customHeight="1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29.25" customHeight="1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29.25" customHeight="1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29.25" customHeight="1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29.25" customHeight="1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29.25" customHeight="1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29.25" customHeight="1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29.25" customHeight="1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29.25" customHeight="1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29.25" customHeight="1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29.25" customHeight="1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29.25" customHeight="1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29.25" customHeight="1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29.25" customHeight="1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29.25" customHeight="1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29.25" customHeight="1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29.25" customHeight="1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29.25" customHeight="1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29.25" customHeight="1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29.25" customHeight="1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29.25" customHeight="1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29.25" customHeight="1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29.25" customHeight="1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29.25" customHeight="1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29.25" customHeight="1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29.25" customHeight="1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29.25" customHeight="1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29.25" customHeight="1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29.25" customHeight="1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29.25" customHeight="1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29.25" customHeight="1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29.25" customHeight="1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29.25" customHeight="1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29.25" customHeight="1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29.25" customHeight="1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29.25" customHeight="1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29.25" customHeight="1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29.25" customHeight="1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29.25" customHeight="1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29.25" customHeight="1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29.25" customHeight="1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29.25" customHeight="1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29.25" customHeight="1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29.25" customHeight="1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29.25" customHeight="1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29.25" customHeight="1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29.25" customHeight="1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29.25" customHeight="1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29.25" customHeight="1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29.25" customHeight="1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29.25" customHeight="1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29.25" customHeight="1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29.25" customHeight="1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29.25" customHeight="1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29.25" customHeight="1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29.25" customHeight="1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29.25" customHeight="1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29.25" customHeight="1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29.25" customHeight="1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29.25" customHeight="1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29.25" customHeight="1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29.25" customHeight="1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29.25" customHeight="1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29.25" customHeight="1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29.25" customHeight="1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29.25" customHeight="1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29.25" customHeight="1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29.25" customHeight="1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29.25" customHeight="1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29.25" customHeight="1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29.25" customHeight="1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29.25" customHeight="1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29.25" customHeight="1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29.25" customHeight="1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29.25" customHeight="1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29.25" customHeight="1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29.25" customHeight="1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29.25" customHeight="1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29.25" customHeight="1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29.25" customHeight="1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29.25" customHeight="1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29.25" customHeight="1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29.25" customHeight="1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29.25" customHeight="1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29.25" customHeight="1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29.25" customHeight="1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29.25" customHeight="1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29.25" customHeight="1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29.25" customHeight="1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29.25" customHeight="1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29.25" customHeight="1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29.25" customHeight="1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29.25" customHeight="1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29.25" customHeight="1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29.25" customHeight="1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29.25" customHeight="1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29.25" customHeight="1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29.25" customHeight="1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29.25" customHeight="1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29.25" customHeight="1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29.25" customHeight="1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29.25" customHeight="1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29.25" customHeight="1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29.25" customHeight="1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29.25" customHeight="1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29.25" customHeight="1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29.25" customHeight="1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29.25" customHeight="1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29.25" customHeight="1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29.25" customHeight="1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29.25" customHeight="1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29.25" customHeight="1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29.25" customHeight="1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29.25" customHeight="1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29.25" customHeight="1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29.25" customHeight="1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29.25" customHeight="1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29.25" customHeight="1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29.25" customHeight="1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29.25" customHeight="1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29.25" customHeight="1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29.25" customHeight="1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29.25" customHeight="1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29.25" customHeight="1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29.25" customHeight="1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29.25" customHeight="1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29.25" customHeight="1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29.25" customHeight="1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29.25" customHeight="1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29.25" customHeight="1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29.25" customHeight="1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29.25" customHeight="1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29.25" customHeight="1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29.25" customHeight="1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29.25" customHeight="1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29.25" customHeight="1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29.25" customHeight="1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29.25" customHeight="1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29.25" customHeight="1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29.25" customHeight="1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29.25" customHeight="1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29.25" customHeight="1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29.25" customHeight="1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29.25" customHeight="1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29.25" customHeight="1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29.25" customHeight="1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29.25" customHeight="1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29.25" customHeight="1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29.25" customHeight="1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29.25" customHeight="1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29.25" customHeight="1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29.25" customHeight="1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29.25" customHeight="1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29.25" customHeight="1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29.25" customHeight="1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29.25" customHeight="1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29.25" customHeight="1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29.25" customHeight="1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29.25" customHeight="1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29.25" customHeight="1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29.25" customHeight="1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29.25" customHeight="1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29.25" customHeight="1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29.25" customHeight="1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29.25" customHeight="1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29.25" customHeight="1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29.25" customHeight="1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29.25" customHeight="1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29.25" customHeight="1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29.25" customHeight="1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29.25" customHeight="1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29.25" customHeight="1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29.25" customHeight="1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29.25" customHeight="1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29.25" customHeight="1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29.25" customHeight="1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29.25" customHeight="1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29.25" customHeight="1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29.25" customHeight="1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29.25" customHeight="1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29.25" customHeight="1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29.25" customHeight="1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29.25" customHeight="1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29.25" customHeight="1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29.25" customHeight="1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29.25" customHeight="1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29.25" customHeight="1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29.25" customHeight="1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29.25" customHeight="1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29.25" customHeight="1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29.25" customHeight="1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29.25" customHeight="1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29.25" customHeight="1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29.25" customHeight="1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29.25" customHeight="1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29.25" customHeight="1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29.25" customHeight="1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29.25" customHeight="1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29.25" customHeight="1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29.25" customHeight="1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29.25" customHeight="1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29.25" customHeight="1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29.25" customHeight="1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29.25" customHeight="1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29.25" customHeight="1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29.25" customHeight="1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29.25" customHeight="1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29.25" customHeight="1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29.25" customHeight="1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29.25" customHeight="1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29.25" customHeight="1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29.25" customHeight="1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29.25" customHeight="1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29.25" customHeight="1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29.25" customHeight="1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29.25" customHeight="1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29.25" customHeight="1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29.25" customHeight="1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29.25" customHeight="1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29.25" customHeight="1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29.25" customHeight="1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29.25" customHeight="1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29.25" customHeight="1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29.25" customHeight="1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29.25" customHeight="1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29.25" customHeight="1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29.25" customHeight="1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29.25" customHeight="1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29.25" customHeight="1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29.25" customHeight="1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29.25" customHeight="1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29.25" customHeight="1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29.25" customHeight="1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29.25" customHeight="1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29.25" customHeight="1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29.25" customHeight="1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29.25" customHeight="1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29.25" customHeight="1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29.25" customHeight="1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29.25" customHeight="1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29.25" customHeight="1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29.25" customHeight="1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29.25" customHeight="1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29.25" customHeight="1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29.25" customHeight="1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29.25" customHeight="1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29.25" customHeight="1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29.25" customHeight="1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29.25" customHeight="1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29.25" customHeight="1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29.25" customHeight="1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29.25" customHeight="1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29.25" customHeight="1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29.25" customHeight="1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29.25" customHeight="1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29.25" customHeight="1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29.25" customHeight="1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29.25" customHeight="1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29.25" customHeight="1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29.25" customHeight="1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29.25" customHeight="1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29.25" customHeight="1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29.25" customHeight="1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29.25" customHeight="1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29.25" customHeight="1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29.25" customHeight="1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29.25" customHeight="1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29.25" customHeight="1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29.25" customHeight="1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29.25" customHeight="1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29.25" customHeight="1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29.25" customHeight="1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29.25" customHeight="1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29.25" customHeight="1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29.25" customHeight="1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29.25" customHeight="1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29.25" customHeight="1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29.25" customHeight="1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29.25" customHeight="1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29.25" customHeight="1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29.25" customHeight="1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29.25" customHeight="1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29.25" customHeight="1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29.25" customHeight="1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29.25" customHeight="1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29.25" customHeight="1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29.25" customHeight="1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29.25" customHeight="1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29.25" customHeight="1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29.25" customHeight="1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29.25" customHeight="1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29.25" customHeight="1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29.25" customHeight="1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29.25" customHeight="1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29.25" customHeight="1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29.25" customHeight="1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29.25" customHeight="1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29.25" customHeight="1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29.25" customHeight="1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29.25" customHeight="1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29.25" customHeight="1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29.25" customHeight="1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29.25" customHeight="1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29.25" customHeight="1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29.25" customHeight="1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29.25" customHeight="1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29.25" customHeight="1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29.25" customHeight="1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29.25" customHeight="1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29.25" customHeight="1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29.25" customHeight="1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29.25" customHeight="1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29.25" customHeight="1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29.25" customHeight="1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29.25" customHeight="1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29.25" customHeight="1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29.25" customHeight="1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29.25" customHeight="1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29.25" customHeight="1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29.25" customHeight="1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29.25" customHeight="1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29.25" customHeight="1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29.25" customHeight="1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29.25" customHeight="1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29.25" customHeight="1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29.25" customHeight="1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29.25" customHeight="1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29.25" customHeight="1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29.25" customHeight="1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29.25" customHeight="1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29.25" customHeight="1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29.25" customHeight="1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29.25" customHeight="1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29.25" customHeight="1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29.25" customHeight="1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29.25" customHeight="1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29.25" customHeight="1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29.25" customHeight="1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29.25" customHeight="1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29.25" customHeight="1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29.25" customHeight="1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29.25" customHeight="1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29.25" customHeight="1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29.25" customHeight="1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29.25" customHeight="1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29.25" customHeight="1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ellIs" dxfId="17" priority="2" operator="equal">
      <formula>"canceled"</formula>
    </cfRule>
    <cfRule type="cellIs" dxfId="16" priority="3" operator="equal">
      <formula>"failed "</formula>
    </cfRule>
    <cfRule type="cellIs" dxfId="15" priority="4" operator="equal">
      <formula>"successful"</formula>
    </cfRule>
    <cfRule type="cellIs" dxfId="14" priority="5" operator="equal">
      <formula>"live"</formula>
    </cfRule>
    <cfRule type="cellIs" dxfId="13" priority="6" operator="equal">
      <formula>"cancelled "</formula>
    </cfRule>
    <cfRule type="cellIs" dxfId="12" priority="7" operator="equal">
      <formula>"failed"</formula>
    </cfRule>
    <cfRule type="cellIs" dxfId="11" priority="8" operator="equal">
      <formula>"successful"</formula>
    </cfRule>
    <cfRule type="cellIs" dxfId="10" priority="9" operator="equal">
      <formula>"live"</formula>
    </cfRule>
    <cfRule type="cellIs" dxfId="9" priority="10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7128"/>
        <color theme="8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777B6-4B50-4FA5-A13E-6D22FCAAA9F7}">
  <dimension ref="A1:T251"/>
  <sheetViews>
    <sheetView zoomScale="60" zoomScaleNormal="60" workbookViewId="0">
      <selection activeCell="R1" sqref="R1"/>
    </sheetView>
  </sheetViews>
  <sheetFormatPr defaultColWidth="18.7109375" defaultRowHeight="39.950000000000003" customHeight="1" x14ac:dyDescent="0.25"/>
  <cols>
    <col min="1" max="1" width="18.7109375" style="19"/>
    <col min="2" max="2" width="33.5703125" style="19" bestFit="1" customWidth="1"/>
    <col min="3" max="3" width="103.7109375" style="19" bestFit="1" customWidth="1"/>
    <col min="4" max="16384" width="18.7109375" style="19"/>
  </cols>
  <sheetData>
    <row r="1" spans="1:20" ht="23.25" customHeight="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39.950000000000003" customHeight="1" x14ac:dyDescent="0.25">
      <c r="A2" s="19">
        <v>2843</v>
      </c>
      <c r="B2" s="20" t="s">
        <v>2843</v>
      </c>
      <c r="C2" s="20" t="s">
        <v>6953</v>
      </c>
      <c r="D2" s="21">
        <v>1200</v>
      </c>
      <c r="E2" s="22">
        <v>0</v>
      </c>
      <c r="F2" s="19" t="s">
        <v>8220</v>
      </c>
      <c r="G2" s="19" t="s">
        <v>8223</v>
      </c>
      <c r="H2" s="19" t="s">
        <v>8245</v>
      </c>
      <c r="I2" s="19">
        <v>1465790400</v>
      </c>
      <c r="J2" s="19">
        <v>1462210950</v>
      </c>
      <c r="K2" s="19" t="b">
        <v>0</v>
      </c>
      <c r="L2" s="19">
        <v>0</v>
      </c>
      <c r="M2" s="19" t="b">
        <v>0</v>
      </c>
      <c r="N2" s="19" t="s">
        <v>8269</v>
      </c>
      <c r="O2" s="19">
        <v>0</v>
      </c>
      <c r="P2" s="19">
        <v>0</v>
      </c>
      <c r="Q2" s="23" t="s">
        <v>8315</v>
      </c>
      <c r="R2" s="19" t="s">
        <v>8316</v>
      </c>
      <c r="S2" s="24">
        <v>42492.737847222219</v>
      </c>
      <c r="T2" s="24">
        <v>42534.166666666672</v>
      </c>
    </row>
    <row r="3" spans="1:20" ht="39.950000000000003" customHeight="1" x14ac:dyDescent="0.25">
      <c r="A3" s="19">
        <v>2845</v>
      </c>
      <c r="B3" s="20" t="s">
        <v>2845</v>
      </c>
      <c r="C3" s="20" t="s">
        <v>6955</v>
      </c>
      <c r="D3" s="21">
        <v>7500</v>
      </c>
      <c r="E3" s="22">
        <v>2366</v>
      </c>
      <c r="F3" s="19" t="s">
        <v>8220</v>
      </c>
      <c r="G3" s="19" t="s">
        <v>8223</v>
      </c>
      <c r="H3" s="19" t="s">
        <v>8245</v>
      </c>
      <c r="I3" s="19">
        <v>1433723033</v>
      </c>
      <c r="J3" s="19">
        <v>1428539033</v>
      </c>
      <c r="K3" s="19" t="b">
        <v>0</v>
      </c>
      <c r="L3" s="19">
        <v>39</v>
      </c>
      <c r="M3" s="19" t="b">
        <v>0</v>
      </c>
      <c r="N3" s="19" t="s">
        <v>8269</v>
      </c>
      <c r="O3" s="19">
        <v>32</v>
      </c>
      <c r="P3" s="19">
        <v>60.67</v>
      </c>
      <c r="Q3" s="23" t="s">
        <v>8315</v>
      </c>
      <c r="R3" s="19" t="s">
        <v>8316</v>
      </c>
      <c r="S3" s="24">
        <v>42103.016585648147</v>
      </c>
      <c r="T3" s="24">
        <v>42163.016585648147</v>
      </c>
    </row>
    <row r="4" spans="1:20" ht="39.950000000000003" customHeight="1" x14ac:dyDescent="0.25">
      <c r="A4" s="19">
        <v>2846</v>
      </c>
      <c r="B4" s="20" t="s">
        <v>2846</v>
      </c>
      <c r="C4" s="20" t="s">
        <v>6956</v>
      </c>
      <c r="D4" s="21">
        <v>8000</v>
      </c>
      <c r="E4" s="22">
        <v>0</v>
      </c>
      <c r="F4" s="19" t="s">
        <v>8220</v>
      </c>
      <c r="G4" s="19" t="s">
        <v>8223</v>
      </c>
      <c r="H4" s="19" t="s">
        <v>8245</v>
      </c>
      <c r="I4" s="19">
        <v>1432917394</v>
      </c>
      <c r="J4" s="19">
        <v>1429029394</v>
      </c>
      <c r="K4" s="19" t="b">
        <v>0</v>
      </c>
      <c r="L4" s="19">
        <v>0</v>
      </c>
      <c r="M4" s="19" t="b">
        <v>0</v>
      </c>
      <c r="N4" s="19" t="s">
        <v>8269</v>
      </c>
      <c r="O4" s="19">
        <v>0</v>
      </c>
      <c r="P4" s="19">
        <v>0</v>
      </c>
      <c r="Q4" s="23" t="s">
        <v>8315</v>
      </c>
      <c r="R4" s="19" t="s">
        <v>8316</v>
      </c>
      <c r="S4" s="24">
        <v>42108.692060185189</v>
      </c>
      <c r="T4" s="24">
        <v>42153.692060185189</v>
      </c>
    </row>
    <row r="5" spans="1:20" ht="39.950000000000003" customHeight="1" x14ac:dyDescent="0.25">
      <c r="A5" s="19">
        <v>2847</v>
      </c>
      <c r="B5" s="20" t="s">
        <v>2847</v>
      </c>
      <c r="C5" s="20" t="s">
        <v>6957</v>
      </c>
      <c r="D5" s="21">
        <v>2000</v>
      </c>
      <c r="E5" s="22">
        <v>0</v>
      </c>
      <c r="F5" s="19" t="s">
        <v>8220</v>
      </c>
      <c r="G5" s="19" t="s">
        <v>8223</v>
      </c>
      <c r="H5" s="19" t="s">
        <v>8245</v>
      </c>
      <c r="I5" s="19">
        <v>1464031265</v>
      </c>
      <c r="J5" s="19">
        <v>1458847265</v>
      </c>
      <c r="K5" s="19" t="b">
        <v>0</v>
      </c>
      <c r="L5" s="19">
        <v>0</v>
      </c>
      <c r="M5" s="19" t="b">
        <v>0</v>
      </c>
      <c r="N5" s="19" t="s">
        <v>8269</v>
      </c>
      <c r="O5" s="19">
        <v>0</v>
      </c>
      <c r="P5" s="19">
        <v>0</v>
      </c>
      <c r="Q5" s="23" t="s">
        <v>8315</v>
      </c>
      <c r="R5" s="19" t="s">
        <v>8316</v>
      </c>
      <c r="S5" s="24">
        <v>42453.806307870371</v>
      </c>
      <c r="T5" s="24">
        <v>42513.806307870371</v>
      </c>
    </row>
    <row r="6" spans="1:20" ht="39.950000000000003" customHeight="1" x14ac:dyDescent="0.25">
      <c r="A6" s="19">
        <v>2848</v>
      </c>
      <c r="B6" s="20" t="s">
        <v>2848</v>
      </c>
      <c r="C6" s="20" t="s">
        <v>6958</v>
      </c>
      <c r="D6" s="21">
        <v>35000</v>
      </c>
      <c r="E6" s="22">
        <v>70</v>
      </c>
      <c r="F6" s="19" t="s">
        <v>8220</v>
      </c>
      <c r="G6" s="19" t="s">
        <v>8223</v>
      </c>
      <c r="H6" s="19" t="s">
        <v>8245</v>
      </c>
      <c r="I6" s="19">
        <v>1432913659</v>
      </c>
      <c r="J6" s="19">
        <v>1430321659</v>
      </c>
      <c r="K6" s="19" t="b">
        <v>0</v>
      </c>
      <c r="L6" s="19">
        <v>3</v>
      </c>
      <c r="M6" s="19" t="b">
        <v>0</v>
      </c>
      <c r="N6" s="19" t="s">
        <v>8269</v>
      </c>
      <c r="O6" s="19">
        <v>0</v>
      </c>
      <c r="P6" s="19">
        <v>23.33</v>
      </c>
      <c r="Q6" s="23" t="s">
        <v>8315</v>
      </c>
      <c r="R6" s="19" t="s">
        <v>8316</v>
      </c>
      <c r="S6" s="24">
        <v>42123.648831018523</v>
      </c>
      <c r="T6" s="24">
        <v>42153.648831018523</v>
      </c>
    </row>
    <row r="7" spans="1:20" ht="39.950000000000003" customHeight="1" x14ac:dyDescent="0.25">
      <c r="A7" s="19">
        <v>2850</v>
      </c>
      <c r="B7" s="20" t="s">
        <v>2850</v>
      </c>
      <c r="C7" s="20" t="s">
        <v>6960</v>
      </c>
      <c r="D7" s="21">
        <v>8000</v>
      </c>
      <c r="E7" s="22">
        <v>311</v>
      </c>
      <c r="F7" s="19" t="s">
        <v>8220</v>
      </c>
      <c r="G7" s="19" t="s">
        <v>8223</v>
      </c>
      <c r="H7" s="19" t="s">
        <v>8245</v>
      </c>
      <c r="I7" s="19">
        <v>1409962211</v>
      </c>
      <c r="J7" s="19">
        <v>1407370211</v>
      </c>
      <c r="K7" s="19" t="b">
        <v>0</v>
      </c>
      <c r="L7" s="19">
        <v>13</v>
      </c>
      <c r="M7" s="19" t="b">
        <v>0</v>
      </c>
      <c r="N7" s="19" t="s">
        <v>8269</v>
      </c>
      <c r="O7" s="19">
        <v>4</v>
      </c>
      <c r="P7" s="19">
        <v>23.92</v>
      </c>
      <c r="Q7" s="23" t="s">
        <v>8315</v>
      </c>
      <c r="R7" s="19" t="s">
        <v>8316</v>
      </c>
      <c r="S7" s="24">
        <v>41858.007071759261</v>
      </c>
      <c r="T7" s="24">
        <v>41888.007071759261</v>
      </c>
    </row>
    <row r="8" spans="1:20" ht="39.950000000000003" customHeight="1" x14ac:dyDescent="0.25">
      <c r="A8" s="19">
        <v>2852</v>
      </c>
      <c r="B8" s="20" t="s">
        <v>2852</v>
      </c>
      <c r="C8" s="20" t="s">
        <v>6962</v>
      </c>
      <c r="D8" s="21">
        <v>5000</v>
      </c>
      <c r="E8" s="22">
        <v>95</v>
      </c>
      <c r="F8" s="19" t="s">
        <v>8220</v>
      </c>
      <c r="G8" s="19" t="s">
        <v>8223</v>
      </c>
      <c r="H8" s="19" t="s">
        <v>8245</v>
      </c>
      <c r="I8" s="19">
        <v>1403312703</v>
      </c>
      <c r="J8" s="19">
        <v>1400720703</v>
      </c>
      <c r="K8" s="19" t="b">
        <v>0</v>
      </c>
      <c r="L8" s="19">
        <v>6</v>
      </c>
      <c r="M8" s="19" t="b">
        <v>0</v>
      </c>
      <c r="N8" s="19" t="s">
        <v>8269</v>
      </c>
      <c r="O8" s="19">
        <v>2</v>
      </c>
      <c r="P8" s="19">
        <v>15.83</v>
      </c>
      <c r="Q8" s="23" t="s">
        <v>8315</v>
      </c>
      <c r="R8" s="19" t="s">
        <v>8316</v>
      </c>
      <c r="S8" s="24">
        <v>41781.045173611114</v>
      </c>
      <c r="T8" s="24">
        <v>41811.045173611114</v>
      </c>
    </row>
    <row r="9" spans="1:20" ht="39.950000000000003" customHeight="1" x14ac:dyDescent="0.25">
      <c r="A9" s="19">
        <v>2855</v>
      </c>
      <c r="B9" s="20" t="s">
        <v>2855</v>
      </c>
      <c r="C9" s="20" t="s">
        <v>6965</v>
      </c>
      <c r="D9" s="21">
        <v>600</v>
      </c>
      <c r="E9" s="22">
        <v>300</v>
      </c>
      <c r="F9" s="19" t="s">
        <v>8220</v>
      </c>
      <c r="G9" s="19" t="s">
        <v>8223</v>
      </c>
      <c r="H9" s="19" t="s">
        <v>8245</v>
      </c>
      <c r="I9" s="19">
        <v>1454110440</v>
      </c>
      <c r="J9" s="19">
        <v>1451607071</v>
      </c>
      <c r="K9" s="19" t="b">
        <v>0</v>
      </c>
      <c r="L9" s="19">
        <v>5</v>
      </c>
      <c r="M9" s="19" t="b">
        <v>0</v>
      </c>
      <c r="N9" s="19" t="s">
        <v>8269</v>
      </c>
      <c r="O9" s="19">
        <v>50</v>
      </c>
      <c r="P9" s="19">
        <v>60</v>
      </c>
      <c r="Q9" s="23" t="s">
        <v>8315</v>
      </c>
      <c r="R9" s="19" t="s">
        <v>8316</v>
      </c>
      <c r="S9" s="24">
        <v>42370.007766203707</v>
      </c>
      <c r="T9" s="24">
        <v>42398.981944444444</v>
      </c>
    </row>
    <row r="10" spans="1:20" ht="39.950000000000003" customHeight="1" x14ac:dyDescent="0.25">
      <c r="A10" s="19">
        <v>2856</v>
      </c>
      <c r="B10" s="20" t="s">
        <v>2856</v>
      </c>
      <c r="C10" s="20" t="s">
        <v>6966</v>
      </c>
      <c r="D10" s="21">
        <v>3000</v>
      </c>
      <c r="E10" s="22">
        <v>146</v>
      </c>
      <c r="F10" s="19" t="s">
        <v>8220</v>
      </c>
      <c r="G10" s="19" t="s">
        <v>8223</v>
      </c>
      <c r="H10" s="19" t="s">
        <v>8245</v>
      </c>
      <c r="I10" s="19">
        <v>1439069640</v>
      </c>
      <c r="J10" s="19">
        <v>1433897647</v>
      </c>
      <c r="K10" s="19" t="b">
        <v>0</v>
      </c>
      <c r="L10" s="19">
        <v>6</v>
      </c>
      <c r="M10" s="19" t="b">
        <v>0</v>
      </c>
      <c r="N10" s="19" t="s">
        <v>8269</v>
      </c>
      <c r="O10" s="19">
        <v>5</v>
      </c>
      <c r="P10" s="19">
        <v>24.33</v>
      </c>
      <c r="Q10" s="23" t="s">
        <v>8315</v>
      </c>
      <c r="R10" s="19" t="s">
        <v>8316</v>
      </c>
      <c r="S10" s="24">
        <v>42165.037581018521</v>
      </c>
      <c r="T10" s="24">
        <v>42224.898611111115</v>
      </c>
    </row>
    <row r="11" spans="1:20" ht="39.950000000000003" customHeight="1" x14ac:dyDescent="0.25">
      <c r="A11" s="19">
        <v>2860</v>
      </c>
      <c r="B11" s="20" t="s">
        <v>2860</v>
      </c>
      <c r="C11" s="20" t="s">
        <v>6970</v>
      </c>
      <c r="D11" s="21">
        <v>4000</v>
      </c>
      <c r="E11" s="22">
        <v>266</v>
      </c>
      <c r="F11" s="19" t="s">
        <v>8220</v>
      </c>
      <c r="G11" s="19" t="s">
        <v>8223</v>
      </c>
      <c r="H11" s="19" t="s">
        <v>8245</v>
      </c>
      <c r="I11" s="19">
        <v>1466363576</v>
      </c>
      <c r="J11" s="19">
        <v>1461179576</v>
      </c>
      <c r="K11" s="19" t="b">
        <v>0</v>
      </c>
      <c r="L11" s="19">
        <v>9</v>
      </c>
      <c r="M11" s="19" t="b">
        <v>0</v>
      </c>
      <c r="N11" s="19" t="s">
        <v>8269</v>
      </c>
      <c r="O11" s="19">
        <v>7</v>
      </c>
      <c r="P11" s="19">
        <v>29.56</v>
      </c>
      <c r="Q11" s="23" t="s">
        <v>8315</v>
      </c>
      <c r="R11" s="19" t="s">
        <v>8316</v>
      </c>
      <c r="S11" s="24">
        <v>42480.800648148142</v>
      </c>
      <c r="T11" s="24">
        <v>42540.800648148142</v>
      </c>
    </row>
    <row r="12" spans="1:20" ht="39.950000000000003" customHeight="1" x14ac:dyDescent="0.25">
      <c r="A12" s="19">
        <v>2862</v>
      </c>
      <c r="B12" s="20" t="s">
        <v>2862</v>
      </c>
      <c r="C12" s="20" t="s">
        <v>6972</v>
      </c>
      <c r="D12" s="21">
        <v>12700</v>
      </c>
      <c r="E12" s="22">
        <v>55</v>
      </c>
      <c r="F12" s="19" t="s">
        <v>8220</v>
      </c>
      <c r="G12" s="19" t="s">
        <v>8223</v>
      </c>
      <c r="H12" s="19" t="s">
        <v>8245</v>
      </c>
      <c r="I12" s="19">
        <v>1403636229</v>
      </c>
      <c r="J12" s="19">
        <v>1401044229</v>
      </c>
      <c r="K12" s="19" t="b">
        <v>0</v>
      </c>
      <c r="L12" s="19">
        <v>3</v>
      </c>
      <c r="M12" s="19" t="b">
        <v>0</v>
      </c>
      <c r="N12" s="19" t="s">
        <v>8269</v>
      </c>
      <c r="O12" s="19">
        <v>0</v>
      </c>
      <c r="P12" s="19">
        <v>18.329999999999998</v>
      </c>
      <c r="Q12" s="23" t="s">
        <v>8315</v>
      </c>
      <c r="R12" s="19" t="s">
        <v>8316</v>
      </c>
      <c r="S12" s="24">
        <v>41784.789687500001</v>
      </c>
      <c r="T12" s="24">
        <v>41814.789687500001</v>
      </c>
    </row>
    <row r="13" spans="1:20" ht="39.950000000000003" customHeight="1" x14ac:dyDescent="0.25">
      <c r="A13" s="19">
        <v>2863</v>
      </c>
      <c r="B13" s="20" t="s">
        <v>2863</v>
      </c>
      <c r="C13" s="20" t="s">
        <v>6973</v>
      </c>
      <c r="D13" s="21">
        <v>50000</v>
      </c>
      <c r="E13" s="22">
        <v>20</v>
      </c>
      <c r="F13" s="19" t="s">
        <v>8220</v>
      </c>
      <c r="G13" s="19" t="s">
        <v>8223</v>
      </c>
      <c r="H13" s="19" t="s">
        <v>8245</v>
      </c>
      <c r="I13" s="19">
        <v>1410279123</v>
      </c>
      <c r="J13" s="19">
        <v>1405095123</v>
      </c>
      <c r="K13" s="19" t="b">
        <v>0</v>
      </c>
      <c r="L13" s="19">
        <v>1</v>
      </c>
      <c r="M13" s="19" t="b">
        <v>0</v>
      </c>
      <c r="N13" s="19" t="s">
        <v>8269</v>
      </c>
      <c r="O13" s="19">
        <v>0</v>
      </c>
      <c r="P13" s="19">
        <v>20</v>
      </c>
      <c r="Q13" s="23" t="s">
        <v>8315</v>
      </c>
      <c r="R13" s="19" t="s">
        <v>8316</v>
      </c>
      <c r="S13" s="24">
        <v>41831.675034722226</v>
      </c>
      <c r="T13" s="24">
        <v>41891.675034722226</v>
      </c>
    </row>
    <row r="14" spans="1:20" ht="39.950000000000003" customHeight="1" x14ac:dyDescent="0.25">
      <c r="A14" s="19">
        <v>2865</v>
      </c>
      <c r="B14" s="20" t="s">
        <v>2865</v>
      </c>
      <c r="C14" s="20" t="s">
        <v>6975</v>
      </c>
      <c r="D14" s="21">
        <v>2888</v>
      </c>
      <c r="E14" s="22">
        <v>0</v>
      </c>
      <c r="F14" s="19" t="s">
        <v>8220</v>
      </c>
      <c r="G14" s="19" t="s">
        <v>8223</v>
      </c>
      <c r="H14" s="19" t="s">
        <v>8245</v>
      </c>
      <c r="I14" s="19">
        <v>1420512259</v>
      </c>
      <c r="J14" s="19">
        <v>1415328259</v>
      </c>
      <c r="K14" s="19" t="b">
        <v>0</v>
      </c>
      <c r="L14" s="19">
        <v>0</v>
      </c>
      <c r="M14" s="19" t="b">
        <v>0</v>
      </c>
      <c r="N14" s="19" t="s">
        <v>8269</v>
      </c>
      <c r="O14" s="19">
        <v>0</v>
      </c>
      <c r="P14" s="19">
        <v>0</v>
      </c>
      <c r="Q14" s="23" t="s">
        <v>8315</v>
      </c>
      <c r="R14" s="19" t="s">
        <v>8316</v>
      </c>
      <c r="S14" s="24">
        <v>41950.114108796297</v>
      </c>
      <c r="T14" s="24">
        <v>42010.114108796297</v>
      </c>
    </row>
    <row r="15" spans="1:20" ht="39.950000000000003" customHeight="1" x14ac:dyDescent="0.25">
      <c r="A15" s="19">
        <v>2866</v>
      </c>
      <c r="B15" s="20" t="s">
        <v>2866</v>
      </c>
      <c r="C15" s="20" t="s">
        <v>6976</v>
      </c>
      <c r="D15" s="21">
        <v>5000</v>
      </c>
      <c r="E15" s="22">
        <v>45</v>
      </c>
      <c r="F15" s="19" t="s">
        <v>8220</v>
      </c>
      <c r="G15" s="19" t="s">
        <v>8223</v>
      </c>
      <c r="H15" s="19" t="s">
        <v>8245</v>
      </c>
      <c r="I15" s="19">
        <v>1476482400</v>
      </c>
      <c r="J15" s="19">
        <v>1473893721</v>
      </c>
      <c r="K15" s="19" t="b">
        <v>0</v>
      </c>
      <c r="L15" s="19">
        <v>2</v>
      </c>
      <c r="M15" s="19" t="b">
        <v>0</v>
      </c>
      <c r="N15" s="19" t="s">
        <v>8269</v>
      </c>
      <c r="O15" s="19">
        <v>1</v>
      </c>
      <c r="P15" s="19">
        <v>22.5</v>
      </c>
      <c r="Q15" s="23" t="s">
        <v>8315</v>
      </c>
      <c r="R15" s="19" t="s">
        <v>8316</v>
      </c>
      <c r="S15" s="24">
        <v>42627.955104166671</v>
      </c>
      <c r="T15" s="24">
        <v>42657.916666666672</v>
      </c>
    </row>
    <row r="16" spans="1:20" ht="39.950000000000003" customHeight="1" x14ac:dyDescent="0.25">
      <c r="A16" s="19">
        <v>2867</v>
      </c>
      <c r="B16" s="20" t="s">
        <v>2867</v>
      </c>
      <c r="C16" s="20" t="s">
        <v>6977</v>
      </c>
      <c r="D16" s="21">
        <v>2500</v>
      </c>
      <c r="E16" s="22">
        <v>504</v>
      </c>
      <c r="F16" s="19" t="s">
        <v>8220</v>
      </c>
      <c r="G16" s="19" t="s">
        <v>8223</v>
      </c>
      <c r="H16" s="19" t="s">
        <v>8245</v>
      </c>
      <c r="I16" s="19">
        <v>1467604800</v>
      </c>
      <c r="J16" s="19">
        <v>1465533672</v>
      </c>
      <c r="K16" s="19" t="b">
        <v>0</v>
      </c>
      <c r="L16" s="19">
        <v>10</v>
      </c>
      <c r="M16" s="19" t="b">
        <v>0</v>
      </c>
      <c r="N16" s="19" t="s">
        <v>8269</v>
      </c>
      <c r="O16" s="19">
        <v>20</v>
      </c>
      <c r="P16" s="19">
        <v>50.4</v>
      </c>
      <c r="Q16" s="23" t="s">
        <v>8315</v>
      </c>
      <c r="R16" s="19" t="s">
        <v>8316</v>
      </c>
      <c r="S16" s="24">
        <v>42531.195277777777</v>
      </c>
      <c r="T16" s="24">
        <v>42555.166666666672</v>
      </c>
    </row>
    <row r="17" spans="1:20" ht="39.950000000000003" customHeight="1" x14ac:dyDescent="0.25">
      <c r="A17" s="19">
        <v>2868</v>
      </c>
      <c r="B17" s="20" t="s">
        <v>2868</v>
      </c>
      <c r="C17" s="20" t="s">
        <v>6978</v>
      </c>
      <c r="D17" s="21">
        <v>15000</v>
      </c>
      <c r="E17" s="22">
        <v>6301.76</v>
      </c>
      <c r="F17" s="19" t="s">
        <v>8220</v>
      </c>
      <c r="G17" s="19" t="s">
        <v>8223</v>
      </c>
      <c r="H17" s="19" t="s">
        <v>8245</v>
      </c>
      <c r="I17" s="19">
        <v>1475697054</v>
      </c>
      <c r="J17" s="19">
        <v>1473105054</v>
      </c>
      <c r="K17" s="19" t="b">
        <v>0</v>
      </c>
      <c r="L17" s="19">
        <v>60</v>
      </c>
      <c r="M17" s="19" t="b">
        <v>0</v>
      </c>
      <c r="N17" s="19" t="s">
        <v>8269</v>
      </c>
      <c r="O17" s="19">
        <v>42</v>
      </c>
      <c r="P17" s="19">
        <v>105.03</v>
      </c>
      <c r="Q17" s="23" t="s">
        <v>8315</v>
      </c>
      <c r="R17" s="19" t="s">
        <v>8316</v>
      </c>
      <c r="S17" s="24">
        <v>42618.827013888891</v>
      </c>
      <c r="T17" s="24">
        <v>42648.827013888891</v>
      </c>
    </row>
    <row r="18" spans="1:20" ht="39.950000000000003" customHeight="1" x14ac:dyDescent="0.25">
      <c r="A18" s="19">
        <v>2869</v>
      </c>
      <c r="B18" s="20" t="s">
        <v>2869</v>
      </c>
      <c r="C18" s="20" t="s">
        <v>6979</v>
      </c>
      <c r="D18" s="21">
        <v>20000</v>
      </c>
      <c r="E18" s="22">
        <v>177</v>
      </c>
      <c r="F18" s="19" t="s">
        <v>8220</v>
      </c>
      <c r="G18" s="19" t="s">
        <v>8223</v>
      </c>
      <c r="H18" s="19" t="s">
        <v>8245</v>
      </c>
      <c r="I18" s="19">
        <v>1468937681</v>
      </c>
      <c r="J18" s="19">
        <v>1466345681</v>
      </c>
      <c r="K18" s="19" t="b">
        <v>0</v>
      </c>
      <c r="L18" s="19">
        <v>5</v>
      </c>
      <c r="M18" s="19" t="b">
        <v>0</v>
      </c>
      <c r="N18" s="19" t="s">
        <v>8269</v>
      </c>
      <c r="O18" s="19">
        <v>1</v>
      </c>
      <c r="P18" s="19">
        <v>35.4</v>
      </c>
      <c r="Q18" s="23" t="s">
        <v>8315</v>
      </c>
      <c r="R18" s="19" t="s">
        <v>8316</v>
      </c>
      <c r="S18" s="24">
        <v>42540.593530092592</v>
      </c>
      <c r="T18" s="24">
        <v>42570.593530092592</v>
      </c>
    </row>
    <row r="19" spans="1:20" ht="39.950000000000003" customHeight="1" x14ac:dyDescent="0.25">
      <c r="A19" s="19">
        <v>2870</v>
      </c>
      <c r="B19" s="20" t="s">
        <v>2870</v>
      </c>
      <c r="C19" s="20" t="s">
        <v>6980</v>
      </c>
      <c r="D19" s="21">
        <v>5000</v>
      </c>
      <c r="E19" s="22">
        <v>750</v>
      </c>
      <c r="F19" s="19" t="s">
        <v>8220</v>
      </c>
      <c r="G19" s="19" t="s">
        <v>8223</v>
      </c>
      <c r="H19" s="19" t="s">
        <v>8245</v>
      </c>
      <c r="I19" s="19">
        <v>1400301165</v>
      </c>
      <c r="J19" s="19">
        <v>1397709165</v>
      </c>
      <c r="K19" s="19" t="b">
        <v>0</v>
      </c>
      <c r="L19" s="19">
        <v>9</v>
      </c>
      <c r="M19" s="19" t="b">
        <v>0</v>
      </c>
      <c r="N19" s="19" t="s">
        <v>8269</v>
      </c>
      <c r="O19" s="19">
        <v>15</v>
      </c>
      <c r="P19" s="19">
        <v>83.33</v>
      </c>
      <c r="Q19" s="23" t="s">
        <v>8315</v>
      </c>
      <c r="R19" s="19" t="s">
        <v>8316</v>
      </c>
      <c r="S19" s="24">
        <v>41746.189409722225</v>
      </c>
      <c r="T19" s="24">
        <v>41776.189409722225</v>
      </c>
    </row>
    <row r="20" spans="1:20" ht="39.950000000000003" customHeight="1" x14ac:dyDescent="0.25">
      <c r="A20" s="19">
        <v>2871</v>
      </c>
      <c r="B20" s="20" t="s">
        <v>2871</v>
      </c>
      <c r="C20" s="20" t="s">
        <v>6981</v>
      </c>
      <c r="D20" s="21">
        <v>10000</v>
      </c>
      <c r="E20" s="22">
        <v>467</v>
      </c>
      <c r="F20" s="19" t="s">
        <v>8220</v>
      </c>
      <c r="G20" s="19" t="s">
        <v>8223</v>
      </c>
      <c r="H20" s="19" t="s">
        <v>8245</v>
      </c>
      <c r="I20" s="19">
        <v>1419183813</v>
      </c>
      <c r="J20" s="19">
        <v>1417455813</v>
      </c>
      <c r="K20" s="19" t="b">
        <v>0</v>
      </c>
      <c r="L20" s="19">
        <v>13</v>
      </c>
      <c r="M20" s="19" t="b">
        <v>0</v>
      </c>
      <c r="N20" s="19" t="s">
        <v>8269</v>
      </c>
      <c r="O20" s="19">
        <v>5</v>
      </c>
      <c r="P20" s="19">
        <v>35.92</v>
      </c>
      <c r="Q20" s="23" t="s">
        <v>8315</v>
      </c>
      <c r="R20" s="19" t="s">
        <v>8316</v>
      </c>
      <c r="S20" s="24">
        <v>41974.738576388889</v>
      </c>
      <c r="T20" s="24">
        <v>41994.738576388889</v>
      </c>
    </row>
    <row r="21" spans="1:20" ht="39.950000000000003" customHeight="1" x14ac:dyDescent="0.25">
      <c r="A21" s="19">
        <v>2872</v>
      </c>
      <c r="B21" s="20" t="s">
        <v>2872</v>
      </c>
      <c r="C21" s="20" t="s">
        <v>6982</v>
      </c>
      <c r="D21" s="21">
        <v>3000</v>
      </c>
      <c r="E21" s="22">
        <v>0</v>
      </c>
      <c r="F21" s="19" t="s">
        <v>8220</v>
      </c>
      <c r="G21" s="19" t="s">
        <v>8223</v>
      </c>
      <c r="H21" s="19" t="s">
        <v>8245</v>
      </c>
      <c r="I21" s="19">
        <v>1434768438</v>
      </c>
      <c r="J21" s="19">
        <v>1429584438</v>
      </c>
      <c r="K21" s="19" t="b">
        <v>0</v>
      </c>
      <c r="L21" s="19">
        <v>0</v>
      </c>
      <c r="M21" s="19" t="b">
        <v>0</v>
      </c>
      <c r="N21" s="19" t="s">
        <v>8269</v>
      </c>
      <c r="O21" s="19">
        <v>0</v>
      </c>
      <c r="P21" s="19">
        <v>0</v>
      </c>
      <c r="Q21" s="23" t="s">
        <v>8315</v>
      </c>
      <c r="R21" s="19" t="s">
        <v>8316</v>
      </c>
      <c r="S21" s="24">
        <v>42115.11618055556</v>
      </c>
      <c r="T21" s="24">
        <v>42175.11618055556</v>
      </c>
    </row>
    <row r="22" spans="1:20" ht="39.950000000000003" customHeight="1" x14ac:dyDescent="0.25">
      <c r="A22" s="19">
        <v>2873</v>
      </c>
      <c r="B22" s="20" t="s">
        <v>2873</v>
      </c>
      <c r="C22" s="20" t="s">
        <v>6983</v>
      </c>
      <c r="D22" s="21">
        <v>2500</v>
      </c>
      <c r="E22" s="22">
        <v>953</v>
      </c>
      <c r="F22" s="19" t="s">
        <v>8220</v>
      </c>
      <c r="G22" s="19" t="s">
        <v>8223</v>
      </c>
      <c r="H22" s="19" t="s">
        <v>8245</v>
      </c>
      <c r="I22" s="19">
        <v>1422473831</v>
      </c>
      <c r="J22" s="19">
        <v>1419881831</v>
      </c>
      <c r="K22" s="19" t="b">
        <v>0</v>
      </c>
      <c r="L22" s="19">
        <v>8</v>
      </c>
      <c r="M22" s="19" t="b">
        <v>0</v>
      </c>
      <c r="N22" s="19" t="s">
        <v>8269</v>
      </c>
      <c r="O22" s="19">
        <v>38</v>
      </c>
      <c r="P22" s="19">
        <v>119.13</v>
      </c>
      <c r="Q22" s="23" t="s">
        <v>8315</v>
      </c>
      <c r="R22" s="19" t="s">
        <v>8316</v>
      </c>
      <c r="S22" s="24">
        <v>42002.817488425921</v>
      </c>
      <c r="T22" s="24">
        <v>42032.817488425921</v>
      </c>
    </row>
    <row r="23" spans="1:20" ht="39.950000000000003" customHeight="1" x14ac:dyDescent="0.25">
      <c r="A23" s="19">
        <v>2874</v>
      </c>
      <c r="B23" s="20" t="s">
        <v>2874</v>
      </c>
      <c r="C23" s="20" t="s">
        <v>6984</v>
      </c>
      <c r="D23" s="21">
        <v>5000</v>
      </c>
      <c r="E23" s="22">
        <v>271</v>
      </c>
      <c r="F23" s="19" t="s">
        <v>8220</v>
      </c>
      <c r="G23" s="19" t="s">
        <v>8223</v>
      </c>
      <c r="H23" s="19" t="s">
        <v>8245</v>
      </c>
      <c r="I23" s="19">
        <v>1484684186</v>
      </c>
      <c r="J23" s="19">
        <v>1482092186</v>
      </c>
      <c r="K23" s="19" t="b">
        <v>0</v>
      </c>
      <c r="L23" s="19">
        <v>3</v>
      </c>
      <c r="M23" s="19" t="b">
        <v>0</v>
      </c>
      <c r="N23" s="19" t="s">
        <v>8269</v>
      </c>
      <c r="O23" s="19">
        <v>5</v>
      </c>
      <c r="P23" s="19">
        <v>90.33</v>
      </c>
      <c r="Q23" s="23" t="s">
        <v>8315</v>
      </c>
      <c r="R23" s="19" t="s">
        <v>8316</v>
      </c>
      <c r="S23" s="24">
        <v>42722.84474537037</v>
      </c>
      <c r="T23" s="24">
        <v>42752.84474537037</v>
      </c>
    </row>
    <row r="24" spans="1:20" ht="39.950000000000003" customHeight="1" x14ac:dyDescent="0.25">
      <c r="A24" s="19">
        <v>2875</v>
      </c>
      <c r="B24" s="20" t="s">
        <v>2875</v>
      </c>
      <c r="C24" s="20" t="s">
        <v>6985</v>
      </c>
      <c r="D24" s="21">
        <v>20000</v>
      </c>
      <c r="E24" s="22">
        <v>7</v>
      </c>
      <c r="F24" s="19" t="s">
        <v>8220</v>
      </c>
      <c r="G24" s="19" t="s">
        <v>8223</v>
      </c>
      <c r="H24" s="19" t="s">
        <v>8245</v>
      </c>
      <c r="I24" s="19">
        <v>1462417493</v>
      </c>
      <c r="J24" s="19">
        <v>1459825493</v>
      </c>
      <c r="K24" s="19" t="b">
        <v>0</v>
      </c>
      <c r="L24" s="19">
        <v>3</v>
      </c>
      <c r="M24" s="19" t="b">
        <v>0</v>
      </c>
      <c r="N24" s="19" t="s">
        <v>8269</v>
      </c>
      <c r="O24" s="19">
        <v>0</v>
      </c>
      <c r="P24" s="19">
        <v>2.33</v>
      </c>
      <c r="Q24" s="23" t="s">
        <v>8315</v>
      </c>
      <c r="R24" s="19" t="s">
        <v>8316</v>
      </c>
      <c r="S24" s="24">
        <v>42465.128391203703</v>
      </c>
      <c r="T24" s="24">
        <v>42495.128391203703</v>
      </c>
    </row>
    <row r="25" spans="1:20" ht="39.950000000000003" customHeight="1" x14ac:dyDescent="0.25">
      <c r="A25" s="19">
        <v>2876</v>
      </c>
      <c r="B25" s="20" t="s">
        <v>2876</v>
      </c>
      <c r="C25" s="20" t="s">
        <v>6986</v>
      </c>
      <c r="D25" s="21">
        <v>150000</v>
      </c>
      <c r="E25" s="22">
        <v>0</v>
      </c>
      <c r="F25" s="19" t="s">
        <v>8220</v>
      </c>
      <c r="G25" s="19" t="s">
        <v>8223</v>
      </c>
      <c r="H25" s="19" t="s">
        <v>8245</v>
      </c>
      <c r="I25" s="19">
        <v>1437069079</v>
      </c>
      <c r="J25" s="19">
        <v>1434477079</v>
      </c>
      <c r="K25" s="19" t="b">
        <v>0</v>
      </c>
      <c r="L25" s="19">
        <v>0</v>
      </c>
      <c r="M25" s="19" t="b">
        <v>0</v>
      </c>
      <c r="N25" s="19" t="s">
        <v>8269</v>
      </c>
      <c r="O25" s="19">
        <v>0</v>
      </c>
      <c r="P25" s="19">
        <v>0</v>
      </c>
      <c r="Q25" s="23" t="s">
        <v>8315</v>
      </c>
      <c r="R25" s="19" t="s">
        <v>8316</v>
      </c>
      <c r="S25" s="24">
        <v>42171.743969907402</v>
      </c>
      <c r="T25" s="24">
        <v>42201.743969907402</v>
      </c>
    </row>
    <row r="26" spans="1:20" ht="39.950000000000003" customHeight="1" x14ac:dyDescent="0.25">
      <c r="A26" s="19">
        <v>2877</v>
      </c>
      <c r="B26" s="20" t="s">
        <v>2877</v>
      </c>
      <c r="C26" s="20" t="s">
        <v>6987</v>
      </c>
      <c r="D26" s="21">
        <v>6000</v>
      </c>
      <c r="E26" s="22">
        <v>650</v>
      </c>
      <c r="F26" s="19" t="s">
        <v>8220</v>
      </c>
      <c r="G26" s="19" t="s">
        <v>8223</v>
      </c>
      <c r="H26" s="19" t="s">
        <v>8245</v>
      </c>
      <c r="I26" s="19">
        <v>1480525200</v>
      </c>
      <c r="J26" s="19">
        <v>1477781724</v>
      </c>
      <c r="K26" s="19" t="b">
        <v>0</v>
      </c>
      <c r="L26" s="19">
        <v>6</v>
      </c>
      <c r="M26" s="19" t="b">
        <v>0</v>
      </c>
      <c r="N26" s="19" t="s">
        <v>8269</v>
      </c>
      <c r="O26" s="19">
        <v>11</v>
      </c>
      <c r="P26" s="19">
        <v>108.33</v>
      </c>
      <c r="Q26" s="23" t="s">
        <v>8315</v>
      </c>
      <c r="R26" s="19" t="s">
        <v>8316</v>
      </c>
      <c r="S26" s="24">
        <v>42672.955138888887</v>
      </c>
      <c r="T26" s="24">
        <v>42704.708333333328</v>
      </c>
    </row>
    <row r="27" spans="1:20" ht="39.950000000000003" customHeight="1" x14ac:dyDescent="0.25">
      <c r="A27" s="19">
        <v>2879</v>
      </c>
      <c r="B27" s="20" t="s">
        <v>2879</v>
      </c>
      <c r="C27" s="20" t="s">
        <v>6989</v>
      </c>
      <c r="D27" s="21">
        <v>11200</v>
      </c>
      <c r="E27" s="22">
        <v>29</v>
      </c>
      <c r="F27" s="19" t="s">
        <v>8220</v>
      </c>
      <c r="G27" s="19" t="s">
        <v>8223</v>
      </c>
      <c r="H27" s="19" t="s">
        <v>8245</v>
      </c>
      <c r="I27" s="19">
        <v>1453310661</v>
      </c>
      <c r="J27" s="19">
        <v>1450718661</v>
      </c>
      <c r="K27" s="19" t="b">
        <v>0</v>
      </c>
      <c r="L27" s="19">
        <v>1</v>
      </c>
      <c r="M27" s="19" t="b">
        <v>0</v>
      </c>
      <c r="N27" s="19" t="s">
        <v>8269</v>
      </c>
      <c r="O27" s="19">
        <v>0</v>
      </c>
      <c r="P27" s="19">
        <v>29</v>
      </c>
      <c r="Q27" s="23" t="s">
        <v>8315</v>
      </c>
      <c r="R27" s="19" t="s">
        <v>8316</v>
      </c>
      <c r="S27" s="24">
        <v>42359.725243055553</v>
      </c>
      <c r="T27" s="24">
        <v>42389.725243055553</v>
      </c>
    </row>
    <row r="28" spans="1:20" ht="39.950000000000003" customHeight="1" x14ac:dyDescent="0.25">
      <c r="A28" s="19">
        <v>2880</v>
      </c>
      <c r="B28" s="20" t="s">
        <v>2880</v>
      </c>
      <c r="C28" s="20" t="s">
        <v>6990</v>
      </c>
      <c r="D28" s="21">
        <v>12000</v>
      </c>
      <c r="E28" s="22">
        <v>2800</v>
      </c>
      <c r="F28" s="19" t="s">
        <v>8220</v>
      </c>
      <c r="G28" s="19" t="s">
        <v>8223</v>
      </c>
      <c r="H28" s="19" t="s">
        <v>8245</v>
      </c>
      <c r="I28" s="19">
        <v>1440090300</v>
      </c>
      <c r="J28" s="19">
        <v>1436305452</v>
      </c>
      <c r="K28" s="19" t="b">
        <v>0</v>
      </c>
      <c r="L28" s="19">
        <v>29</v>
      </c>
      <c r="M28" s="19" t="b">
        <v>0</v>
      </c>
      <c r="N28" s="19" t="s">
        <v>8269</v>
      </c>
      <c r="O28" s="19">
        <v>23</v>
      </c>
      <c r="P28" s="19">
        <v>96.55</v>
      </c>
      <c r="Q28" s="23" t="s">
        <v>8315</v>
      </c>
      <c r="R28" s="19" t="s">
        <v>8316</v>
      </c>
      <c r="S28" s="24">
        <v>42192.905694444446</v>
      </c>
      <c r="T28" s="24">
        <v>42236.711805555555</v>
      </c>
    </row>
    <row r="29" spans="1:20" ht="39.950000000000003" customHeight="1" x14ac:dyDescent="0.25">
      <c r="A29" s="19">
        <v>2881</v>
      </c>
      <c r="B29" s="20" t="s">
        <v>2881</v>
      </c>
      <c r="C29" s="20" t="s">
        <v>6991</v>
      </c>
      <c r="D29" s="21">
        <v>5500</v>
      </c>
      <c r="E29" s="22">
        <v>0</v>
      </c>
      <c r="F29" s="19" t="s">
        <v>8220</v>
      </c>
      <c r="G29" s="19" t="s">
        <v>8223</v>
      </c>
      <c r="H29" s="19" t="s">
        <v>8245</v>
      </c>
      <c r="I29" s="19">
        <v>1417620036</v>
      </c>
      <c r="J29" s="19">
        <v>1412432436</v>
      </c>
      <c r="K29" s="19" t="b">
        <v>0</v>
      </c>
      <c r="L29" s="19">
        <v>0</v>
      </c>
      <c r="M29" s="19" t="b">
        <v>0</v>
      </c>
      <c r="N29" s="19" t="s">
        <v>8269</v>
      </c>
      <c r="O29" s="19">
        <v>0</v>
      </c>
      <c r="P29" s="19">
        <v>0</v>
      </c>
      <c r="Q29" s="23" t="s">
        <v>8315</v>
      </c>
      <c r="R29" s="19" t="s">
        <v>8316</v>
      </c>
      <c r="S29" s="24">
        <v>41916.597638888888</v>
      </c>
      <c r="T29" s="24">
        <v>41976.639305555553</v>
      </c>
    </row>
    <row r="30" spans="1:20" ht="39.950000000000003" customHeight="1" x14ac:dyDescent="0.25">
      <c r="A30" s="19">
        <v>2882</v>
      </c>
      <c r="B30" s="20" t="s">
        <v>2882</v>
      </c>
      <c r="C30" s="20" t="s">
        <v>6992</v>
      </c>
      <c r="D30" s="21">
        <v>750</v>
      </c>
      <c r="E30" s="22">
        <v>252</v>
      </c>
      <c r="F30" s="19" t="s">
        <v>8220</v>
      </c>
      <c r="G30" s="19" t="s">
        <v>8223</v>
      </c>
      <c r="H30" s="19" t="s">
        <v>8245</v>
      </c>
      <c r="I30" s="19">
        <v>1462112318</v>
      </c>
      <c r="J30" s="19">
        <v>1459520318</v>
      </c>
      <c r="K30" s="19" t="b">
        <v>0</v>
      </c>
      <c r="L30" s="19">
        <v>4</v>
      </c>
      <c r="M30" s="19" t="b">
        <v>0</v>
      </c>
      <c r="N30" s="19" t="s">
        <v>8269</v>
      </c>
      <c r="O30" s="19">
        <v>34</v>
      </c>
      <c r="P30" s="19">
        <v>63</v>
      </c>
      <c r="Q30" s="23" t="s">
        <v>8315</v>
      </c>
      <c r="R30" s="19" t="s">
        <v>8316</v>
      </c>
      <c r="S30" s="24">
        <v>42461.596273148149</v>
      </c>
      <c r="T30" s="24">
        <v>42491.596273148149</v>
      </c>
    </row>
    <row r="31" spans="1:20" ht="39.950000000000003" customHeight="1" x14ac:dyDescent="0.25">
      <c r="A31" s="19">
        <v>2883</v>
      </c>
      <c r="B31" s="20" t="s">
        <v>2883</v>
      </c>
      <c r="C31" s="20" t="s">
        <v>6993</v>
      </c>
      <c r="D31" s="21">
        <v>10000</v>
      </c>
      <c r="E31" s="22">
        <v>1908</v>
      </c>
      <c r="F31" s="19" t="s">
        <v>8220</v>
      </c>
      <c r="G31" s="19" t="s">
        <v>8223</v>
      </c>
      <c r="H31" s="19" t="s">
        <v>8245</v>
      </c>
      <c r="I31" s="19">
        <v>1454734740</v>
      </c>
      <c r="J31" s="19">
        <v>1451684437</v>
      </c>
      <c r="K31" s="19" t="b">
        <v>0</v>
      </c>
      <c r="L31" s="19">
        <v>5</v>
      </c>
      <c r="M31" s="19" t="b">
        <v>0</v>
      </c>
      <c r="N31" s="19" t="s">
        <v>8269</v>
      </c>
      <c r="O31" s="19">
        <v>19</v>
      </c>
      <c r="P31" s="19">
        <v>381.6</v>
      </c>
      <c r="Q31" s="23" t="s">
        <v>8315</v>
      </c>
      <c r="R31" s="19" t="s">
        <v>8316</v>
      </c>
      <c r="S31" s="24">
        <v>42370.90320601852</v>
      </c>
      <c r="T31" s="24">
        <v>42406.207638888889</v>
      </c>
    </row>
    <row r="32" spans="1:20" ht="39.950000000000003" customHeight="1" x14ac:dyDescent="0.25">
      <c r="A32" s="19">
        <v>2884</v>
      </c>
      <c r="B32" s="20" t="s">
        <v>2884</v>
      </c>
      <c r="C32" s="20" t="s">
        <v>6994</v>
      </c>
      <c r="D32" s="21">
        <v>45000</v>
      </c>
      <c r="E32" s="22">
        <v>185</v>
      </c>
      <c r="F32" s="19" t="s">
        <v>8220</v>
      </c>
      <c r="G32" s="19" t="s">
        <v>8223</v>
      </c>
      <c r="H32" s="19" t="s">
        <v>8245</v>
      </c>
      <c r="I32" s="19">
        <v>1417800435</v>
      </c>
      <c r="J32" s="19">
        <v>1415208435</v>
      </c>
      <c r="K32" s="19" t="b">
        <v>0</v>
      </c>
      <c r="L32" s="19">
        <v>4</v>
      </c>
      <c r="M32" s="19" t="b">
        <v>0</v>
      </c>
      <c r="N32" s="19" t="s">
        <v>8269</v>
      </c>
      <c r="O32" s="19">
        <v>0</v>
      </c>
      <c r="P32" s="19">
        <v>46.25</v>
      </c>
      <c r="Q32" s="23" t="s">
        <v>8315</v>
      </c>
      <c r="R32" s="19" t="s">
        <v>8316</v>
      </c>
      <c r="S32" s="24">
        <v>41948.727256944447</v>
      </c>
      <c r="T32" s="24">
        <v>41978.727256944447</v>
      </c>
    </row>
    <row r="33" spans="1:20" ht="39.950000000000003" customHeight="1" x14ac:dyDescent="0.25">
      <c r="A33" s="19">
        <v>2885</v>
      </c>
      <c r="B33" s="20" t="s">
        <v>2885</v>
      </c>
      <c r="C33" s="20" t="s">
        <v>6995</v>
      </c>
      <c r="D33" s="21">
        <v>400</v>
      </c>
      <c r="E33" s="22">
        <v>130</v>
      </c>
      <c r="F33" s="19" t="s">
        <v>8220</v>
      </c>
      <c r="G33" s="19" t="s">
        <v>8223</v>
      </c>
      <c r="H33" s="19" t="s">
        <v>8245</v>
      </c>
      <c r="I33" s="19">
        <v>1426294201</v>
      </c>
      <c r="J33" s="19">
        <v>1423705801</v>
      </c>
      <c r="K33" s="19" t="b">
        <v>0</v>
      </c>
      <c r="L33" s="19">
        <v>5</v>
      </c>
      <c r="M33" s="19" t="b">
        <v>0</v>
      </c>
      <c r="N33" s="19" t="s">
        <v>8269</v>
      </c>
      <c r="O33" s="19">
        <v>33</v>
      </c>
      <c r="P33" s="19">
        <v>26</v>
      </c>
      <c r="Q33" s="23" t="s">
        <v>8315</v>
      </c>
      <c r="R33" s="19" t="s">
        <v>8316</v>
      </c>
      <c r="S33" s="24">
        <v>42047.07640046296</v>
      </c>
      <c r="T33" s="24">
        <v>42077.034733796296</v>
      </c>
    </row>
    <row r="34" spans="1:20" ht="39.950000000000003" customHeight="1" x14ac:dyDescent="0.25">
      <c r="A34" s="19">
        <v>2886</v>
      </c>
      <c r="B34" s="20" t="s">
        <v>2886</v>
      </c>
      <c r="C34" s="20" t="s">
        <v>6996</v>
      </c>
      <c r="D34" s="21">
        <v>200</v>
      </c>
      <c r="E34" s="22">
        <v>10</v>
      </c>
      <c r="F34" s="19" t="s">
        <v>8220</v>
      </c>
      <c r="G34" s="19" t="s">
        <v>8223</v>
      </c>
      <c r="H34" s="19" t="s">
        <v>8245</v>
      </c>
      <c r="I34" s="19">
        <v>1442635140</v>
      </c>
      <c r="J34" s="19">
        <v>1442243484</v>
      </c>
      <c r="K34" s="19" t="b">
        <v>0</v>
      </c>
      <c r="L34" s="19">
        <v>1</v>
      </c>
      <c r="M34" s="19" t="b">
        <v>0</v>
      </c>
      <c r="N34" s="19" t="s">
        <v>8269</v>
      </c>
      <c r="O34" s="19">
        <v>5</v>
      </c>
      <c r="P34" s="19">
        <v>10</v>
      </c>
      <c r="Q34" s="23" t="s">
        <v>8315</v>
      </c>
      <c r="R34" s="19" t="s">
        <v>8316</v>
      </c>
      <c r="S34" s="24">
        <v>42261.632916666669</v>
      </c>
      <c r="T34" s="24">
        <v>42266.165972222225</v>
      </c>
    </row>
    <row r="35" spans="1:20" ht="39.950000000000003" customHeight="1" x14ac:dyDescent="0.25">
      <c r="A35" s="19">
        <v>2887</v>
      </c>
      <c r="B35" s="20" t="s">
        <v>2887</v>
      </c>
      <c r="C35" s="20" t="s">
        <v>6997</v>
      </c>
      <c r="D35" s="21">
        <v>3000</v>
      </c>
      <c r="E35" s="22">
        <v>5</v>
      </c>
      <c r="F35" s="19" t="s">
        <v>8220</v>
      </c>
      <c r="G35" s="19" t="s">
        <v>8223</v>
      </c>
      <c r="H35" s="19" t="s">
        <v>8245</v>
      </c>
      <c r="I35" s="19">
        <v>1420971324</v>
      </c>
      <c r="J35" s="19">
        <v>1418379324</v>
      </c>
      <c r="K35" s="19" t="b">
        <v>0</v>
      </c>
      <c r="L35" s="19">
        <v>1</v>
      </c>
      <c r="M35" s="19" t="b">
        <v>0</v>
      </c>
      <c r="N35" s="19" t="s">
        <v>8269</v>
      </c>
      <c r="O35" s="19">
        <v>0</v>
      </c>
      <c r="P35" s="19">
        <v>5</v>
      </c>
      <c r="Q35" s="23" t="s">
        <v>8315</v>
      </c>
      <c r="R35" s="19" t="s">
        <v>8316</v>
      </c>
      <c r="S35" s="24">
        <v>41985.427361111113</v>
      </c>
      <c r="T35" s="24">
        <v>42015.427361111113</v>
      </c>
    </row>
    <row r="36" spans="1:20" ht="39.950000000000003" customHeight="1" x14ac:dyDescent="0.25">
      <c r="A36" s="19">
        <v>2888</v>
      </c>
      <c r="B36" s="20" t="s">
        <v>2888</v>
      </c>
      <c r="C36" s="20" t="s">
        <v>6998</v>
      </c>
      <c r="D36" s="21">
        <v>30000</v>
      </c>
      <c r="E36" s="22">
        <v>0</v>
      </c>
      <c r="F36" s="19" t="s">
        <v>8220</v>
      </c>
      <c r="G36" s="19" t="s">
        <v>8223</v>
      </c>
      <c r="H36" s="19" t="s">
        <v>8245</v>
      </c>
      <c r="I36" s="19">
        <v>1413608340</v>
      </c>
      <c r="J36" s="19">
        <v>1412945440</v>
      </c>
      <c r="K36" s="19" t="b">
        <v>0</v>
      </c>
      <c r="L36" s="19">
        <v>0</v>
      </c>
      <c r="M36" s="19" t="b">
        <v>0</v>
      </c>
      <c r="N36" s="19" t="s">
        <v>8269</v>
      </c>
      <c r="O36" s="19">
        <v>0</v>
      </c>
      <c r="P36" s="19">
        <v>0</v>
      </c>
      <c r="Q36" s="23" t="s">
        <v>8315</v>
      </c>
      <c r="R36" s="19" t="s">
        <v>8316</v>
      </c>
      <c r="S36" s="24">
        <v>41922.535185185188</v>
      </c>
      <c r="T36" s="24">
        <v>41930.207638888889</v>
      </c>
    </row>
    <row r="37" spans="1:20" ht="39.950000000000003" customHeight="1" x14ac:dyDescent="0.25">
      <c r="A37" s="19">
        <v>2889</v>
      </c>
      <c r="B37" s="20" t="s">
        <v>2889</v>
      </c>
      <c r="C37" s="20" t="s">
        <v>6999</v>
      </c>
      <c r="D37" s="21">
        <v>3000</v>
      </c>
      <c r="E37" s="22">
        <v>1142</v>
      </c>
      <c r="F37" s="19" t="s">
        <v>8220</v>
      </c>
      <c r="G37" s="19" t="s">
        <v>8223</v>
      </c>
      <c r="H37" s="19" t="s">
        <v>8245</v>
      </c>
      <c r="I37" s="19">
        <v>1409344985</v>
      </c>
      <c r="J37" s="19">
        <v>1406752985</v>
      </c>
      <c r="K37" s="19" t="b">
        <v>0</v>
      </c>
      <c r="L37" s="19">
        <v>14</v>
      </c>
      <c r="M37" s="19" t="b">
        <v>0</v>
      </c>
      <c r="N37" s="19" t="s">
        <v>8269</v>
      </c>
      <c r="O37" s="19">
        <v>38</v>
      </c>
      <c r="P37" s="19">
        <v>81.569999999999993</v>
      </c>
      <c r="Q37" s="23" t="s">
        <v>8315</v>
      </c>
      <c r="R37" s="19" t="s">
        <v>8316</v>
      </c>
      <c r="S37" s="24">
        <v>41850.863252314812</v>
      </c>
      <c r="T37" s="24">
        <v>41880.863252314812</v>
      </c>
    </row>
    <row r="38" spans="1:20" ht="39.950000000000003" customHeight="1" x14ac:dyDescent="0.25">
      <c r="A38" s="19">
        <v>2890</v>
      </c>
      <c r="B38" s="20" t="s">
        <v>2890</v>
      </c>
      <c r="C38" s="20" t="s">
        <v>7000</v>
      </c>
      <c r="D38" s="21">
        <v>2000</v>
      </c>
      <c r="E38" s="22">
        <v>21</v>
      </c>
      <c r="F38" s="19" t="s">
        <v>8220</v>
      </c>
      <c r="G38" s="19" t="s">
        <v>8223</v>
      </c>
      <c r="H38" s="19" t="s">
        <v>8245</v>
      </c>
      <c r="I38" s="19">
        <v>1407553200</v>
      </c>
      <c r="J38" s="19">
        <v>1405100992</v>
      </c>
      <c r="K38" s="19" t="b">
        <v>0</v>
      </c>
      <c r="L38" s="19">
        <v>3</v>
      </c>
      <c r="M38" s="19" t="b">
        <v>0</v>
      </c>
      <c r="N38" s="19" t="s">
        <v>8269</v>
      </c>
      <c r="O38" s="19">
        <v>1</v>
      </c>
      <c r="P38" s="19">
        <v>7</v>
      </c>
      <c r="Q38" s="23" t="s">
        <v>8315</v>
      </c>
      <c r="R38" s="19" t="s">
        <v>8316</v>
      </c>
      <c r="S38" s="24">
        <v>41831.742962962962</v>
      </c>
      <c r="T38" s="24">
        <v>41860.125</v>
      </c>
    </row>
    <row r="39" spans="1:20" ht="39.950000000000003" customHeight="1" x14ac:dyDescent="0.25">
      <c r="A39" s="19">
        <v>2891</v>
      </c>
      <c r="B39" s="20" t="s">
        <v>2891</v>
      </c>
      <c r="C39" s="20" t="s">
        <v>7001</v>
      </c>
      <c r="D39" s="21">
        <v>10000</v>
      </c>
      <c r="E39" s="22">
        <v>273</v>
      </c>
      <c r="F39" s="19" t="s">
        <v>8220</v>
      </c>
      <c r="G39" s="19" t="s">
        <v>8223</v>
      </c>
      <c r="H39" s="19" t="s">
        <v>8245</v>
      </c>
      <c r="I39" s="19">
        <v>1460751128</v>
      </c>
      <c r="J39" s="19">
        <v>1455570728</v>
      </c>
      <c r="K39" s="19" t="b">
        <v>0</v>
      </c>
      <c r="L39" s="19">
        <v>10</v>
      </c>
      <c r="M39" s="19" t="b">
        <v>0</v>
      </c>
      <c r="N39" s="19" t="s">
        <v>8269</v>
      </c>
      <c r="O39" s="19">
        <v>3</v>
      </c>
      <c r="P39" s="19">
        <v>27.3</v>
      </c>
      <c r="Q39" s="23" t="s">
        <v>8315</v>
      </c>
      <c r="R39" s="19" t="s">
        <v>8316</v>
      </c>
      <c r="S39" s="24">
        <v>42415.883425925931</v>
      </c>
      <c r="T39" s="24">
        <v>42475.84175925926</v>
      </c>
    </row>
    <row r="40" spans="1:20" ht="39.950000000000003" customHeight="1" x14ac:dyDescent="0.25">
      <c r="A40" s="19">
        <v>2892</v>
      </c>
      <c r="B40" s="20" t="s">
        <v>2892</v>
      </c>
      <c r="C40" s="20" t="s">
        <v>7002</v>
      </c>
      <c r="D40" s="21">
        <v>5500</v>
      </c>
      <c r="E40" s="22">
        <v>500</v>
      </c>
      <c r="F40" s="19" t="s">
        <v>8220</v>
      </c>
      <c r="G40" s="19" t="s">
        <v>8223</v>
      </c>
      <c r="H40" s="19" t="s">
        <v>8245</v>
      </c>
      <c r="I40" s="19">
        <v>1409000400</v>
      </c>
      <c r="J40" s="19">
        <v>1408381704</v>
      </c>
      <c r="K40" s="19" t="b">
        <v>0</v>
      </c>
      <c r="L40" s="19">
        <v>17</v>
      </c>
      <c r="M40" s="19" t="b">
        <v>0</v>
      </c>
      <c r="N40" s="19" t="s">
        <v>8269</v>
      </c>
      <c r="O40" s="19">
        <v>9</v>
      </c>
      <c r="P40" s="19">
        <v>29.41</v>
      </c>
      <c r="Q40" s="23" t="s">
        <v>8315</v>
      </c>
      <c r="R40" s="19" t="s">
        <v>8316</v>
      </c>
      <c r="S40" s="24">
        <v>41869.714166666665</v>
      </c>
      <c r="T40" s="24">
        <v>41876.875</v>
      </c>
    </row>
    <row r="41" spans="1:20" ht="39.950000000000003" customHeight="1" x14ac:dyDescent="0.25">
      <c r="A41" s="19">
        <v>2893</v>
      </c>
      <c r="B41" s="20" t="s">
        <v>2893</v>
      </c>
      <c r="C41" s="20" t="s">
        <v>7003</v>
      </c>
      <c r="D41" s="21">
        <v>5000</v>
      </c>
      <c r="E41" s="22">
        <v>25</v>
      </c>
      <c r="F41" s="19" t="s">
        <v>8220</v>
      </c>
      <c r="G41" s="19" t="s">
        <v>8223</v>
      </c>
      <c r="H41" s="19" t="s">
        <v>8245</v>
      </c>
      <c r="I41" s="19">
        <v>1420768800</v>
      </c>
      <c r="J41" s="19">
        <v>1415644395</v>
      </c>
      <c r="K41" s="19" t="b">
        <v>0</v>
      </c>
      <c r="L41" s="19">
        <v>2</v>
      </c>
      <c r="M41" s="19" t="b">
        <v>0</v>
      </c>
      <c r="N41" s="19" t="s">
        <v>8269</v>
      </c>
      <c r="O41" s="19">
        <v>1</v>
      </c>
      <c r="P41" s="19">
        <v>12.5</v>
      </c>
      <c r="Q41" s="23" t="s">
        <v>8315</v>
      </c>
      <c r="R41" s="19" t="s">
        <v>8316</v>
      </c>
      <c r="S41" s="24">
        <v>41953.773090277777</v>
      </c>
      <c r="T41" s="24">
        <v>42013.083333333328</v>
      </c>
    </row>
    <row r="42" spans="1:20" ht="39.950000000000003" customHeight="1" x14ac:dyDescent="0.25">
      <c r="A42" s="19">
        <v>2894</v>
      </c>
      <c r="B42" s="20" t="s">
        <v>2894</v>
      </c>
      <c r="C42" s="20" t="s">
        <v>7004</v>
      </c>
      <c r="D42" s="21">
        <v>50000</v>
      </c>
      <c r="E42" s="22">
        <v>0</v>
      </c>
      <c r="F42" s="19" t="s">
        <v>8220</v>
      </c>
      <c r="G42" s="19" t="s">
        <v>8223</v>
      </c>
      <c r="H42" s="19" t="s">
        <v>8245</v>
      </c>
      <c r="I42" s="19">
        <v>1428100815</v>
      </c>
      <c r="J42" s="19">
        <v>1422920415</v>
      </c>
      <c r="K42" s="19" t="b">
        <v>0</v>
      </c>
      <c r="L42" s="19">
        <v>0</v>
      </c>
      <c r="M42" s="19" t="b">
        <v>0</v>
      </c>
      <c r="N42" s="19" t="s">
        <v>8269</v>
      </c>
      <c r="O42" s="19">
        <v>0</v>
      </c>
      <c r="P42" s="19">
        <v>0</v>
      </c>
      <c r="Q42" s="23" t="s">
        <v>8315</v>
      </c>
      <c r="R42" s="19" t="s">
        <v>8316</v>
      </c>
      <c r="S42" s="24">
        <v>42037.986284722225</v>
      </c>
      <c r="T42" s="24">
        <v>42097.944618055553</v>
      </c>
    </row>
    <row r="43" spans="1:20" ht="39.950000000000003" customHeight="1" x14ac:dyDescent="0.25">
      <c r="A43" s="19">
        <v>2895</v>
      </c>
      <c r="B43" s="20" t="s">
        <v>2895</v>
      </c>
      <c r="C43" s="20" t="s">
        <v>7005</v>
      </c>
      <c r="D43" s="21">
        <v>500</v>
      </c>
      <c r="E43" s="22">
        <v>23</v>
      </c>
      <c r="F43" s="19" t="s">
        <v>8220</v>
      </c>
      <c r="G43" s="19" t="s">
        <v>8223</v>
      </c>
      <c r="H43" s="19" t="s">
        <v>8245</v>
      </c>
      <c r="I43" s="19">
        <v>1403470800</v>
      </c>
      <c r="J43" s="19">
        <v>1403356792</v>
      </c>
      <c r="K43" s="19" t="b">
        <v>0</v>
      </c>
      <c r="L43" s="19">
        <v>4</v>
      </c>
      <c r="M43" s="19" t="b">
        <v>0</v>
      </c>
      <c r="N43" s="19" t="s">
        <v>8269</v>
      </c>
      <c r="O43" s="19">
        <v>5</v>
      </c>
      <c r="P43" s="19">
        <v>5.75</v>
      </c>
      <c r="Q43" s="23" t="s">
        <v>8315</v>
      </c>
      <c r="R43" s="19" t="s">
        <v>8316</v>
      </c>
      <c r="S43" s="24">
        <v>41811.555462962962</v>
      </c>
      <c r="T43" s="24">
        <v>41812.875</v>
      </c>
    </row>
    <row r="44" spans="1:20" ht="39.950000000000003" customHeight="1" x14ac:dyDescent="0.25">
      <c r="A44" s="19">
        <v>2896</v>
      </c>
      <c r="B44" s="20" t="s">
        <v>2896</v>
      </c>
      <c r="C44" s="20" t="s">
        <v>7006</v>
      </c>
      <c r="D44" s="21">
        <v>3000</v>
      </c>
      <c r="E44" s="22">
        <v>625</v>
      </c>
      <c r="F44" s="19" t="s">
        <v>8220</v>
      </c>
      <c r="G44" s="19" t="s">
        <v>8223</v>
      </c>
      <c r="H44" s="19" t="s">
        <v>8245</v>
      </c>
      <c r="I44" s="19">
        <v>1481522400</v>
      </c>
      <c r="J44" s="19">
        <v>1480283321</v>
      </c>
      <c r="K44" s="19" t="b">
        <v>0</v>
      </c>
      <c r="L44" s="19">
        <v>12</v>
      </c>
      <c r="M44" s="19" t="b">
        <v>0</v>
      </c>
      <c r="N44" s="19" t="s">
        <v>8269</v>
      </c>
      <c r="O44" s="19">
        <v>21</v>
      </c>
      <c r="P44" s="19">
        <v>52.08</v>
      </c>
      <c r="Q44" s="23" t="s">
        <v>8315</v>
      </c>
      <c r="R44" s="19" t="s">
        <v>8316</v>
      </c>
      <c r="S44" s="24">
        <v>42701.908807870372</v>
      </c>
      <c r="T44" s="24">
        <v>42716.25</v>
      </c>
    </row>
    <row r="45" spans="1:20" ht="39.950000000000003" customHeight="1" x14ac:dyDescent="0.25">
      <c r="A45" s="19">
        <v>2897</v>
      </c>
      <c r="B45" s="20" t="s">
        <v>2897</v>
      </c>
      <c r="C45" s="20" t="s">
        <v>7007</v>
      </c>
      <c r="D45" s="21">
        <v>12000</v>
      </c>
      <c r="E45" s="22">
        <v>550</v>
      </c>
      <c r="F45" s="19" t="s">
        <v>8220</v>
      </c>
      <c r="G45" s="19" t="s">
        <v>8223</v>
      </c>
      <c r="H45" s="19" t="s">
        <v>8245</v>
      </c>
      <c r="I45" s="19">
        <v>1444577345</v>
      </c>
      <c r="J45" s="19">
        <v>1441985458</v>
      </c>
      <c r="K45" s="19" t="b">
        <v>0</v>
      </c>
      <c r="L45" s="19">
        <v>3</v>
      </c>
      <c r="M45" s="19" t="b">
        <v>0</v>
      </c>
      <c r="N45" s="19" t="s">
        <v>8269</v>
      </c>
      <c r="O45" s="19">
        <v>5</v>
      </c>
      <c r="P45" s="19">
        <v>183.33</v>
      </c>
      <c r="Q45" s="23" t="s">
        <v>8315</v>
      </c>
      <c r="R45" s="19" t="s">
        <v>8316</v>
      </c>
      <c r="S45" s="24">
        <v>42258.646504629629</v>
      </c>
      <c r="T45" s="24">
        <v>42288.645196759258</v>
      </c>
    </row>
    <row r="46" spans="1:20" ht="39.950000000000003" customHeight="1" x14ac:dyDescent="0.25">
      <c r="A46" s="19">
        <v>2898</v>
      </c>
      <c r="B46" s="20" t="s">
        <v>2898</v>
      </c>
      <c r="C46" s="20" t="s">
        <v>7008</v>
      </c>
      <c r="D46" s="21">
        <v>7500</v>
      </c>
      <c r="E46" s="22">
        <v>316</v>
      </c>
      <c r="F46" s="19" t="s">
        <v>8220</v>
      </c>
      <c r="G46" s="19" t="s">
        <v>8223</v>
      </c>
      <c r="H46" s="19" t="s">
        <v>8245</v>
      </c>
      <c r="I46" s="19">
        <v>1446307053</v>
      </c>
      <c r="J46" s="19">
        <v>1443715053</v>
      </c>
      <c r="K46" s="19" t="b">
        <v>0</v>
      </c>
      <c r="L46" s="19">
        <v>12</v>
      </c>
      <c r="M46" s="19" t="b">
        <v>0</v>
      </c>
      <c r="N46" s="19" t="s">
        <v>8269</v>
      </c>
      <c r="O46" s="19">
        <v>4</v>
      </c>
      <c r="P46" s="19">
        <v>26.33</v>
      </c>
      <c r="Q46" s="23" t="s">
        <v>8315</v>
      </c>
      <c r="R46" s="19" t="s">
        <v>8316</v>
      </c>
      <c r="S46" s="24">
        <v>42278.664965277778</v>
      </c>
      <c r="T46" s="24">
        <v>42308.664965277778</v>
      </c>
    </row>
    <row r="47" spans="1:20" ht="39.950000000000003" customHeight="1" x14ac:dyDescent="0.25">
      <c r="A47" s="19">
        <v>2899</v>
      </c>
      <c r="B47" s="20" t="s">
        <v>2899</v>
      </c>
      <c r="C47" s="20" t="s">
        <v>7009</v>
      </c>
      <c r="D47" s="21">
        <v>10000</v>
      </c>
      <c r="E47" s="22">
        <v>0</v>
      </c>
      <c r="F47" s="19" t="s">
        <v>8220</v>
      </c>
      <c r="G47" s="19" t="s">
        <v>8223</v>
      </c>
      <c r="H47" s="19" t="s">
        <v>8245</v>
      </c>
      <c r="I47" s="19">
        <v>1469325158</v>
      </c>
      <c r="J47" s="19">
        <v>1464141158</v>
      </c>
      <c r="K47" s="19" t="b">
        <v>0</v>
      </c>
      <c r="L47" s="19">
        <v>0</v>
      </c>
      <c r="M47" s="19" t="b">
        <v>0</v>
      </c>
      <c r="N47" s="19" t="s">
        <v>8269</v>
      </c>
      <c r="O47" s="19">
        <v>0</v>
      </c>
      <c r="P47" s="19">
        <v>0</v>
      </c>
      <c r="Q47" s="23" t="s">
        <v>8315</v>
      </c>
      <c r="R47" s="19" t="s">
        <v>8316</v>
      </c>
      <c r="S47" s="24">
        <v>42515.078217592592</v>
      </c>
      <c r="T47" s="24">
        <v>42575.078217592592</v>
      </c>
    </row>
    <row r="48" spans="1:20" ht="39.950000000000003" customHeight="1" x14ac:dyDescent="0.25">
      <c r="A48" s="19">
        <v>2900</v>
      </c>
      <c r="B48" s="20" t="s">
        <v>2900</v>
      </c>
      <c r="C48" s="20" t="s">
        <v>7010</v>
      </c>
      <c r="D48" s="21">
        <v>5500</v>
      </c>
      <c r="E48" s="22">
        <v>3405</v>
      </c>
      <c r="F48" s="19" t="s">
        <v>8220</v>
      </c>
      <c r="G48" s="19" t="s">
        <v>8223</v>
      </c>
      <c r="H48" s="19" t="s">
        <v>8245</v>
      </c>
      <c r="I48" s="19">
        <v>1407562632</v>
      </c>
      <c r="J48" s="19">
        <v>1404970632</v>
      </c>
      <c r="K48" s="19" t="b">
        <v>0</v>
      </c>
      <c r="L48" s="19">
        <v>7</v>
      </c>
      <c r="M48" s="19" t="b">
        <v>0</v>
      </c>
      <c r="N48" s="19" t="s">
        <v>8269</v>
      </c>
      <c r="O48" s="19">
        <v>62</v>
      </c>
      <c r="P48" s="19">
        <v>486.43</v>
      </c>
      <c r="Q48" s="23" t="s">
        <v>8315</v>
      </c>
      <c r="R48" s="19" t="s">
        <v>8316</v>
      </c>
      <c r="S48" s="24">
        <v>41830.234166666669</v>
      </c>
      <c r="T48" s="24">
        <v>41860.234166666669</v>
      </c>
    </row>
    <row r="49" spans="1:20" ht="39.950000000000003" customHeight="1" x14ac:dyDescent="0.25">
      <c r="A49" s="19">
        <v>2901</v>
      </c>
      <c r="B49" s="20" t="s">
        <v>2901</v>
      </c>
      <c r="C49" s="20" t="s">
        <v>7011</v>
      </c>
      <c r="D49" s="21">
        <v>750</v>
      </c>
      <c r="E49" s="22">
        <v>6</v>
      </c>
      <c r="F49" s="19" t="s">
        <v>8220</v>
      </c>
      <c r="G49" s="19" t="s">
        <v>8223</v>
      </c>
      <c r="H49" s="19" t="s">
        <v>8245</v>
      </c>
      <c r="I49" s="19">
        <v>1423345339</v>
      </c>
      <c r="J49" s="19">
        <v>1418161339</v>
      </c>
      <c r="K49" s="19" t="b">
        <v>0</v>
      </c>
      <c r="L49" s="19">
        <v>2</v>
      </c>
      <c r="M49" s="19" t="b">
        <v>0</v>
      </c>
      <c r="N49" s="19" t="s">
        <v>8269</v>
      </c>
      <c r="O49" s="19">
        <v>1</v>
      </c>
      <c r="P49" s="19">
        <v>3</v>
      </c>
      <c r="Q49" s="23" t="s">
        <v>8315</v>
      </c>
      <c r="R49" s="19" t="s">
        <v>8316</v>
      </c>
      <c r="S49" s="24">
        <v>41982.904386574075</v>
      </c>
      <c r="T49" s="24">
        <v>42042.904386574075</v>
      </c>
    </row>
    <row r="50" spans="1:20" ht="39.950000000000003" customHeight="1" x14ac:dyDescent="0.25">
      <c r="A50" s="19">
        <v>2902</v>
      </c>
      <c r="B50" s="20" t="s">
        <v>2902</v>
      </c>
      <c r="C50" s="20" t="s">
        <v>7012</v>
      </c>
      <c r="D50" s="21">
        <v>150000</v>
      </c>
      <c r="E50" s="22">
        <v>25</v>
      </c>
      <c r="F50" s="19" t="s">
        <v>8220</v>
      </c>
      <c r="G50" s="19" t="s">
        <v>8223</v>
      </c>
      <c r="H50" s="19" t="s">
        <v>8245</v>
      </c>
      <c r="I50" s="19">
        <v>1440412396</v>
      </c>
      <c r="J50" s="19">
        <v>1437820396</v>
      </c>
      <c r="K50" s="19" t="b">
        <v>0</v>
      </c>
      <c r="L50" s="19">
        <v>1</v>
      </c>
      <c r="M50" s="19" t="b">
        <v>0</v>
      </c>
      <c r="N50" s="19" t="s">
        <v>8269</v>
      </c>
      <c r="O50" s="19">
        <v>0</v>
      </c>
      <c r="P50" s="19">
        <v>25</v>
      </c>
      <c r="Q50" s="23" t="s">
        <v>8315</v>
      </c>
      <c r="R50" s="19" t="s">
        <v>8316</v>
      </c>
      <c r="S50" s="24">
        <v>42210.439768518518</v>
      </c>
      <c r="T50" s="24">
        <v>42240.439768518518</v>
      </c>
    </row>
    <row r="51" spans="1:20" ht="39.950000000000003" customHeight="1" x14ac:dyDescent="0.25">
      <c r="A51" s="19">
        <v>2903</v>
      </c>
      <c r="B51" s="20" t="s">
        <v>2903</v>
      </c>
      <c r="C51" s="20" t="s">
        <v>7013</v>
      </c>
      <c r="D51" s="21">
        <v>5000</v>
      </c>
      <c r="E51" s="22">
        <v>39</v>
      </c>
      <c r="F51" s="19" t="s">
        <v>8220</v>
      </c>
      <c r="G51" s="19" t="s">
        <v>8223</v>
      </c>
      <c r="H51" s="19" t="s">
        <v>8245</v>
      </c>
      <c r="I51" s="19">
        <v>1441771218</v>
      </c>
      <c r="J51" s="19">
        <v>1436587218</v>
      </c>
      <c r="K51" s="19" t="b">
        <v>0</v>
      </c>
      <c r="L51" s="19">
        <v>4</v>
      </c>
      <c r="M51" s="19" t="b">
        <v>0</v>
      </c>
      <c r="N51" s="19" t="s">
        <v>8269</v>
      </c>
      <c r="O51" s="19">
        <v>1</v>
      </c>
      <c r="P51" s="19">
        <v>9.75</v>
      </c>
      <c r="Q51" s="23" t="s">
        <v>8315</v>
      </c>
      <c r="R51" s="19" t="s">
        <v>8316</v>
      </c>
      <c r="S51" s="24">
        <v>42196.166874999995</v>
      </c>
      <c r="T51" s="24">
        <v>42256.166874999995</v>
      </c>
    </row>
    <row r="52" spans="1:20" ht="39.950000000000003" customHeight="1" x14ac:dyDescent="0.25">
      <c r="A52" s="19">
        <v>2905</v>
      </c>
      <c r="B52" s="20" t="s">
        <v>2905</v>
      </c>
      <c r="C52" s="20" t="s">
        <v>7015</v>
      </c>
      <c r="D52" s="21">
        <v>3500</v>
      </c>
      <c r="E52" s="22">
        <v>622</v>
      </c>
      <c r="F52" s="19" t="s">
        <v>8220</v>
      </c>
      <c r="G52" s="19" t="s">
        <v>8223</v>
      </c>
      <c r="H52" s="19" t="s">
        <v>8245</v>
      </c>
      <c r="I52" s="19">
        <v>1473211313</v>
      </c>
      <c r="J52" s="19">
        <v>1472001713</v>
      </c>
      <c r="K52" s="19" t="b">
        <v>0</v>
      </c>
      <c r="L52" s="19">
        <v>17</v>
      </c>
      <c r="M52" s="19" t="b">
        <v>0</v>
      </c>
      <c r="N52" s="19" t="s">
        <v>8269</v>
      </c>
      <c r="O52" s="19">
        <v>18</v>
      </c>
      <c r="P52" s="19">
        <v>36.590000000000003</v>
      </c>
      <c r="Q52" s="23" t="s">
        <v>8315</v>
      </c>
      <c r="R52" s="19" t="s">
        <v>8316</v>
      </c>
      <c r="S52" s="24">
        <v>42606.056863425925</v>
      </c>
      <c r="T52" s="24">
        <v>42620.056863425925</v>
      </c>
    </row>
    <row r="53" spans="1:20" ht="39.950000000000003" customHeight="1" x14ac:dyDescent="0.25">
      <c r="A53" s="19">
        <v>2906</v>
      </c>
      <c r="B53" s="20" t="s">
        <v>2906</v>
      </c>
      <c r="C53" s="20" t="s">
        <v>7016</v>
      </c>
      <c r="D53" s="21">
        <v>6000</v>
      </c>
      <c r="E53" s="22">
        <v>565</v>
      </c>
      <c r="F53" s="19" t="s">
        <v>8220</v>
      </c>
      <c r="G53" s="19" t="s">
        <v>8223</v>
      </c>
      <c r="H53" s="19" t="s">
        <v>8245</v>
      </c>
      <c r="I53" s="19">
        <v>1438390800</v>
      </c>
      <c r="J53" s="19">
        <v>1436888066</v>
      </c>
      <c r="K53" s="19" t="b">
        <v>0</v>
      </c>
      <c r="L53" s="19">
        <v>7</v>
      </c>
      <c r="M53" s="19" t="b">
        <v>0</v>
      </c>
      <c r="N53" s="19" t="s">
        <v>8269</v>
      </c>
      <c r="O53" s="19">
        <v>9</v>
      </c>
      <c r="P53" s="19">
        <v>80.709999999999994</v>
      </c>
      <c r="Q53" s="23" t="s">
        <v>8315</v>
      </c>
      <c r="R53" s="19" t="s">
        <v>8316</v>
      </c>
      <c r="S53" s="24">
        <v>42199.648912037039</v>
      </c>
      <c r="T53" s="24">
        <v>42217.041666666672</v>
      </c>
    </row>
    <row r="54" spans="1:20" ht="39.950000000000003" customHeight="1" x14ac:dyDescent="0.25">
      <c r="A54" s="19">
        <v>2907</v>
      </c>
      <c r="B54" s="20" t="s">
        <v>2907</v>
      </c>
      <c r="C54" s="20" t="s">
        <v>7017</v>
      </c>
      <c r="D54" s="21">
        <v>2500</v>
      </c>
      <c r="E54" s="22">
        <v>2</v>
      </c>
      <c r="F54" s="19" t="s">
        <v>8220</v>
      </c>
      <c r="G54" s="19" t="s">
        <v>8223</v>
      </c>
      <c r="H54" s="19" t="s">
        <v>8245</v>
      </c>
      <c r="I54" s="19">
        <v>1463259837</v>
      </c>
      <c r="J54" s="19">
        <v>1458075837</v>
      </c>
      <c r="K54" s="19" t="b">
        <v>0</v>
      </c>
      <c r="L54" s="19">
        <v>2</v>
      </c>
      <c r="M54" s="19" t="b">
        <v>0</v>
      </c>
      <c r="N54" s="19" t="s">
        <v>8269</v>
      </c>
      <c r="O54" s="19">
        <v>0</v>
      </c>
      <c r="P54" s="19">
        <v>1</v>
      </c>
      <c r="Q54" s="23" t="s">
        <v>8315</v>
      </c>
      <c r="R54" s="19" t="s">
        <v>8316</v>
      </c>
      <c r="S54" s="24">
        <v>42444.877743055549</v>
      </c>
      <c r="T54" s="24">
        <v>42504.877743055549</v>
      </c>
    </row>
    <row r="55" spans="1:20" ht="39.950000000000003" customHeight="1" x14ac:dyDescent="0.25">
      <c r="A55" s="19">
        <v>2908</v>
      </c>
      <c r="B55" s="20" t="s">
        <v>2908</v>
      </c>
      <c r="C55" s="20" t="s">
        <v>7018</v>
      </c>
      <c r="D55" s="21">
        <v>9600</v>
      </c>
      <c r="E55" s="22">
        <v>264</v>
      </c>
      <c r="F55" s="19" t="s">
        <v>8220</v>
      </c>
      <c r="G55" s="19" t="s">
        <v>8223</v>
      </c>
      <c r="H55" s="19" t="s">
        <v>8245</v>
      </c>
      <c r="I55" s="19">
        <v>1465407219</v>
      </c>
      <c r="J55" s="19">
        <v>1462815219</v>
      </c>
      <c r="K55" s="19" t="b">
        <v>0</v>
      </c>
      <c r="L55" s="19">
        <v>5</v>
      </c>
      <c r="M55" s="19" t="b">
        <v>0</v>
      </c>
      <c r="N55" s="19" t="s">
        <v>8269</v>
      </c>
      <c r="O55" s="19">
        <v>3</v>
      </c>
      <c r="P55" s="19">
        <v>52.8</v>
      </c>
      <c r="Q55" s="23" t="s">
        <v>8315</v>
      </c>
      <c r="R55" s="19" t="s">
        <v>8316</v>
      </c>
      <c r="S55" s="24">
        <v>42499.731701388882</v>
      </c>
      <c r="T55" s="24">
        <v>42529.731701388882</v>
      </c>
    </row>
    <row r="56" spans="1:20" ht="39.950000000000003" customHeight="1" x14ac:dyDescent="0.25">
      <c r="A56" s="19">
        <v>2909</v>
      </c>
      <c r="B56" s="20" t="s">
        <v>2909</v>
      </c>
      <c r="C56" s="20" t="s">
        <v>7019</v>
      </c>
      <c r="D56" s="21">
        <v>180000</v>
      </c>
      <c r="E56" s="22">
        <v>20</v>
      </c>
      <c r="F56" s="19" t="s">
        <v>8220</v>
      </c>
      <c r="G56" s="19" t="s">
        <v>8223</v>
      </c>
      <c r="H56" s="19" t="s">
        <v>8245</v>
      </c>
      <c r="I56" s="19">
        <v>1416944760</v>
      </c>
      <c r="J56" s="19">
        <v>1413527001</v>
      </c>
      <c r="K56" s="19" t="b">
        <v>0</v>
      </c>
      <c r="L56" s="19">
        <v>1</v>
      </c>
      <c r="M56" s="19" t="b">
        <v>0</v>
      </c>
      <c r="N56" s="19" t="s">
        <v>8269</v>
      </c>
      <c r="O56" s="19">
        <v>0</v>
      </c>
      <c r="P56" s="19">
        <v>20</v>
      </c>
      <c r="Q56" s="23" t="s">
        <v>8315</v>
      </c>
      <c r="R56" s="19" t="s">
        <v>8316</v>
      </c>
      <c r="S56" s="24">
        <v>41929.266215277778</v>
      </c>
      <c r="T56" s="24">
        <v>41968.823611111111</v>
      </c>
    </row>
    <row r="57" spans="1:20" ht="39.950000000000003" customHeight="1" x14ac:dyDescent="0.25">
      <c r="A57" s="19">
        <v>2911</v>
      </c>
      <c r="B57" s="20" t="s">
        <v>2911</v>
      </c>
      <c r="C57" s="20" t="s">
        <v>7021</v>
      </c>
      <c r="D57" s="21">
        <v>1800</v>
      </c>
      <c r="E57" s="22">
        <v>657</v>
      </c>
      <c r="F57" s="19" t="s">
        <v>8220</v>
      </c>
      <c r="G57" s="19" t="s">
        <v>8223</v>
      </c>
      <c r="H57" s="19" t="s">
        <v>8245</v>
      </c>
      <c r="I57" s="19">
        <v>1435429626</v>
      </c>
      <c r="J57" s="19">
        <v>1431973626</v>
      </c>
      <c r="K57" s="19" t="b">
        <v>0</v>
      </c>
      <c r="L57" s="19">
        <v>14</v>
      </c>
      <c r="M57" s="19" t="b">
        <v>0</v>
      </c>
      <c r="N57" s="19" t="s">
        <v>8269</v>
      </c>
      <c r="O57" s="19">
        <v>37</v>
      </c>
      <c r="P57" s="19">
        <v>46.93</v>
      </c>
      <c r="Q57" s="23" t="s">
        <v>8315</v>
      </c>
      <c r="R57" s="19" t="s">
        <v>8316</v>
      </c>
      <c r="S57" s="24">
        <v>42142.768819444449</v>
      </c>
      <c r="T57" s="24">
        <v>42182.768819444449</v>
      </c>
    </row>
    <row r="58" spans="1:20" ht="39.950000000000003" customHeight="1" x14ac:dyDescent="0.25">
      <c r="A58" s="19">
        <v>2912</v>
      </c>
      <c r="B58" s="20" t="s">
        <v>2912</v>
      </c>
      <c r="C58" s="20" t="s">
        <v>7022</v>
      </c>
      <c r="D58" s="21">
        <v>14440</v>
      </c>
      <c r="E58" s="22">
        <v>2030</v>
      </c>
      <c r="F58" s="19" t="s">
        <v>8220</v>
      </c>
      <c r="G58" s="19" t="s">
        <v>8223</v>
      </c>
      <c r="H58" s="19" t="s">
        <v>8245</v>
      </c>
      <c r="I58" s="19">
        <v>1452827374</v>
      </c>
      <c r="J58" s="19">
        <v>1450235374</v>
      </c>
      <c r="K58" s="19" t="b">
        <v>0</v>
      </c>
      <c r="L58" s="19">
        <v>26</v>
      </c>
      <c r="M58" s="19" t="b">
        <v>0</v>
      </c>
      <c r="N58" s="19" t="s">
        <v>8269</v>
      </c>
      <c r="O58" s="19">
        <v>14</v>
      </c>
      <c r="P58" s="19">
        <v>78.08</v>
      </c>
      <c r="Q58" s="23" t="s">
        <v>8315</v>
      </c>
      <c r="R58" s="19" t="s">
        <v>8316</v>
      </c>
      <c r="S58" s="24">
        <v>42354.131643518514</v>
      </c>
      <c r="T58" s="24">
        <v>42384.131643518514</v>
      </c>
    </row>
    <row r="59" spans="1:20" ht="39.950000000000003" customHeight="1" x14ac:dyDescent="0.25">
      <c r="A59" s="19">
        <v>2913</v>
      </c>
      <c r="B59" s="20" t="s">
        <v>2913</v>
      </c>
      <c r="C59" s="20" t="s">
        <v>7023</v>
      </c>
      <c r="D59" s="21">
        <v>10000</v>
      </c>
      <c r="E59" s="22">
        <v>2</v>
      </c>
      <c r="F59" s="19" t="s">
        <v>8220</v>
      </c>
      <c r="G59" s="19" t="s">
        <v>8223</v>
      </c>
      <c r="H59" s="19" t="s">
        <v>8245</v>
      </c>
      <c r="I59" s="19">
        <v>1410041339</v>
      </c>
      <c r="J59" s="19">
        <v>1404857339</v>
      </c>
      <c r="K59" s="19" t="b">
        <v>0</v>
      </c>
      <c r="L59" s="19">
        <v>2</v>
      </c>
      <c r="M59" s="19" t="b">
        <v>0</v>
      </c>
      <c r="N59" s="19" t="s">
        <v>8269</v>
      </c>
      <c r="O59" s="19">
        <v>0</v>
      </c>
      <c r="P59" s="19">
        <v>1</v>
      </c>
      <c r="Q59" s="23" t="s">
        <v>8315</v>
      </c>
      <c r="R59" s="19" t="s">
        <v>8316</v>
      </c>
      <c r="S59" s="24">
        <v>41828.922905092593</v>
      </c>
      <c r="T59" s="24">
        <v>41888.922905092593</v>
      </c>
    </row>
    <row r="60" spans="1:20" ht="39.950000000000003" customHeight="1" x14ac:dyDescent="0.25">
      <c r="A60" s="19">
        <v>2917</v>
      </c>
      <c r="B60" s="20" t="s">
        <v>2917</v>
      </c>
      <c r="C60" s="20" t="s">
        <v>7027</v>
      </c>
      <c r="D60" s="21">
        <v>2000</v>
      </c>
      <c r="E60" s="22">
        <v>437</v>
      </c>
      <c r="F60" s="19" t="s">
        <v>8220</v>
      </c>
      <c r="G60" s="19" t="s">
        <v>8223</v>
      </c>
      <c r="H60" s="19" t="s">
        <v>8245</v>
      </c>
      <c r="I60" s="19">
        <v>1442381847</v>
      </c>
      <c r="J60" s="19">
        <v>1440826647</v>
      </c>
      <c r="K60" s="19" t="b">
        <v>0</v>
      </c>
      <c r="L60" s="19">
        <v>9</v>
      </c>
      <c r="M60" s="19" t="b">
        <v>0</v>
      </c>
      <c r="N60" s="19" t="s">
        <v>8269</v>
      </c>
      <c r="O60" s="19">
        <v>22</v>
      </c>
      <c r="P60" s="19">
        <v>48.56</v>
      </c>
      <c r="Q60" s="23" t="s">
        <v>8315</v>
      </c>
      <c r="R60" s="19" t="s">
        <v>8316</v>
      </c>
      <c r="S60" s="24">
        <v>42245.234340277777</v>
      </c>
      <c r="T60" s="24">
        <v>42263.234340277777</v>
      </c>
    </row>
    <row r="61" spans="1:20" ht="39.950000000000003" customHeight="1" x14ac:dyDescent="0.25">
      <c r="A61" s="19">
        <v>2918</v>
      </c>
      <c r="B61" s="20" t="s">
        <v>2918</v>
      </c>
      <c r="C61" s="20" t="s">
        <v>7028</v>
      </c>
      <c r="D61" s="21">
        <v>5000</v>
      </c>
      <c r="E61" s="22">
        <v>1362</v>
      </c>
      <c r="F61" s="19" t="s">
        <v>8220</v>
      </c>
      <c r="G61" s="19" t="s">
        <v>8223</v>
      </c>
      <c r="H61" s="19" t="s">
        <v>8245</v>
      </c>
      <c r="I61" s="19">
        <v>1446131207</v>
      </c>
      <c r="J61" s="19">
        <v>1443712007</v>
      </c>
      <c r="K61" s="19" t="b">
        <v>0</v>
      </c>
      <c r="L61" s="19">
        <v>20</v>
      </c>
      <c r="M61" s="19" t="b">
        <v>0</v>
      </c>
      <c r="N61" s="19" t="s">
        <v>8269</v>
      </c>
      <c r="O61" s="19">
        <v>27</v>
      </c>
      <c r="P61" s="19">
        <v>68.099999999999994</v>
      </c>
      <c r="Q61" s="23" t="s">
        <v>8315</v>
      </c>
      <c r="R61" s="19" t="s">
        <v>8316</v>
      </c>
      <c r="S61" s="24">
        <v>42278.629710648151</v>
      </c>
      <c r="T61" s="24">
        <v>42306.629710648151</v>
      </c>
    </row>
    <row r="62" spans="1:20" ht="39.950000000000003" customHeight="1" x14ac:dyDescent="0.25">
      <c r="A62" s="19">
        <v>2919</v>
      </c>
      <c r="B62" s="20" t="s">
        <v>2919</v>
      </c>
      <c r="C62" s="20" t="s">
        <v>7029</v>
      </c>
      <c r="D62" s="21">
        <v>600</v>
      </c>
      <c r="E62" s="22">
        <v>51</v>
      </c>
      <c r="F62" s="19" t="s">
        <v>8220</v>
      </c>
      <c r="G62" s="19" t="s">
        <v>8223</v>
      </c>
      <c r="H62" s="19" t="s">
        <v>8245</v>
      </c>
      <c r="I62" s="19">
        <v>1407250329</v>
      </c>
      <c r="J62" s="19">
        <v>1404658329</v>
      </c>
      <c r="K62" s="19" t="b">
        <v>0</v>
      </c>
      <c r="L62" s="19">
        <v>6</v>
      </c>
      <c r="M62" s="19" t="b">
        <v>0</v>
      </c>
      <c r="N62" s="19" t="s">
        <v>8269</v>
      </c>
      <c r="O62" s="19">
        <v>9</v>
      </c>
      <c r="P62" s="19">
        <v>8.5</v>
      </c>
      <c r="Q62" s="23" t="s">
        <v>8315</v>
      </c>
      <c r="R62" s="19" t="s">
        <v>8316</v>
      </c>
      <c r="S62" s="24">
        <v>41826.61954861111</v>
      </c>
      <c r="T62" s="24">
        <v>41856.61954861111</v>
      </c>
    </row>
    <row r="63" spans="1:20" ht="39.950000000000003" customHeight="1" x14ac:dyDescent="0.25">
      <c r="A63" s="19">
        <v>3728</v>
      </c>
      <c r="B63" s="20" t="s">
        <v>3725</v>
      </c>
      <c r="C63" s="20" t="s">
        <v>7838</v>
      </c>
      <c r="D63" s="21">
        <v>20000</v>
      </c>
      <c r="E63" s="22">
        <v>1862</v>
      </c>
      <c r="F63" s="19" t="s">
        <v>8220</v>
      </c>
      <c r="G63" s="19" t="s">
        <v>8223</v>
      </c>
      <c r="H63" s="19" t="s">
        <v>8245</v>
      </c>
      <c r="I63" s="19">
        <v>1439957176</v>
      </c>
      <c r="J63" s="19">
        <v>1437365176</v>
      </c>
      <c r="K63" s="19" t="b">
        <v>0</v>
      </c>
      <c r="L63" s="19">
        <v>31</v>
      </c>
      <c r="M63" s="19" t="b">
        <v>0</v>
      </c>
      <c r="N63" s="19" t="s">
        <v>8269</v>
      </c>
      <c r="O63" s="19">
        <v>9</v>
      </c>
      <c r="P63" s="19">
        <v>60.06</v>
      </c>
      <c r="Q63" s="23" t="s">
        <v>8315</v>
      </c>
      <c r="R63" s="19" t="s">
        <v>8316</v>
      </c>
      <c r="S63" s="24">
        <v>42205.171018518522</v>
      </c>
      <c r="T63" s="24">
        <v>42235.171018518522</v>
      </c>
    </row>
    <row r="64" spans="1:20" ht="39.950000000000003" customHeight="1" x14ac:dyDescent="0.25">
      <c r="A64" s="19">
        <v>3729</v>
      </c>
      <c r="B64" s="20" t="s">
        <v>3726</v>
      </c>
      <c r="C64" s="20" t="s">
        <v>7839</v>
      </c>
      <c r="D64" s="21">
        <v>5000</v>
      </c>
      <c r="E64" s="22">
        <v>362</v>
      </c>
      <c r="F64" s="19" t="s">
        <v>8220</v>
      </c>
      <c r="G64" s="19" t="s">
        <v>8223</v>
      </c>
      <c r="H64" s="19" t="s">
        <v>8245</v>
      </c>
      <c r="I64" s="19">
        <v>1427082912</v>
      </c>
      <c r="J64" s="19">
        <v>1423198512</v>
      </c>
      <c r="K64" s="19" t="b">
        <v>0</v>
      </c>
      <c r="L64" s="19">
        <v>5</v>
      </c>
      <c r="M64" s="19" t="b">
        <v>0</v>
      </c>
      <c r="N64" s="19" t="s">
        <v>8269</v>
      </c>
      <c r="O64" s="19">
        <v>7</v>
      </c>
      <c r="P64" s="19">
        <v>72.400000000000006</v>
      </c>
      <c r="Q64" s="23" t="s">
        <v>8315</v>
      </c>
      <c r="R64" s="19" t="s">
        <v>8316</v>
      </c>
      <c r="S64" s="24">
        <v>42041.205000000002</v>
      </c>
      <c r="T64" s="24">
        <v>42086.16333333333</v>
      </c>
    </row>
    <row r="65" spans="1:20" ht="39.950000000000003" customHeight="1" x14ac:dyDescent="0.25">
      <c r="A65" s="19">
        <v>3730</v>
      </c>
      <c r="B65" s="20" t="s">
        <v>3727</v>
      </c>
      <c r="C65" s="20" t="s">
        <v>7840</v>
      </c>
      <c r="D65" s="21">
        <v>1000</v>
      </c>
      <c r="E65" s="22">
        <v>100</v>
      </c>
      <c r="F65" s="19" t="s">
        <v>8220</v>
      </c>
      <c r="G65" s="19" t="s">
        <v>8223</v>
      </c>
      <c r="H65" s="19" t="s">
        <v>8245</v>
      </c>
      <c r="I65" s="19">
        <v>1439828159</v>
      </c>
      <c r="J65" s="19">
        <v>1437236159</v>
      </c>
      <c r="K65" s="19" t="b">
        <v>0</v>
      </c>
      <c r="L65" s="19">
        <v>1</v>
      </c>
      <c r="M65" s="19" t="b">
        <v>0</v>
      </c>
      <c r="N65" s="19" t="s">
        <v>8269</v>
      </c>
      <c r="O65" s="19">
        <v>10</v>
      </c>
      <c r="P65" s="19">
        <v>100</v>
      </c>
      <c r="Q65" s="23" t="s">
        <v>8315</v>
      </c>
      <c r="R65" s="19" t="s">
        <v>8316</v>
      </c>
      <c r="S65" s="24">
        <v>42203.677766203706</v>
      </c>
      <c r="T65" s="24">
        <v>42233.677766203706</v>
      </c>
    </row>
    <row r="66" spans="1:20" ht="39.950000000000003" customHeight="1" x14ac:dyDescent="0.25">
      <c r="A66" s="19">
        <v>3731</v>
      </c>
      <c r="B66" s="20" t="s">
        <v>3728</v>
      </c>
      <c r="C66" s="20" t="s">
        <v>7841</v>
      </c>
      <c r="D66" s="21">
        <v>5500</v>
      </c>
      <c r="E66" s="22">
        <v>620</v>
      </c>
      <c r="F66" s="19" t="s">
        <v>8220</v>
      </c>
      <c r="G66" s="19" t="s">
        <v>8223</v>
      </c>
      <c r="H66" s="19" t="s">
        <v>8245</v>
      </c>
      <c r="I66" s="19">
        <v>1420860180</v>
      </c>
      <c r="J66" s="19">
        <v>1418234646</v>
      </c>
      <c r="K66" s="19" t="b">
        <v>0</v>
      </c>
      <c r="L66" s="19">
        <v>12</v>
      </c>
      <c r="M66" s="19" t="b">
        <v>0</v>
      </c>
      <c r="N66" s="19" t="s">
        <v>8269</v>
      </c>
      <c r="O66" s="19">
        <v>11</v>
      </c>
      <c r="P66" s="19">
        <v>51.67</v>
      </c>
      <c r="Q66" s="23" t="s">
        <v>8315</v>
      </c>
      <c r="R66" s="19" t="s">
        <v>8316</v>
      </c>
      <c r="S66" s="24">
        <v>41983.752847222218</v>
      </c>
      <c r="T66" s="24">
        <v>42014.140972222223</v>
      </c>
    </row>
    <row r="67" spans="1:20" ht="39.950000000000003" customHeight="1" x14ac:dyDescent="0.25">
      <c r="A67" s="19">
        <v>3733</v>
      </c>
      <c r="B67" s="20" t="s">
        <v>3730</v>
      </c>
      <c r="C67" s="20" t="s">
        <v>7843</v>
      </c>
      <c r="D67" s="21">
        <v>1500</v>
      </c>
      <c r="E67" s="22">
        <v>0</v>
      </c>
      <c r="F67" s="19" t="s">
        <v>8220</v>
      </c>
      <c r="G67" s="19" t="s">
        <v>8223</v>
      </c>
      <c r="H67" s="19" t="s">
        <v>8245</v>
      </c>
      <c r="I67" s="19">
        <v>1429396200</v>
      </c>
      <c r="J67" s="19">
        <v>1428539708</v>
      </c>
      <c r="K67" s="19" t="b">
        <v>0</v>
      </c>
      <c r="L67" s="19">
        <v>0</v>
      </c>
      <c r="M67" s="19" t="b">
        <v>0</v>
      </c>
      <c r="N67" s="19" t="s">
        <v>8269</v>
      </c>
      <c r="O67" s="19">
        <v>0</v>
      </c>
      <c r="P67" s="19">
        <v>0</v>
      </c>
      <c r="Q67" s="23" t="s">
        <v>8315</v>
      </c>
      <c r="R67" s="19" t="s">
        <v>8316</v>
      </c>
      <c r="S67" s="24">
        <v>42103.024398148147</v>
      </c>
      <c r="T67" s="24">
        <v>42112.9375</v>
      </c>
    </row>
    <row r="68" spans="1:20" ht="39.950000000000003" customHeight="1" x14ac:dyDescent="0.25">
      <c r="A68" s="19">
        <v>3734</v>
      </c>
      <c r="B68" s="20" t="s">
        <v>3731</v>
      </c>
      <c r="C68" s="20" t="s">
        <v>7844</v>
      </c>
      <c r="D68" s="21">
        <v>1500</v>
      </c>
      <c r="E68" s="22">
        <v>427</v>
      </c>
      <c r="F68" s="19" t="s">
        <v>8220</v>
      </c>
      <c r="G68" s="19" t="s">
        <v>8223</v>
      </c>
      <c r="H68" s="19" t="s">
        <v>8245</v>
      </c>
      <c r="I68" s="19">
        <v>1432589896</v>
      </c>
      <c r="J68" s="19">
        <v>1427405896</v>
      </c>
      <c r="K68" s="19" t="b">
        <v>0</v>
      </c>
      <c r="L68" s="19">
        <v>7</v>
      </c>
      <c r="M68" s="19" t="b">
        <v>0</v>
      </c>
      <c r="N68" s="19" t="s">
        <v>8269</v>
      </c>
      <c r="O68" s="19">
        <v>28</v>
      </c>
      <c r="P68" s="19">
        <v>61</v>
      </c>
      <c r="Q68" s="23" t="s">
        <v>8315</v>
      </c>
      <c r="R68" s="19" t="s">
        <v>8316</v>
      </c>
      <c r="S68" s="24">
        <v>42089.901574074072</v>
      </c>
      <c r="T68" s="24">
        <v>42149.901574074072</v>
      </c>
    </row>
    <row r="69" spans="1:20" ht="39.950000000000003" customHeight="1" x14ac:dyDescent="0.25">
      <c r="A69" s="19">
        <v>3737</v>
      </c>
      <c r="B69" s="20" t="s">
        <v>3734</v>
      </c>
      <c r="C69" s="20" t="s">
        <v>7847</v>
      </c>
      <c r="D69" s="21">
        <v>700</v>
      </c>
      <c r="E69" s="22">
        <v>150</v>
      </c>
      <c r="F69" s="19" t="s">
        <v>8220</v>
      </c>
      <c r="G69" s="19" t="s">
        <v>8223</v>
      </c>
      <c r="H69" s="19" t="s">
        <v>8245</v>
      </c>
      <c r="I69" s="19">
        <v>1447311540</v>
      </c>
      <c r="J69" s="19">
        <v>1445358903</v>
      </c>
      <c r="K69" s="19" t="b">
        <v>0</v>
      </c>
      <c r="L69" s="19">
        <v>4</v>
      </c>
      <c r="M69" s="19" t="b">
        <v>0</v>
      </c>
      <c r="N69" s="19" t="s">
        <v>8269</v>
      </c>
      <c r="O69" s="19">
        <v>21</v>
      </c>
      <c r="P69" s="19">
        <v>37.5</v>
      </c>
      <c r="Q69" s="23" t="s">
        <v>8315</v>
      </c>
      <c r="R69" s="19" t="s">
        <v>8316</v>
      </c>
      <c r="S69" s="24">
        <v>42297.691006944442</v>
      </c>
      <c r="T69" s="24">
        <v>42320.290972222225</v>
      </c>
    </row>
    <row r="70" spans="1:20" ht="39.950000000000003" customHeight="1" x14ac:dyDescent="0.25">
      <c r="A70" s="19">
        <v>3740</v>
      </c>
      <c r="B70" s="20" t="s">
        <v>3737</v>
      </c>
      <c r="C70" s="20" t="s">
        <v>7850</v>
      </c>
      <c r="D70" s="21">
        <v>2000</v>
      </c>
      <c r="E70" s="22">
        <v>358</v>
      </c>
      <c r="F70" s="19" t="s">
        <v>8220</v>
      </c>
      <c r="G70" s="19" t="s">
        <v>8223</v>
      </c>
      <c r="H70" s="19" t="s">
        <v>8245</v>
      </c>
      <c r="I70" s="19">
        <v>1407808438</v>
      </c>
      <c r="J70" s="19">
        <v>1405217355</v>
      </c>
      <c r="K70" s="19" t="b">
        <v>0</v>
      </c>
      <c r="L70" s="19">
        <v>14</v>
      </c>
      <c r="M70" s="19" t="b">
        <v>0</v>
      </c>
      <c r="N70" s="19" t="s">
        <v>8269</v>
      </c>
      <c r="O70" s="19">
        <v>18</v>
      </c>
      <c r="P70" s="19">
        <v>25.57</v>
      </c>
      <c r="Q70" s="23" t="s">
        <v>8315</v>
      </c>
      <c r="R70" s="19" t="s">
        <v>8316</v>
      </c>
      <c r="S70" s="24">
        <v>41833.089756944442</v>
      </c>
      <c r="T70" s="24">
        <v>41863.079143518517</v>
      </c>
    </row>
    <row r="71" spans="1:20" ht="39.950000000000003" customHeight="1" x14ac:dyDescent="0.25">
      <c r="A71" s="19">
        <v>3741</v>
      </c>
      <c r="B71" s="20" t="s">
        <v>3738</v>
      </c>
      <c r="C71" s="20" t="s">
        <v>7851</v>
      </c>
      <c r="D71" s="21">
        <v>20000</v>
      </c>
      <c r="E71" s="22">
        <v>0</v>
      </c>
      <c r="F71" s="19" t="s">
        <v>8220</v>
      </c>
      <c r="G71" s="19" t="s">
        <v>8223</v>
      </c>
      <c r="H71" s="19" t="s">
        <v>8245</v>
      </c>
      <c r="I71" s="19">
        <v>1450389950</v>
      </c>
      <c r="J71" s="19">
        <v>1447797950</v>
      </c>
      <c r="K71" s="19" t="b">
        <v>0</v>
      </c>
      <c r="L71" s="19">
        <v>0</v>
      </c>
      <c r="M71" s="19" t="b">
        <v>0</v>
      </c>
      <c r="N71" s="19" t="s">
        <v>8269</v>
      </c>
      <c r="O71" s="19">
        <v>0</v>
      </c>
      <c r="P71" s="19">
        <v>0</v>
      </c>
      <c r="Q71" s="23" t="s">
        <v>8315</v>
      </c>
      <c r="R71" s="19" t="s">
        <v>8316</v>
      </c>
      <c r="S71" s="24">
        <v>42325.920717592591</v>
      </c>
      <c r="T71" s="24">
        <v>42355.920717592591</v>
      </c>
    </row>
    <row r="72" spans="1:20" ht="39.950000000000003" customHeight="1" x14ac:dyDescent="0.25">
      <c r="A72" s="19">
        <v>3742</v>
      </c>
      <c r="B72" s="20" t="s">
        <v>3739</v>
      </c>
      <c r="C72" s="20" t="s">
        <v>7852</v>
      </c>
      <c r="D72" s="21">
        <v>5000</v>
      </c>
      <c r="E72" s="22">
        <v>100</v>
      </c>
      <c r="F72" s="19" t="s">
        <v>8220</v>
      </c>
      <c r="G72" s="19" t="s">
        <v>8223</v>
      </c>
      <c r="H72" s="19" t="s">
        <v>8245</v>
      </c>
      <c r="I72" s="19">
        <v>1409980144</v>
      </c>
      <c r="J72" s="19">
        <v>1407388144</v>
      </c>
      <c r="K72" s="19" t="b">
        <v>0</v>
      </c>
      <c r="L72" s="19">
        <v>4</v>
      </c>
      <c r="M72" s="19" t="b">
        <v>0</v>
      </c>
      <c r="N72" s="19" t="s">
        <v>8269</v>
      </c>
      <c r="O72" s="19">
        <v>2</v>
      </c>
      <c r="P72" s="19">
        <v>25</v>
      </c>
      <c r="Q72" s="23" t="s">
        <v>8315</v>
      </c>
      <c r="R72" s="19" t="s">
        <v>8316</v>
      </c>
      <c r="S72" s="24">
        <v>41858.214629629627</v>
      </c>
      <c r="T72" s="24">
        <v>41888.214629629627</v>
      </c>
    </row>
    <row r="73" spans="1:20" ht="39.950000000000003" customHeight="1" x14ac:dyDescent="0.25">
      <c r="A73" s="19">
        <v>3743</v>
      </c>
      <c r="B73" s="20" t="s">
        <v>3740</v>
      </c>
      <c r="C73" s="20" t="s">
        <v>7853</v>
      </c>
      <c r="D73" s="21">
        <v>2200</v>
      </c>
      <c r="E73" s="22">
        <v>0</v>
      </c>
      <c r="F73" s="19" t="s">
        <v>8220</v>
      </c>
      <c r="G73" s="19" t="s">
        <v>8223</v>
      </c>
      <c r="H73" s="19" t="s">
        <v>8245</v>
      </c>
      <c r="I73" s="19">
        <v>1404406964</v>
      </c>
      <c r="J73" s="19">
        <v>1401814964</v>
      </c>
      <c r="K73" s="19" t="b">
        <v>0</v>
      </c>
      <c r="L73" s="19">
        <v>0</v>
      </c>
      <c r="M73" s="19" t="b">
        <v>0</v>
      </c>
      <c r="N73" s="19" t="s">
        <v>8269</v>
      </c>
      <c r="O73" s="19">
        <v>0</v>
      </c>
      <c r="P73" s="19">
        <v>0</v>
      </c>
      <c r="Q73" s="23" t="s">
        <v>8315</v>
      </c>
      <c r="R73" s="19" t="s">
        <v>8316</v>
      </c>
      <c r="S73" s="24">
        <v>41793.710231481484</v>
      </c>
      <c r="T73" s="24">
        <v>41823.710231481484</v>
      </c>
    </row>
    <row r="74" spans="1:20" ht="39.950000000000003" customHeight="1" x14ac:dyDescent="0.25">
      <c r="A74" s="19">
        <v>3744</v>
      </c>
      <c r="B74" s="20" t="s">
        <v>3741</v>
      </c>
      <c r="C74" s="20" t="s">
        <v>7854</v>
      </c>
      <c r="D74" s="21">
        <v>1200</v>
      </c>
      <c r="E74" s="22">
        <v>0</v>
      </c>
      <c r="F74" s="19" t="s">
        <v>8220</v>
      </c>
      <c r="G74" s="19" t="s">
        <v>8223</v>
      </c>
      <c r="H74" s="19" t="s">
        <v>8245</v>
      </c>
      <c r="I74" s="19">
        <v>1404532740</v>
      </c>
      <c r="J74" s="19">
        <v>1401823952</v>
      </c>
      <c r="K74" s="19" t="b">
        <v>0</v>
      </c>
      <c r="L74" s="19">
        <v>0</v>
      </c>
      <c r="M74" s="19" t="b">
        <v>0</v>
      </c>
      <c r="N74" s="19" t="s">
        <v>8269</v>
      </c>
      <c r="O74" s="19">
        <v>0</v>
      </c>
      <c r="P74" s="19">
        <v>0</v>
      </c>
      <c r="Q74" s="23" t="s">
        <v>8315</v>
      </c>
      <c r="R74" s="19" t="s">
        <v>8316</v>
      </c>
      <c r="S74" s="24">
        <v>41793.814259259263</v>
      </c>
      <c r="T74" s="24">
        <v>41825.165972222225</v>
      </c>
    </row>
    <row r="75" spans="1:20" ht="39.950000000000003" customHeight="1" x14ac:dyDescent="0.25">
      <c r="A75" s="19">
        <v>3745</v>
      </c>
      <c r="B75" s="20" t="s">
        <v>3742</v>
      </c>
      <c r="C75" s="20" t="s">
        <v>7855</v>
      </c>
      <c r="D75" s="21">
        <v>100</v>
      </c>
      <c r="E75" s="22">
        <v>10</v>
      </c>
      <c r="F75" s="19" t="s">
        <v>8220</v>
      </c>
      <c r="G75" s="19" t="s">
        <v>8223</v>
      </c>
      <c r="H75" s="19" t="s">
        <v>8245</v>
      </c>
      <c r="I75" s="19">
        <v>1407689102</v>
      </c>
      <c r="J75" s="19">
        <v>1405097102</v>
      </c>
      <c r="K75" s="19" t="b">
        <v>0</v>
      </c>
      <c r="L75" s="19">
        <v>1</v>
      </c>
      <c r="M75" s="19" t="b">
        <v>0</v>
      </c>
      <c r="N75" s="19" t="s">
        <v>8269</v>
      </c>
      <c r="O75" s="19">
        <v>10</v>
      </c>
      <c r="P75" s="19">
        <v>10</v>
      </c>
      <c r="Q75" s="23" t="s">
        <v>8315</v>
      </c>
      <c r="R75" s="19" t="s">
        <v>8316</v>
      </c>
      <c r="S75" s="24">
        <v>41831.697939814818</v>
      </c>
      <c r="T75" s="24">
        <v>41861.697939814818</v>
      </c>
    </row>
    <row r="76" spans="1:20" ht="39.950000000000003" customHeight="1" x14ac:dyDescent="0.25">
      <c r="A76" s="19">
        <v>3746</v>
      </c>
      <c r="B76" s="20" t="s">
        <v>3743</v>
      </c>
      <c r="C76" s="20" t="s">
        <v>7856</v>
      </c>
      <c r="D76" s="21">
        <v>8500</v>
      </c>
      <c r="E76" s="22">
        <v>202</v>
      </c>
      <c r="F76" s="19" t="s">
        <v>8220</v>
      </c>
      <c r="G76" s="19" t="s">
        <v>8223</v>
      </c>
      <c r="H76" s="19" t="s">
        <v>8245</v>
      </c>
      <c r="I76" s="19">
        <v>1475918439</v>
      </c>
      <c r="J76" s="19">
        <v>1473326439</v>
      </c>
      <c r="K76" s="19" t="b">
        <v>0</v>
      </c>
      <c r="L76" s="19">
        <v>1</v>
      </c>
      <c r="M76" s="19" t="b">
        <v>0</v>
      </c>
      <c r="N76" s="19" t="s">
        <v>8269</v>
      </c>
      <c r="O76" s="19">
        <v>2</v>
      </c>
      <c r="P76" s="19">
        <v>202</v>
      </c>
      <c r="Q76" s="23" t="s">
        <v>8315</v>
      </c>
      <c r="R76" s="19" t="s">
        <v>8316</v>
      </c>
      <c r="S76" s="24">
        <v>42621.389340277776</v>
      </c>
      <c r="T76" s="24">
        <v>42651.389340277776</v>
      </c>
    </row>
    <row r="77" spans="1:20" ht="39.950000000000003" customHeight="1" x14ac:dyDescent="0.25">
      <c r="A77" s="19">
        <v>3841</v>
      </c>
      <c r="B77" s="20" t="s">
        <v>3838</v>
      </c>
      <c r="C77" s="20" t="s">
        <v>7950</v>
      </c>
      <c r="D77" s="21">
        <v>10000</v>
      </c>
      <c r="E77" s="22">
        <v>872</v>
      </c>
      <c r="F77" s="19" t="s">
        <v>8220</v>
      </c>
      <c r="G77" s="19" t="s">
        <v>8223</v>
      </c>
      <c r="H77" s="19" t="s">
        <v>8245</v>
      </c>
      <c r="I77" s="19">
        <v>1405882287</v>
      </c>
      <c r="J77" s="19">
        <v>1400698287</v>
      </c>
      <c r="K77" s="19" t="b">
        <v>1</v>
      </c>
      <c r="L77" s="19">
        <v>34</v>
      </c>
      <c r="M77" s="19" t="b">
        <v>0</v>
      </c>
      <c r="N77" s="19" t="s">
        <v>8269</v>
      </c>
      <c r="O77" s="19">
        <v>9</v>
      </c>
      <c r="P77" s="19">
        <v>25.65</v>
      </c>
      <c r="Q77" s="23" t="s">
        <v>8315</v>
      </c>
      <c r="R77" s="19" t="s">
        <v>8316</v>
      </c>
      <c r="S77" s="24">
        <v>41780.785729166666</v>
      </c>
      <c r="T77" s="24">
        <v>41840.785729166666</v>
      </c>
    </row>
    <row r="78" spans="1:20" ht="39.950000000000003" customHeight="1" x14ac:dyDescent="0.25">
      <c r="A78" s="19">
        <v>3843</v>
      </c>
      <c r="B78" s="20" t="s">
        <v>3840</v>
      </c>
      <c r="C78" s="20" t="s">
        <v>7952</v>
      </c>
      <c r="D78" s="21">
        <v>5000</v>
      </c>
      <c r="E78" s="22">
        <v>1065</v>
      </c>
      <c r="F78" s="19" t="s">
        <v>8220</v>
      </c>
      <c r="G78" s="19" t="s">
        <v>8223</v>
      </c>
      <c r="H78" s="19" t="s">
        <v>8245</v>
      </c>
      <c r="I78" s="19">
        <v>1401587064</v>
      </c>
      <c r="J78" s="19">
        <v>1399427064</v>
      </c>
      <c r="K78" s="19" t="b">
        <v>1</v>
      </c>
      <c r="L78" s="19">
        <v>19</v>
      </c>
      <c r="M78" s="19" t="b">
        <v>0</v>
      </c>
      <c r="N78" s="19" t="s">
        <v>8269</v>
      </c>
      <c r="O78" s="19">
        <v>21</v>
      </c>
      <c r="P78" s="19">
        <v>56.05</v>
      </c>
      <c r="Q78" s="23" t="s">
        <v>8315</v>
      </c>
      <c r="R78" s="19" t="s">
        <v>8316</v>
      </c>
      <c r="S78" s="24">
        <v>41766.072500000002</v>
      </c>
      <c r="T78" s="24">
        <v>41791.072500000002</v>
      </c>
    </row>
    <row r="79" spans="1:20" ht="39.950000000000003" customHeight="1" x14ac:dyDescent="0.25">
      <c r="A79" s="19">
        <v>3844</v>
      </c>
      <c r="B79" s="20" t="s">
        <v>3841</v>
      </c>
      <c r="C79" s="20" t="s">
        <v>7953</v>
      </c>
      <c r="D79" s="21">
        <v>9800</v>
      </c>
      <c r="E79" s="22">
        <v>4066</v>
      </c>
      <c r="F79" s="19" t="s">
        <v>8220</v>
      </c>
      <c r="G79" s="19" t="s">
        <v>8223</v>
      </c>
      <c r="H79" s="19" t="s">
        <v>8245</v>
      </c>
      <c r="I79" s="19">
        <v>1401778740</v>
      </c>
      <c r="J79" s="19">
        <v>1399474134</v>
      </c>
      <c r="K79" s="19" t="b">
        <v>1</v>
      </c>
      <c r="L79" s="19">
        <v>50</v>
      </c>
      <c r="M79" s="19" t="b">
        <v>0</v>
      </c>
      <c r="N79" s="19" t="s">
        <v>8269</v>
      </c>
      <c r="O79" s="19">
        <v>41</v>
      </c>
      <c r="P79" s="19">
        <v>81.319999999999993</v>
      </c>
      <c r="Q79" s="23" t="s">
        <v>8315</v>
      </c>
      <c r="R79" s="19" t="s">
        <v>8316</v>
      </c>
      <c r="S79" s="24">
        <v>41766.617291666669</v>
      </c>
      <c r="T79" s="24">
        <v>41793.290972222225</v>
      </c>
    </row>
    <row r="80" spans="1:20" ht="39.950000000000003" customHeight="1" x14ac:dyDescent="0.25">
      <c r="A80" s="19">
        <v>3845</v>
      </c>
      <c r="B80" s="20" t="s">
        <v>3842</v>
      </c>
      <c r="C80" s="20" t="s">
        <v>7954</v>
      </c>
      <c r="D80" s="21">
        <v>40000</v>
      </c>
      <c r="E80" s="22">
        <v>842</v>
      </c>
      <c r="F80" s="19" t="s">
        <v>8220</v>
      </c>
      <c r="G80" s="19" t="s">
        <v>8223</v>
      </c>
      <c r="H80" s="19" t="s">
        <v>8245</v>
      </c>
      <c r="I80" s="19">
        <v>1443711774</v>
      </c>
      <c r="J80" s="19">
        <v>1441119774</v>
      </c>
      <c r="K80" s="19" t="b">
        <v>1</v>
      </c>
      <c r="L80" s="19">
        <v>12</v>
      </c>
      <c r="M80" s="19" t="b">
        <v>0</v>
      </c>
      <c r="N80" s="19" t="s">
        <v>8269</v>
      </c>
      <c r="O80" s="19">
        <v>2</v>
      </c>
      <c r="P80" s="19">
        <v>70.17</v>
      </c>
      <c r="Q80" s="23" t="s">
        <v>8315</v>
      </c>
      <c r="R80" s="19" t="s">
        <v>8316</v>
      </c>
      <c r="S80" s="24">
        <v>42248.627013888887</v>
      </c>
      <c r="T80" s="24">
        <v>42278.627013888887</v>
      </c>
    </row>
    <row r="81" spans="1:20" ht="39.950000000000003" customHeight="1" x14ac:dyDescent="0.25">
      <c r="A81" s="19">
        <v>3846</v>
      </c>
      <c r="B81" s="20" t="s">
        <v>3843</v>
      </c>
      <c r="C81" s="20" t="s">
        <v>7955</v>
      </c>
      <c r="D81" s="21">
        <v>7000</v>
      </c>
      <c r="E81" s="22">
        <v>189</v>
      </c>
      <c r="F81" s="19" t="s">
        <v>8220</v>
      </c>
      <c r="G81" s="19" t="s">
        <v>8223</v>
      </c>
      <c r="H81" s="19" t="s">
        <v>8245</v>
      </c>
      <c r="I81" s="19">
        <v>1412405940</v>
      </c>
      <c r="J81" s="19">
        <v>1409721542</v>
      </c>
      <c r="K81" s="19" t="b">
        <v>1</v>
      </c>
      <c r="L81" s="19">
        <v>8</v>
      </c>
      <c r="M81" s="19" t="b">
        <v>0</v>
      </c>
      <c r="N81" s="19" t="s">
        <v>8269</v>
      </c>
      <c r="O81" s="19">
        <v>3</v>
      </c>
      <c r="P81" s="19">
        <v>23.63</v>
      </c>
      <c r="Q81" s="23" t="s">
        <v>8315</v>
      </c>
      <c r="R81" s="19" t="s">
        <v>8316</v>
      </c>
      <c r="S81" s="24">
        <v>41885.221550925926</v>
      </c>
      <c r="T81" s="24">
        <v>41916.290972222225</v>
      </c>
    </row>
    <row r="82" spans="1:20" ht="39.950000000000003" customHeight="1" x14ac:dyDescent="0.25">
      <c r="A82" s="19">
        <v>3847</v>
      </c>
      <c r="B82" s="20" t="s">
        <v>3844</v>
      </c>
      <c r="C82" s="20" t="s">
        <v>7956</v>
      </c>
      <c r="D82" s="21">
        <v>10500</v>
      </c>
      <c r="E82" s="22">
        <v>1697</v>
      </c>
      <c r="F82" s="19" t="s">
        <v>8220</v>
      </c>
      <c r="G82" s="19" t="s">
        <v>8223</v>
      </c>
      <c r="H82" s="19" t="s">
        <v>8245</v>
      </c>
      <c r="I82" s="19">
        <v>1437283391</v>
      </c>
      <c r="J82" s="19">
        <v>1433395391</v>
      </c>
      <c r="K82" s="19" t="b">
        <v>1</v>
      </c>
      <c r="L82" s="19">
        <v>9</v>
      </c>
      <c r="M82" s="19" t="b">
        <v>0</v>
      </c>
      <c r="N82" s="19" t="s">
        <v>8269</v>
      </c>
      <c r="O82" s="19">
        <v>16</v>
      </c>
      <c r="P82" s="19">
        <v>188.56</v>
      </c>
      <c r="Q82" s="23" t="s">
        <v>8315</v>
      </c>
      <c r="R82" s="19" t="s">
        <v>8316</v>
      </c>
      <c r="S82" s="24">
        <v>42159.224432870367</v>
      </c>
      <c r="T82" s="24">
        <v>42204.224432870367</v>
      </c>
    </row>
    <row r="83" spans="1:20" ht="39.950000000000003" customHeight="1" x14ac:dyDescent="0.25">
      <c r="A83" s="19">
        <v>3848</v>
      </c>
      <c r="B83" s="20" t="s">
        <v>3845</v>
      </c>
      <c r="C83" s="20" t="s">
        <v>7957</v>
      </c>
      <c r="D83" s="21">
        <v>13000</v>
      </c>
      <c r="E83" s="22">
        <v>2129</v>
      </c>
      <c r="F83" s="19" t="s">
        <v>8220</v>
      </c>
      <c r="G83" s="19" t="s">
        <v>8223</v>
      </c>
      <c r="H83" s="19" t="s">
        <v>8245</v>
      </c>
      <c r="I83" s="19">
        <v>1445196989</v>
      </c>
      <c r="J83" s="19">
        <v>1442604989</v>
      </c>
      <c r="K83" s="19" t="b">
        <v>1</v>
      </c>
      <c r="L83" s="19">
        <v>43</v>
      </c>
      <c r="M83" s="19" t="b">
        <v>0</v>
      </c>
      <c r="N83" s="19" t="s">
        <v>8269</v>
      </c>
      <c r="O83" s="19">
        <v>16</v>
      </c>
      <c r="P83" s="19">
        <v>49.51</v>
      </c>
      <c r="Q83" s="23" t="s">
        <v>8315</v>
      </c>
      <c r="R83" s="19" t="s">
        <v>8316</v>
      </c>
      <c r="S83" s="24">
        <v>42265.817002314812</v>
      </c>
      <c r="T83" s="24">
        <v>42295.817002314812</v>
      </c>
    </row>
    <row r="84" spans="1:20" ht="39.950000000000003" customHeight="1" x14ac:dyDescent="0.25">
      <c r="A84" s="19">
        <v>3850</v>
      </c>
      <c r="B84" s="20" t="s">
        <v>3847</v>
      </c>
      <c r="C84" s="20" t="s">
        <v>7959</v>
      </c>
      <c r="D84" s="21">
        <v>1000</v>
      </c>
      <c r="E84" s="22">
        <v>38</v>
      </c>
      <c r="F84" s="19" t="s">
        <v>8220</v>
      </c>
      <c r="G84" s="19" t="s">
        <v>8223</v>
      </c>
      <c r="H84" s="19" t="s">
        <v>8245</v>
      </c>
      <c r="I84" s="19">
        <v>1420081143</v>
      </c>
      <c r="J84" s="19">
        <v>1417489143</v>
      </c>
      <c r="K84" s="19" t="b">
        <v>1</v>
      </c>
      <c r="L84" s="19">
        <v>4</v>
      </c>
      <c r="M84" s="19" t="b">
        <v>0</v>
      </c>
      <c r="N84" s="19" t="s">
        <v>8269</v>
      </c>
      <c r="O84" s="19">
        <v>4</v>
      </c>
      <c r="P84" s="19">
        <v>9.5</v>
      </c>
      <c r="Q84" s="23" t="s">
        <v>8315</v>
      </c>
      <c r="R84" s="19" t="s">
        <v>8316</v>
      </c>
      <c r="S84" s="24">
        <v>41975.124340277776</v>
      </c>
      <c r="T84" s="24">
        <v>42005.124340277776</v>
      </c>
    </row>
    <row r="85" spans="1:20" ht="39.950000000000003" customHeight="1" x14ac:dyDescent="0.25">
      <c r="A85" s="19">
        <v>3852</v>
      </c>
      <c r="B85" s="20" t="s">
        <v>3849</v>
      </c>
      <c r="C85" s="20" t="s">
        <v>7961</v>
      </c>
      <c r="D85" s="21">
        <v>10000</v>
      </c>
      <c r="E85" s="22">
        <v>20</v>
      </c>
      <c r="F85" s="19" t="s">
        <v>8220</v>
      </c>
      <c r="G85" s="19" t="s">
        <v>8223</v>
      </c>
      <c r="H85" s="19" t="s">
        <v>8245</v>
      </c>
      <c r="I85" s="19">
        <v>1427427276</v>
      </c>
      <c r="J85" s="19">
        <v>1425270876</v>
      </c>
      <c r="K85" s="19" t="b">
        <v>0</v>
      </c>
      <c r="L85" s="19">
        <v>2</v>
      </c>
      <c r="M85" s="19" t="b">
        <v>0</v>
      </c>
      <c r="N85" s="19" t="s">
        <v>8269</v>
      </c>
      <c r="O85" s="19">
        <v>0</v>
      </c>
      <c r="P85" s="19">
        <v>10</v>
      </c>
      <c r="Q85" s="23" t="s">
        <v>8315</v>
      </c>
      <c r="R85" s="19" t="s">
        <v>8316</v>
      </c>
      <c r="S85" s="24">
        <v>42065.190694444449</v>
      </c>
      <c r="T85" s="24">
        <v>42090.149027777778</v>
      </c>
    </row>
    <row r="86" spans="1:20" ht="39.950000000000003" customHeight="1" x14ac:dyDescent="0.25">
      <c r="A86" s="19">
        <v>3853</v>
      </c>
      <c r="B86" s="20" t="s">
        <v>3850</v>
      </c>
      <c r="C86" s="20" t="s">
        <v>7962</v>
      </c>
      <c r="D86" s="21">
        <v>100000</v>
      </c>
      <c r="E86" s="22">
        <v>26</v>
      </c>
      <c r="F86" s="19" t="s">
        <v>8220</v>
      </c>
      <c r="G86" s="19" t="s">
        <v>8223</v>
      </c>
      <c r="H86" s="19" t="s">
        <v>8245</v>
      </c>
      <c r="I86" s="19">
        <v>1409602178</v>
      </c>
      <c r="J86" s="19">
        <v>1406578178</v>
      </c>
      <c r="K86" s="19" t="b">
        <v>0</v>
      </c>
      <c r="L86" s="19">
        <v>2</v>
      </c>
      <c r="M86" s="19" t="b">
        <v>0</v>
      </c>
      <c r="N86" s="19" t="s">
        <v>8269</v>
      </c>
      <c r="O86" s="19">
        <v>0</v>
      </c>
      <c r="P86" s="19">
        <v>13</v>
      </c>
      <c r="Q86" s="23" t="s">
        <v>8315</v>
      </c>
      <c r="R86" s="19" t="s">
        <v>8316</v>
      </c>
      <c r="S86" s="24">
        <v>41848.84002314815</v>
      </c>
      <c r="T86" s="24">
        <v>41883.84002314815</v>
      </c>
    </row>
    <row r="87" spans="1:20" ht="39.950000000000003" customHeight="1" x14ac:dyDescent="0.25">
      <c r="A87" s="19">
        <v>3854</v>
      </c>
      <c r="B87" s="20" t="s">
        <v>3851</v>
      </c>
      <c r="C87" s="20" t="s">
        <v>7963</v>
      </c>
      <c r="D87" s="21">
        <v>11000</v>
      </c>
      <c r="E87" s="22">
        <v>1788</v>
      </c>
      <c r="F87" s="19" t="s">
        <v>8220</v>
      </c>
      <c r="G87" s="19" t="s">
        <v>8223</v>
      </c>
      <c r="H87" s="19" t="s">
        <v>8245</v>
      </c>
      <c r="I87" s="19">
        <v>1431206058</v>
      </c>
      <c r="J87" s="19">
        <v>1428614058</v>
      </c>
      <c r="K87" s="19" t="b">
        <v>0</v>
      </c>
      <c r="L87" s="19">
        <v>20</v>
      </c>
      <c r="M87" s="19" t="b">
        <v>0</v>
      </c>
      <c r="N87" s="19" t="s">
        <v>8269</v>
      </c>
      <c r="O87" s="19">
        <v>16</v>
      </c>
      <c r="P87" s="19">
        <v>89.4</v>
      </c>
      <c r="Q87" s="23" t="s">
        <v>8315</v>
      </c>
      <c r="R87" s="19" t="s">
        <v>8316</v>
      </c>
      <c r="S87" s="24">
        <v>42103.884930555556</v>
      </c>
      <c r="T87" s="24">
        <v>42133.884930555556</v>
      </c>
    </row>
    <row r="88" spans="1:20" ht="39.950000000000003" customHeight="1" x14ac:dyDescent="0.25">
      <c r="A88" s="19">
        <v>3855</v>
      </c>
      <c r="B88" s="20" t="s">
        <v>3852</v>
      </c>
      <c r="C88" s="20" t="s">
        <v>7964</v>
      </c>
      <c r="D88" s="21">
        <v>1000</v>
      </c>
      <c r="E88" s="22">
        <v>25</v>
      </c>
      <c r="F88" s="19" t="s">
        <v>8220</v>
      </c>
      <c r="G88" s="19" t="s">
        <v>8223</v>
      </c>
      <c r="H88" s="19" t="s">
        <v>8245</v>
      </c>
      <c r="I88" s="19">
        <v>1427408271</v>
      </c>
      <c r="J88" s="19">
        <v>1424819871</v>
      </c>
      <c r="K88" s="19" t="b">
        <v>0</v>
      </c>
      <c r="L88" s="19">
        <v>1</v>
      </c>
      <c r="M88" s="19" t="b">
        <v>0</v>
      </c>
      <c r="N88" s="19" t="s">
        <v>8269</v>
      </c>
      <c r="O88" s="19">
        <v>3</v>
      </c>
      <c r="P88" s="19">
        <v>25</v>
      </c>
      <c r="Q88" s="23" t="s">
        <v>8315</v>
      </c>
      <c r="R88" s="19" t="s">
        <v>8316</v>
      </c>
      <c r="S88" s="24">
        <v>42059.970729166671</v>
      </c>
      <c r="T88" s="24">
        <v>42089.929062499999</v>
      </c>
    </row>
    <row r="89" spans="1:20" ht="39.950000000000003" customHeight="1" x14ac:dyDescent="0.25">
      <c r="A89" s="19">
        <v>3856</v>
      </c>
      <c r="B89" s="20" t="s">
        <v>3853</v>
      </c>
      <c r="C89" s="20" t="s">
        <v>7965</v>
      </c>
      <c r="D89" s="21">
        <v>5000</v>
      </c>
      <c r="E89" s="22">
        <v>1</v>
      </c>
      <c r="F89" s="19" t="s">
        <v>8220</v>
      </c>
      <c r="G89" s="19" t="s">
        <v>8223</v>
      </c>
      <c r="H89" s="19" t="s">
        <v>8245</v>
      </c>
      <c r="I89" s="19">
        <v>1425833403</v>
      </c>
      <c r="J89" s="19">
        <v>1423245003</v>
      </c>
      <c r="K89" s="19" t="b">
        <v>0</v>
      </c>
      <c r="L89" s="19">
        <v>1</v>
      </c>
      <c r="M89" s="19" t="b">
        <v>0</v>
      </c>
      <c r="N89" s="19" t="s">
        <v>8269</v>
      </c>
      <c r="O89" s="19">
        <v>0</v>
      </c>
      <c r="P89" s="19">
        <v>1</v>
      </c>
      <c r="Q89" s="23" t="s">
        <v>8315</v>
      </c>
      <c r="R89" s="19" t="s">
        <v>8316</v>
      </c>
      <c r="S89" s="24">
        <v>42041.743090277778</v>
      </c>
      <c r="T89" s="24">
        <v>42071.701423611114</v>
      </c>
    </row>
    <row r="90" spans="1:20" ht="39.950000000000003" customHeight="1" x14ac:dyDescent="0.25">
      <c r="A90" s="19">
        <v>3857</v>
      </c>
      <c r="B90" s="20" t="s">
        <v>3854</v>
      </c>
      <c r="C90" s="20" t="s">
        <v>7966</v>
      </c>
      <c r="D90" s="21">
        <v>5000</v>
      </c>
      <c r="E90" s="22">
        <v>260</v>
      </c>
      <c r="F90" s="19" t="s">
        <v>8220</v>
      </c>
      <c r="G90" s="19" t="s">
        <v>8223</v>
      </c>
      <c r="H90" s="19" t="s">
        <v>8245</v>
      </c>
      <c r="I90" s="19">
        <v>1406913120</v>
      </c>
      <c r="J90" s="19">
        <v>1404927690</v>
      </c>
      <c r="K90" s="19" t="b">
        <v>0</v>
      </c>
      <c r="L90" s="19">
        <v>4</v>
      </c>
      <c r="M90" s="19" t="b">
        <v>0</v>
      </c>
      <c r="N90" s="19" t="s">
        <v>8269</v>
      </c>
      <c r="O90" s="19">
        <v>5</v>
      </c>
      <c r="P90" s="19">
        <v>65</v>
      </c>
      <c r="Q90" s="23" t="s">
        <v>8315</v>
      </c>
      <c r="R90" s="19" t="s">
        <v>8316</v>
      </c>
      <c r="S90" s="24">
        <v>41829.73715277778</v>
      </c>
      <c r="T90" s="24">
        <v>41852.716666666667</v>
      </c>
    </row>
    <row r="91" spans="1:20" ht="39.950000000000003" customHeight="1" x14ac:dyDescent="0.25">
      <c r="A91" s="19">
        <v>3859</v>
      </c>
      <c r="B91" s="20" t="s">
        <v>3856</v>
      </c>
      <c r="C91" s="20" t="s">
        <v>7968</v>
      </c>
      <c r="D91" s="21">
        <v>2500</v>
      </c>
      <c r="E91" s="22">
        <v>1</v>
      </c>
      <c r="F91" s="19" t="s">
        <v>8220</v>
      </c>
      <c r="G91" s="19" t="s">
        <v>8223</v>
      </c>
      <c r="H91" s="19" t="s">
        <v>8245</v>
      </c>
      <c r="I91" s="19">
        <v>1403730000</v>
      </c>
      <c r="J91" s="19">
        <v>1401485207</v>
      </c>
      <c r="K91" s="19" t="b">
        <v>0</v>
      </c>
      <c r="L91" s="19">
        <v>1</v>
      </c>
      <c r="M91" s="19" t="b">
        <v>0</v>
      </c>
      <c r="N91" s="19" t="s">
        <v>8269</v>
      </c>
      <c r="O91" s="19">
        <v>0</v>
      </c>
      <c r="P91" s="19">
        <v>1</v>
      </c>
      <c r="Q91" s="23" t="s">
        <v>8315</v>
      </c>
      <c r="R91" s="19" t="s">
        <v>8316</v>
      </c>
      <c r="S91" s="24">
        <v>41789.893599537041</v>
      </c>
      <c r="T91" s="24">
        <v>41815.875</v>
      </c>
    </row>
    <row r="92" spans="1:20" ht="39.950000000000003" customHeight="1" x14ac:dyDescent="0.25">
      <c r="A92" s="19">
        <v>3860</v>
      </c>
      <c r="B92" s="20" t="s">
        <v>3857</v>
      </c>
      <c r="C92" s="20" t="s">
        <v>7969</v>
      </c>
      <c r="D92" s="21">
        <v>6000</v>
      </c>
      <c r="E92" s="22">
        <v>1060</v>
      </c>
      <c r="F92" s="19" t="s">
        <v>8220</v>
      </c>
      <c r="G92" s="19" t="s">
        <v>8223</v>
      </c>
      <c r="H92" s="19" t="s">
        <v>8245</v>
      </c>
      <c r="I92" s="19">
        <v>1407858710</v>
      </c>
      <c r="J92" s="19">
        <v>1405266710</v>
      </c>
      <c r="K92" s="19" t="b">
        <v>0</v>
      </c>
      <c r="L92" s="19">
        <v>13</v>
      </c>
      <c r="M92" s="19" t="b">
        <v>0</v>
      </c>
      <c r="N92" s="19" t="s">
        <v>8269</v>
      </c>
      <c r="O92" s="19">
        <v>18</v>
      </c>
      <c r="P92" s="19">
        <v>81.540000000000006</v>
      </c>
      <c r="Q92" s="23" t="s">
        <v>8315</v>
      </c>
      <c r="R92" s="19" t="s">
        <v>8316</v>
      </c>
      <c r="S92" s="24">
        <v>41833.660995370366</v>
      </c>
      <c r="T92" s="24">
        <v>41863.660995370366</v>
      </c>
    </row>
    <row r="93" spans="1:20" ht="39.950000000000003" customHeight="1" x14ac:dyDescent="0.25">
      <c r="A93" s="19">
        <v>3861</v>
      </c>
      <c r="B93" s="20" t="s">
        <v>3858</v>
      </c>
      <c r="C93" s="20" t="s">
        <v>7970</v>
      </c>
      <c r="D93" s="21">
        <v>2000</v>
      </c>
      <c r="E93" s="22">
        <v>100</v>
      </c>
      <c r="F93" s="19" t="s">
        <v>8220</v>
      </c>
      <c r="G93" s="19" t="s">
        <v>8223</v>
      </c>
      <c r="H93" s="19" t="s">
        <v>8245</v>
      </c>
      <c r="I93" s="19">
        <v>1415828820</v>
      </c>
      <c r="J93" s="19">
        <v>1412258977</v>
      </c>
      <c r="K93" s="19" t="b">
        <v>0</v>
      </c>
      <c r="L93" s="19">
        <v>1</v>
      </c>
      <c r="M93" s="19" t="b">
        <v>0</v>
      </c>
      <c r="N93" s="19" t="s">
        <v>8269</v>
      </c>
      <c r="O93" s="19">
        <v>5</v>
      </c>
      <c r="P93" s="19">
        <v>100</v>
      </c>
      <c r="Q93" s="23" t="s">
        <v>8315</v>
      </c>
      <c r="R93" s="19" t="s">
        <v>8316</v>
      </c>
      <c r="S93" s="24">
        <v>41914.590011574073</v>
      </c>
      <c r="T93" s="24">
        <v>41955.907638888893</v>
      </c>
    </row>
    <row r="94" spans="1:20" ht="39.950000000000003" customHeight="1" x14ac:dyDescent="0.25">
      <c r="A94" s="19">
        <v>3862</v>
      </c>
      <c r="B94" s="20" t="s">
        <v>3859</v>
      </c>
      <c r="C94" s="20" t="s">
        <v>7971</v>
      </c>
      <c r="D94" s="21">
        <v>7500</v>
      </c>
      <c r="E94" s="22">
        <v>1</v>
      </c>
      <c r="F94" s="19" t="s">
        <v>8220</v>
      </c>
      <c r="G94" s="19" t="s">
        <v>8223</v>
      </c>
      <c r="H94" s="19" t="s">
        <v>8245</v>
      </c>
      <c r="I94" s="19">
        <v>1473699540</v>
      </c>
      <c r="J94" s="19">
        <v>1472451356</v>
      </c>
      <c r="K94" s="19" t="b">
        <v>0</v>
      </c>
      <c r="L94" s="19">
        <v>1</v>
      </c>
      <c r="M94" s="19" t="b">
        <v>0</v>
      </c>
      <c r="N94" s="19" t="s">
        <v>8269</v>
      </c>
      <c r="O94" s="19">
        <v>0</v>
      </c>
      <c r="P94" s="19">
        <v>1</v>
      </c>
      <c r="Q94" s="23" t="s">
        <v>8315</v>
      </c>
      <c r="R94" s="19" t="s">
        <v>8316</v>
      </c>
      <c r="S94" s="24">
        <v>42611.261064814811</v>
      </c>
      <c r="T94" s="24">
        <v>42625.707638888889</v>
      </c>
    </row>
    <row r="95" spans="1:20" ht="39.950000000000003" customHeight="1" x14ac:dyDescent="0.25">
      <c r="A95" s="19">
        <v>3863</v>
      </c>
      <c r="B95" s="20" t="s">
        <v>3860</v>
      </c>
      <c r="C95" s="20" t="s">
        <v>7972</v>
      </c>
      <c r="D95" s="21">
        <v>6000</v>
      </c>
      <c r="E95" s="22">
        <v>0</v>
      </c>
      <c r="F95" s="19" t="s">
        <v>8220</v>
      </c>
      <c r="G95" s="19" t="s">
        <v>8223</v>
      </c>
      <c r="H95" s="19" t="s">
        <v>8245</v>
      </c>
      <c r="I95" s="19">
        <v>1446739905</v>
      </c>
      <c r="J95" s="19">
        <v>1441552305</v>
      </c>
      <c r="K95" s="19" t="b">
        <v>0</v>
      </c>
      <c r="L95" s="19">
        <v>0</v>
      </c>
      <c r="M95" s="19" t="b">
        <v>0</v>
      </c>
      <c r="N95" s="19" t="s">
        <v>8269</v>
      </c>
      <c r="O95" s="19">
        <v>0</v>
      </c>
      <c r="P95" s="19">
        <v>0</v>
      </c>
      <c r="Q95" s="23" t="s">
        <v>8315</v>
      </c>
      <c r="R95" s="19" t="s">
        <v>8316</v>
      </c>
      <c r="S95" s="24">
        <v>42253.633159722223</v>
      </c>
      <c r="T95" s="24">
        <v>42313.674826388888</v>
      </c>
    </row>
    <row r="96" spans="1:20" ht="39.950000000000003" customHeight="1" x14ac:dyDescent="0.25">
      <c r="A96" s="19">
        <v>3864</v>
      </c>
      <c r="B96" s="20" t="s">
        <v>3861</v>
      </c>
      <c r="C96" s="20" t="s">
        <v>7973</v>
      </c>
      <c r="D96" s="21">
        <v>5000</v>
      </c>
      <c r="E96" s="22">
        <v>60</v>
      </c>
      <c r="F96" s="19" t="s">
        <v>8220</v>
      </c>
      <c r="G96" s="19" t="s">
        <v>8223</v>
      </c>
      <c r="H96" s="19" t="s">
        <v>8245</v>
      </c>
      <c r="I96" s="19">
        <v>1447799054</v>
      </c>
      <c r="J96" s="19">
        <v>1445203454</v>
      </c>
      <c r="K96" s="19" t="b">
        <v>0</v>
      </c>
      <c r="L96" s="19">
        <v>3</v>
      </c>
      <c r="M96" s="19" t="b">
        <v>0</v>
      </c>
      <c r="N96" s="19" t="s">
        <v>8269</v>
      </c>
      <c r="O96" s="19">
        <v>1</v>
      </c>
      <c r="P96" s="19">
        <v>20</v>
      </c>
      <c r="Q96" s="23" t="s">
        <v>8315</v>
      </c>
      <c r="R96" s="19" t="s">
        <v>8316</v>
      </c>
      <c r="S96" s="24">
        <v>42295.891828703709</v>
      </c>
      <c r="T96" s="24">
        <v>42325.933495370366</v>
      </c>
    </row>
    <row r="97" spans="1:20" ht="39.950000000000003" customHeight="1" x14ac:dyDescent="0.25">
      <c r="A97" s="19">
        <v>3866</v>
      </c>
      <c r="B97" s="20" t="s">
        <v>3863</v>
      </c>
      <c r="C97" s="20" t="s">
        <v>7975</v>
      </c>
      <c r="D97" s="21">
        <v>2000</v>
      </c>
      <c r="E97" s="22">
        <v>11</v>
      </c>
      <c r="F97" s="19" t="s">
        <v>8220</v>
      </c>
      <c r="G97" s="19" t="s">
        <v>8223</v>
      </c>
      <c r="H97" s="19" t="s">
        <v>8245</v>
      </c>
      <c r="I97" s="19">
        <v>1458703740</v>
      </c>
      <c r="J97" s="19">
        <v>1454453021</v>
      </c>
      <c r="K97" s="19" t="b">
        <v>0</v>
      </c>
      <c r="L97" s="19">
        <v>2</v>
      </c>
      <c r="M97" s="19" t="b">
        <v>0</v>
      </c>
      <c r="N97" s="19" t="s">
        <v>8269</v>
      </c>
      <c r="O97" s="19">
        <v>1</v>
      </c>
      <c r="P97" s="19">
        <v>5.5</v>
      </c>
      <c r="Q97" s="23" t="s">
        <v>8315</v>
      </c>
      <c r="R97" s="19" t="s">
        <v>8316</v>
      </c>
      <c r="S97" s="24">
        <v>42402.947002314817</v>
      </c>
      <c r="T97" s="24">
        <v>42452.145138888889</v>
      </c>
    </row>
    <row r="98" spans="1:20" ht="39.950000000000003" customHeight="1" x14ac:dyDescent="0.25">
      <c r="A98" s="19">
        <v>3867</v>
      </c>
      <c r="B98" s="20" t="s">
        <v>3864</v>
      </c>
      <c r="C98" s="20" t="s">
        <v>7976</v>
      </c>
      <c r="D98" s="21">
        <v>2000</v>
      </c>
      <c r="E98" s="22">
        <v>251</v>
      </c>
      <c r="F98" s="19" t="s">
        <v>8220</v>
      </c>
      <c r="G98" s="19" t="s">
        <v>8223</v>
      </c>
      <c r="H98" s="19" t="s">
        <v>8245</v>
      </c>
      <c r="I98" s="19">
        <v>1466278339</v>
      </c>
      <c r="J98" s="19">
        <v>1463686339</v>
      </c>
      <c r="K98" s="19" t="b">
        <v>0</v>
      </c>
      <c r="L98" s="19">
        <v>5</v>
      </c>
      <c r="M98" s="19" t="b">
        <v>0</v>
      </c>
      <c r="N98" s="19" t="s">
        <v>8269</v>
      </c>
      <c r="O98" s="19">
        <v>13</v>
      </c>
      <c r="P98" s="19">
        <v>50.2</v>
      </c>
      <c r="Q98" s="23" t="s">
        <v>8315</v>
      </c>
      <c r="R98" s="19" t="s">
        <v>8316</v>
      </c>
      <c r="S98" s="24">
        <v>42509.814108796301</v>
      </c>
      <c r="T98" s="24">
        <v>42539.814108796301</v>
      </c>
    </row>
    <row r="99" spans="1:20" ht="39.950000000000003" customHeight="1" x14ac:dyDescent="0.25">
      <c r="A99" s="19">
        <v>3889</v>
      </c>
      <c r="B99" s="20" t="s">
        <v>3886</v>
      </c>
      <c r="C99" s="20" t="s">
        <v>7997</v>
      </c>
      <c r="D99" s="21">
        <v>8000</v>
      </c>
      <c r="E99" s="22">
        <v>118</v>
      </c>
      <c r="F99" s="19" t="s">
        <v>8220</v>
      </c>
      <c r="G99" s="19" t="s">
        <v>8223</v>
      </c>
      <c r="H99" s="19" t="s">
        <v>8245</v>
      </c>
      <c r="I99" s="19">
        <v>1420413960</v>
      </c>
      <c r="J99" s="19">
        <v>1417651630</v>
      </c>
      <c r="K99" s="19" t="b">
        <v>0</v>
      </c>
      <c r="L99" s="19">
        <v>9</v>
      </c>
      <c r="M99" s="19" t="b">
        <v>0</v>
      </c>
      <c r="N99" s="19" t="s">
        <v>8269</v>
      </c>
      <c r="O99" s="19">
        <v>1</v>
      </c>
      <c r="P99" s="19">
        <v>13.11</v>
      </c>
      <c r="Q99" s="23" t="s">
        <v>8315</v>
      </c>
      <c r="R99" s="19" t="s">
        <v>8316</v>
      </c>
      <c r="S99" s="24">
        <v>41977.004976851851</v>
      </c>
      <c r="T99" s="24">
        <v>42008.976388888885</v>
      </c>
    </row>
    <row r="100" spans="1:20" ht="39.950000000000003" customHeight="1" x14ac:dyDescent="0.25">
      <c r="A100" s="19">
        <v>3890</v>
      </c>
      <c r="B100" s="20" t="s">
        <v>3887</v>
      </c>
      <c r="C100" s="20" t="s">
        <v>7998</v>
      </c>
      <c r="D100" s="21">
        <v>15000</v>
      </c>
      <c r="E100" s="22">
        <v>2524</v>
      </c>
      <c r="F100" s="19" t="s">
        <v>8220</v>
      </c>
      <c r="G100" s="19" t="s">
        <v>8223</v>
      </c>
      <c r="H100" s="19" t="s">
        <v>8245</v>
      </c>
      <c r="I100" s="19">
        <v>1439662344</v>
      </c>
      <c r="J100" s="19">
        <v>1434478344</v>
      </c>
      <c r="K100" s="19" t="b">
        <v>0</v>
      </c>
      <c r="L100" s="19">
        <v>8</v>
      </c>
      <c r="M100" s="19" t="b">
        <v>0</v>
      </c>
      <c r="N100" s="19" t="s">
        <v>8269</v>
      </c>
      <c r="O100" s="19">
        <v>17</v>
      </c>
      <c r="P100" s="19">
        <v>315.5</v>
      </c>
      <c r="Q100" s="23" t="s">
        <v>8315</v>
      </c>
      <c r="R100" s="19" t="s">
        <v>8316</v>
      </c>
      <c r="S100" s="24">
        <v>42171.758611111116</v>
      </c>
      <c r="T100" s="24">
        <v>42231.758611111116</v>
      </c>
    </row>
    <row r="101" spans="1:20" ht="39.950000000000003" customHeight="1" x14ac:dyDescent="0.25">
      <c r="A101" s="19">
        <v>3891</v>
      </c>
      <c r="B101" s="20" t="s">
        <v>3888</v>
      </c>
      <c r="C101" s="20" t="s">
        <v>7999</v>
      </c>
      <c r="D101" s="21">
        <v>800</v>
      </c>
      <c r="E101" s="22">
        <v>260</v>
      </c>
      <c r="F101" s="19" t="s">
        <v>8220</v>
      </c>
      <c r="G101" s="19" t="s">
        <v>8223</v>
      </c>
      <c r="H101" s="19" t="s">
        <v>8245</v>
      </c>
      <c r="I101" s="19">
        <v>1427086740</v>
      </c>
      <c r="J101" s="19">
        <v>1424488244</v>
      </c>
      <c r="K101" s="19" t="b">
        <v>0</v>
      </c>
      <c r="L101" s="19">
        <v>7</v>
      </c>
      <c r="M101" s="19" t="b">
        <v>0</v>
      </c>
      <c r="N101" s="19" t="s">
        <v>8269</v>
      </c>
      <c r="O101" s="19">
        <v>33</v>
      </c>
      <c r="P101" s="19">
        <v>37.14</v>
      </c>
      <c r="Q101" s="23" t="s">
        <v>8315</v>
      </c>
      <c r="R101" s="19" t="s">
        <v>8316</v>
      </c>
      <c r="S101" s="24">
        <v>42056.1324537037</v>
      </c>
      <c r="T101" s="24">
        <v>42086.207638888889</v>
      </c>
    </row>
    <row r="102" spans="1:20" ht="39.950000000000003" customHeight="1" x14ac:dyDescent="0.25">
      <c r="A102" s="19">
        <v>3892</v>
      </c>
      <c r="B102" s="20" t="s">
        <v>3889</v>
      </c>
      <c r="C102" s="20" t="s">
        <v>8000</v>
      </c>
      <c r="D102" s="21">
        <v>1000</v>
      </c>
      <c r="E102" s="22">
        <v>0</v>
      </c>
      <c r="F102" s="19" t="s">
        <v>8220</v>
      </c>
      <c r="G102" s="19" t="s">
        <v>8223</v>
      </c>
      <c r="H102" s="19" t="s">
        <v>8245</v>
      </c>
      <c r="I102" s="19">
        <v>1408863600</v>
      </c>
      <c r="J102" s="19">
        <v>1408203557</v>
      </c>
      <c r="K102" s="19" t="b">
        <v>0</v>
      </c>
      <c r="L102" s="19">
        <v>0</v>
      </c>
      <c r="M102" s="19" t="b">
        <v>0</v>
      </c>
      <c r="N102" s="19" t="s">
        <v>8269</v>
      </c>
      <c r="O102" s="19">
        <v>0</v>
      </c>
      <c r="P102" s="19">
        <v>0</v>
      </c>
      <c r="Q102" s="23" t="s">
        <v>8315</v>
      </c>
      <c r="R102" s="19" t="s">
        <v>8316</v>
      </c>
      <c r="S102" s="24">
        <v>41867.652280092596</v>
      </c>
      <c r="T102" s="24">
        <v>41875.291666666664</v>
      </c>
    </row>
    <row r="103" spans="1:20" ht="39.950000000000003" customHeight="1" x14ac:dyDescent="0.25">
      <c r="A103" s="19">
        <v>3893</v>
      </c>
      <c r="B103" s="20" t="s">
        <v>3890</v>
      </c>
      <c r="C103" s="20" t="s">
        <v>8001</v>
      </c>
      <c r="D103" s="21">
        <v>50000</v>
      </c>
      <c r="E103" s="22">
        <v>10775</v>
      </c>
      <c r="F103" s="19" t="s">
        <v>8220</v>
      </c>
      <c r="G103" s="19" t="s">
        <v>8223</v>
      </c>
      <c r="H103" s="19" t="s">
        <v>8245</v>
      </c>
      <c r="I103" s="19">
        <v>1404194400</v>
      </c>
      <c r="J103" s="19">
        <v>1400600840</v>
      </c>
      <c r="K103" s="19" t="b">
        <v>0</v>
      </c>
      <c r="L103" s="19">
        <v>84</v>
      </c>
      <c r="M103" s="19" t="b">
        <v>0</v>
      </c>
      <c r="N103" s="19" t="s">
        <v>8269</v>
      </c>
      <c r="O103" s="19">
        <v>22</v>
      </c>
      <c r="P103" s="19">
        <v>128.27000000000001</v>
      </c>
      <c r="Q103" s="23" t="s">
        <v>8315</v>
      </c>
      <c r="R103" s="19" t="s">
        <v>8316</v>
      </c>
      <c r="S103" s="24">
        <v>41779.657870370371</v>
      </c>
      <c r="T103" s="24">
        <v>41821.25</v>
      </c>
    </row>
    <row r="104" spans="1:20" ht="39.950000000000003" customHeight="1" x14ac:dyDescent="0.25">
      <c r="A104" s="19">
        <v>3894</v>
      </c>
      <c r="B104" s="20" t="s">
        <v>3891</v>
      </c>
      <c r="C104" s="20" t="s">
        <v>8002</v>
      </c>
      <c r="D104" s="21">
        <v>15000</v>
      </c>
      <c r="E104" s="22">
        <v>520</v>
      </c>
      <c r="F104" s="19" t="s">
        <v>8220</v>
      </c>
      <c r="G104" s="19" t="s">
        <v>8223</v>
      </c>
      <c r="H104" s="19" t="s">
        <v>8245</v>
      </c>
      <c r="I104" s="19">
        <v>1481000340</v>
      </c>
      <c r="J104" s="19">
        <v>1478386812</v>
      </c>
      <c r="K104" s="19" t="b">
        <v>0</v>
      </c>
      <c r="L104" s="19">
        <v>11</v>
      </c>
      <c r="M104" s="19" t="b">
        <v>0</v>
      </c>
      <c r="N104" s="19" t="s">
        <v>8269</v>
      </c>
      <c r="O104" s="19">
        <v>3</v>
      </c>
      <c r="P104" s="19">
        <v>47.27</v>
      </c>
      <c r="Q104" s="23" t="s">
        <v>8315</v>
      </c>
      <c r="R104" s="19" t="s">
        <v>8316</v>
      </c>
      <c r="S104" s="24">
        <v>42679.958472222221</v>
      </c>
      <c r="T104" s="24">
        <v>42710.207638888889</v>
      </c>
    </row>
    <row r="105" spans="1:20" ht="39.950000000000003" customHeight="1" x14ac:dyDescent="0.25">
      <c r="A105" s="19">
        <v>3895</v>
      </c>
      <c r="B105" s="20" t="s">
        <v>3892</v>
      </c>
      <c r="C105" s="20" t="s">
        <v>8003</v>
      </c>
      <c r="D105" s="21">
        <v>1000</v>
      </c>
      <c r="E105" s="22">
        <v>50</v>
      </c>
      <c r="F105" s="19" t="s">
        <v>8220</v>
      </c>
      <c r="G105" s="19" t="s">
        <v>8223</v>
      </c>
      <c r="H105" s="19" t="s">
        <v>8245</v>
      </c>
      <c r="I105" s="19">
        <v>1425103218</v>
      </c>
      <c r="J105" s="19">
        <v>1422424818</v>
      </c>
      <c r="K105" s="19" t="b">
        <v>0</v>
      </c>
      <c r="L105" s="19">
        <v>1</v>
      </c>
      <c r="M105" s="19" t="b">
        <v>0</v>
      </c>
      <c r="N105" s="19" t="s">
        <v>8269</v>
      </c>
      <c r="O105" s="19">
        <v>5</v>
      </c>
      <c r="P105" s="19">
        <v>50</v>
      </c>
      <c r="Q105" s="23" t="s">
        <v>8315</v>
      </c>
      <c r="R105" s="19" t="s">
        <v>8316</v>
      </c>
      <c r="S105" s="24">
        <v>42032.250208333338</v>
      </c>
      <c r="T105" s="24">
        <v>42063.250208333338</v>
      </c>
    </row>
    <row r="106" spans="1:20" ht="39.950000000000003" customHeight="1" x14ac:dyDescent="0.25">
      <c r="A106" s="19">
        <v>3896</v>
      </c>
      <c r="B106" s="20" t="s">
        <v>3893</v>
      </c>
      <c r="C106" s="20" t="s">
        <v>8004</v>
      </c>
      <c r="D106" s="21">
        <v>1600</v>
      </c>
      <c r="E106" s="22">
        <v>170</v>
      </c>
      <c r="F106" s="19" t="s">
        <v>8220</v>
      </c>
      <c r="G106" s="19" t="s">
        <v>8223</v>
      </c>
      <c r="H106" s="19" t="s">
        <v>8245</v>
      </c>
      <c r="I106" s="19">
        <v>1402979778</v>
      </c>
      <c r="J106" s="19">
        <v>1401770178</v>
      </c>
      <c r="K106" s="19" t="b">
        <v>0</v>
      </c>
      <c r="L106" s="19">
        <v>4</v>
      </c>
      <c r="M106" s="19" t="b">
        <v>0</v>
      </c>
      <c r="N106" s="19" t="s">
        <v>8269</v>
      </c>
      <c r="O106" s="19">
        <v>11</v>
      </c>
      <c r="P106" s="19">
        <v>42.5</v>
      </c>
      <c r="Q106" s="23" t="s">
        <v>8315</v>
      </c>
      <c r="R106" s="19" t="s">
        <v>8316</v>
      </c>
      <c r="S106" s="24">
        <v>41793.191875000004</v>
      </c>
      <c r="T106" s="24">
        <v>41807.191875000004</v>
      </c>
    </row>
    <row r="107" spans="1:20" ht="39.950000000000003" customHeight="1" x14ac:dyDescent="0.25">
      <c r="A107" s="19">
        <v>3899</v>
      </c>
      <c r="B107" s="20" t="s">
        <v>3896</v>
      </c>
      <c r="C107" s="20" t="s">
        <v>8007</v>
      </c>
      <c r="D107" s="21">
        <v>10000</v>
      </c>
      <c r="E107" s="22">
        <v>125</v>
      </c>
      <c r="F107" s="19" t="s">
        <v>8220</v>
      </c>
      <c r="G107" s="19" t="s">
        <v>8223</v>
      </c>
      <c r="H107" s="19" t="s">
        <v>8245</v>
      </c>
      <c r="I107" s="19">
        <v>1407868561</v>
      </c>
      <c r="J107" s="19">
        <v>1406140561</v>
      </c>
      <c r="K107" s="19" t="b">
        <v>0</v>
      </c>
      <c r="L107" s="19">
        <v>2</v>
      </c>
      <c r="M107" s="19" t="b">
        <v>0</v>
      </c>
      <c r="N107" s="19" t="s">
        <v>8269</v>
      </c>
      <c r="O107" s="19">
        <v>1</v>
      </c>
      <c r="P107" s="19">
        <v>62.5</v>
      </c>
      <c r="Q107" s="23" t="s">
        <v>8315</v>
      </c>
      <c r="R107" s="19" t="s">
        <v>8316</v>
      </c>
      <c r="S107" s="24">
        <v>41843.775011574071</v>
      </c>
      <c r="T107" s="24">
        <v>41863.775011574071</v>
      </c>
    </row>
    <row r="108" spans="1:20" ht="39.950000000000003" customHeight="1" x14ac:dyDescent="0.25">
      <c r="A108" s="19">
        <v>3900</v>
      </c>
      <c r="B108" s="20" t="s">
        <v>3897</v>
      </c>
      <c r="C108" s="20" t="s">
        <v>8008</v>
      </c>
      <c r="D108" s="21">
        <v>2500</v>
      </c>
      <c r="E108" s="22">
        <v>135</v>
      </c>
      <c r="F108" s="19" t="s">
        <v>8220</v>
      </c>
      <c r="G108" s="19" t="s">
        <v>8223</v>
      </c>
      <c r="H108" s="19" t="s">
        <v>8245</v>
      </c>
      <c r="I108" s="19">
        <v>1433988791</v>
      </c>
      <c r="J108" s="19">
        <v>1431396791</v>
      </c>
      <c r="K108" s="19" t="b">
        <v>0</v>
      </c>
      <c r="L108" s="19">
        <v>5</v>
      </c>
      <c r="M108" s="19" t="b">
        <v>0</v>
      </c>
      <c r="N108" s="19" t="s">
        <v>8269</v>
      </c>
      <c r="O108" s="19">
        <v>5</v>
      </c>
      <c r="P108" s="19">
        <v>27</v>
      </c>
      <c r="Q108" s="23" t="s">
        <v>8315</v>
      </c>
      <c r="R108" s="19" t="s">
        <v>8316</v>
      </c>
      <c r="S108" s="24">
        <v>42136.092488425929</v>
      </c>
      <c r="T108" s="24">
        <v>42166.092488425929</v>
      </c>
    </row>
    <row r="109" spans="1:20" ht="39.950000000000003" customHeight="1" x14ac:dyDescent="0.25">
      <c r="A109" s="19">
        <v>3901</v>
      </c>
      <c r="B109" s="20" t="s">
        <v>3898</v>
      </c>
      <c r="C109" s="20" t="s">
        <v>8009</v>
      </c>
      <c r="D109" s="21">
        <v>3000</v>
      </c>
      <c r="E109" s="22">
        <v>25</v>
      </c>
      <c r="F109" s="19" t="s">
        <v>8220</v>
      </c>
      <c r="G109" s="19" t="s">
        <v>8223</v>
      </c>
      <c r="H109" s="19" t="s">
        <v>8245</v>
      </c>
      <c r="I109" s="19">
        <v>1450554599</v>
      </c>
      <c r="J109" s="19">
        <v>1447098599</v>
      </c>
      <c r="K109" s="19" t="b">
        <v>0</v>
      </c>
      <c r="L109" s="19">
        <v>1</v>
      </c>
      <c r="M109" s="19" t="b">
        <v>0</v>
      </c>
      <c r="N109" s="19" t="s">
        <v>8269</v>
      </c>
      <c r="O109" s="19">
        <v>1</v>
      </c>
      <c r="P109" s="19">
        <v>25</v>
      </c>
      <c r="Q109" s="23" t="s">
        <v>8315</v>
      </c>
      <c r="R109" s="19" t="s">
        <v>8316</v>
      </c>
      <c r="S109" s="24">
        <v>42317.826377314821</v>
      </c>
      <c r="T109" s="24">
        <v>42357.826377314821</v>
      </c>
    </row>
    <row r="110" spans="1:20" ht="39.950000000000003" customHeight="1" x14ac:dyDescent="0.25">
      <c r="A110" s="19">
        <v>3903</v>
      </c>
      <c r="B110" s="20" t="s">
        <v>3900</v>
      </c>
      <c r="C110" s="20" t="s">
        <v>8011</v>
      </c>
      <c r="D110" s="21">
        <v>1500</v>
      </c>
      <c r="E110" s="22">
        <v>0</v>
      </c>
      <c r="F110" s="19" t="s">
        <v>8220</v>
      </c>
      <c r="G110" s="19" t="s">
        <v>8223</v>
      </c>
      <c r="H110" s="19" t="s">
        <v>8245</v>
      </c>
      <c r="I110" s="19">
        <v>1439581080</v>
      </c>
      <c r="J110" s="19">
        <v>1435709765</v>
      </c>
      <c r="K110" s="19" t="b">
        <v>0</v>
      </c>
      <c r="L110" s="19">
        <v>0</v>
      </c>
      <c r="M110" s="19" t="b">
        <v>0</v>
      </c>
      <c r="N110" s="19" t="s">
        <v>8269</v>
      </c>
      <c r="O110" s="19">
        <v>0</v>
      </c>
      <c r="P110" s="19">
        <v>0</v>
      </c>
      <c r="Q110" s="23" t="s">
        <v>8315</v>
      </c>
      <c r="R110" s="19" t="s">
        <v>8316</v>
      </c>
      <c r="S110" s="24">
        <v>42186.01116898148</v>
      </c>
      <c r="T110" s="24">
        <v>42230.818055555559</v>
      </c>
    </row>
    <row r="111" spans="1:20" ht="39.950000000000003" customHeight="1" x14ac:dyDescent="0.25">
      <c r="A111" s="19">
        <v>3904</v>
      </c>
      <c r="B111" s="20" t="s">
        <v>3901</v>
      </c>
      <c r="C111" s="20" t="s">
        <v>8012</v>
      </c>
      <c r="D111" s="21">
        <v>10000</v>
      </c>
      <c r="E111" s="22">
        <v>3</v>
      </c>
      <c r="F111" s="19" t="s">
        <v>8220</v>
      </c>
      <c r="G111" s="19" t="s">
        <v>8223</v>
      </c>
      <c r="H111" s="19" t="s">
        <v>8245</v>
      </c>
      <c r="I111" s="19">
        <v>1429074240</v>
      </c>
      <c r="J111" s="19">
        <v>1427866200</v>
      </c>
      <c r="K111" s="19" t="b">
        <v>0</v>
      </c>
      <c r="L111" s="19">
        <v>2</v>
      </c>
      <c r="M111" s="19" t="b">
        <v>0</v>
      </c>
      <c r="N111" s="19" t="s">
        <v>8269</v>
      </c>
      <c r="O111" s="19">
        <v>0</v>
      </c>
      <c r="P111" s="19">
        <v>1.5</v>
      </c>
      <c r="Q111" s="23" t="s">
        <v>8315</v>
      </c>
      <c r="R111" s="19" t="s">
        <v>8316</v>
      </c>
      <c r="S111" s="24">
        <v>42095.229166666672</v>
      </c>
      <c r="T111" s="24">
        <v>42109.211111111115</v>
      </c>
    </row>
    <row r="112" spans="1:20" ht="39.950000000000003" customHeight="1" x14ac:dyDescent="0.25">
      <c r="A112" s="19">
        <v>3907</v>
      </c>
      <c r="B112" s="20" t="s">
        <v>3904</v>
      </c>
      <c r="C112" s="20" t="s">
        <v>8015</v>
      </c>
      <c r="D112" s="21">
        <v>1000</v>
      </c>
      <c r="E112" s="22">
        <v>153</v>
      </c>
      <c r="F112" s="19" t="s">
        <v>8220</v>
      </c>
      <c r="G112" s="19" t="s">
        <v>8223</v>
      </c>
      <c r="H112" s="19" t="s">
        <v>8245</v>
      </c>
      <c r="I112" s="19">
        <v>1414354080</v>
      </c>
      <c r="J112" s="19">
        <v>1411587606</v>
      </c>
      <c r="K112" s="19" t="b">
        <v>0</v>
      </c>
      <c r="L112" s="19">
        <v>4</v>
      </c>
      <c r="M112" s="19" t="b">
        <v>0</v>
      </c>
      <c r="N112" s="19" t="s">
        <v>8269</v>
      </c>
      <c r="O112" s="19">
        <v>15</v>
      </c>
      <c r="P112" s="19">
        <v>38.25</v>
      </c>
      <c r="Q112" s="23" t="s">
        <v>8315</v>
      </c>
      <c r="R112" s="19" t="s">
        <v>8316</v>
      </c>
      <c r="S112" s="24">
        <v>41906.819513888891</v>
      </c>
      <c r="T112" s="24">
        <v>41938.838888888888</v>
      </c>
    </row>
    <row r="113" spans="1:20" ht="39.950000000000003" customHeight="1" x14ac:dyDescent="0.25">
      <c r="A113" s="19">
        <v>3908</v>
      </c>
      <c r="B113" s="20" t="s">
        <v>3905</v>
      </c>
      <c r="C113" s="20" t="s">
        <v>8016</v>
      </c>
      <c r="D113" s="21">
        <v>750</v>
      </c>
      <c r="E113" s="22">
        <v>65</v>
      </c>
      <c r="F113" s="19" t="s">
        <v>8220</v>
      </c>
      <c r="G113" s="19" t="s">
        <v>8223</v>
      </c>
      <c r="H113" s="19" t="s">
        <v>8245</v>
      </c>
      <c r="I113" s="19">
        <v>1406603696</v>
      </c>
      <c r="J113" s="19">
        <v>1405307696</v>
      </c>
      <c r="K113" s="19" t="b">
        <v>0</v>
      </c>
      <c r="L113" s="19">
        <v>4</v>
      </c>
      <c r="M113" s="19" t="b">
        <v>0</v>
      </c>
      <c r="N113" s="19" t="s">
        <v>8269</v>
      </c>
      <c r="O113" s="19">
        <v>9</v>
      </c>
      <c r="P113" s="19">
        <v>16.25</v>
      </c>
      <c r="Q113" s="23" t="s">
        <v>8315</v>
      </c>
      <c r="R113" s="19" t="s">
        <v>8316</v>
      </c>
      <c r="S113" s="24">
        <v>41834.135370370372</v>
      </c>
      <c r="T113" s="24">
        <v>41849.135370370372</v>
      </c>
    </row>
    <row r="114" spans="1:20" ht="39.950000000000003" customHeight="1" x14ac:dyDescent="0.25">
      <c r="A114" s="19">
        <v>3909</v>
      </c>
      <c r="B114" s="20" t="s">
        <v>3906</v>
      </c>
      <c r="C114" s="20" t="s">
        <v>8017</v>
      </c>
      <c r="D114" s="21">
        <v>60000</v>
      </c>
      <c r="E114" s="22">
        <v>135</v>
      </c>
      <c r="F114" s="19" t="s">
        <v>8220</v>
      </c>
      <c r="G114" s="19" t="s">
        <v>8223</v>
      </c>
      <c r="H114" s="19" t="s">
        <v>8245</v>
      </c>
      <c r="I114" s="19">
        <v>1410424642</v>
      </c>
      <c r="J114" s="19">
        <v>1407832642</v>
      </c>
      <c r="K114" s="19" t="b">
        <v>0</v>
      </c>
      <c r="L114" s="19">
        <v>4</v>
      </c>
      <c r="M114" s="19" t="b">
        <v>0</v>
      </c>
      <c r="N114" s="19" t="s">
        <v>8269</v>
      </c>
      <c r="O114" s="19">
        <v>0</v>
      </c>
      <c r="P114" s="19">
        <v>33.75</v>
      </c>
      <c r="Q114" s="23" t="s">
        <v>8315</v>
      </c>
      <c r="R114" s="19" t="s">
        <v>8316</v>
      </c>
      <c r="S114" s="24">
        <v>41863.359282407408</v>
      </c>
      <c r="T114" s="24">
        <v>41893.359282407408</v>
      </c>
    </row>
    <row r="115" spans="1:20" ht="39.950000000000003" customHeight="1" x14ac:dyDescent="0.25">
      <c r="A115" s="19">
        <v>3910</v>
      </c>
      <c r="B115" s="20" t="s">
        <v>3907</v>
      </c>
      <c r="C115" s="20" t="s">
        <v>8018</v>
      </c>
      <c r="D115" s="21">
        <v>6000</v>
      </c>
      <c r="E115" s="22">
        <v>185</v>
      </c>
      <c r="F115" s="19" t="s">
        <v>8220</v>
      </c>
      <c r="G115" s="19" t="s">
        <v>8223</v>
      </c>
      <c r="H115" s="19" t="s">
        <v>8245</v>
      </c>
      <c r="I115" s="19">
        <v>1441649397</v>
      </c>
      <c r="J115" s="19">
        <v>1439057397</v>
      </c>
      <c r="K115" s="19" t="b">
        <v>0</v>
      </c>
      <c r="L115" s="19">
        <v>3</v>
      </c>
      <c r="M115" s="19" t="b">
        <v>0</v>
      </c>
      <c r="N115" s="19" t="s">
        <v>8269</v>
      </c>
      <c r="O115" s="19">
        <v>3</v>
      </c>
      <c r="P115" s="19">
        <v>61.67</v>
      </c>
      <c r="Q115" s="23" t="s">
        <v>8315</v>
      </c>
      <c r="R115" s="19" t="s">
        <v>8316</v>
      </c>
      <c r="S115" s="24">
        <v>42224.756909722222</v>
      </c>
      <c r="T115" s="24">
        <v>42254.756909722222</v>
      </c>
    </row>
    <row r="116" spans="1:20" ht="39.950000000000003" customHeight="1" x14ac:dyDescent="0.25">
      <c r="A116" s="19">
        <v>3911</v>
      </c>
      <c r="B116" s="20" t="s">
        <v>3908</v>
      </c>
      <c r="C116" s="20" t="s">
        <v>8019</v>
      </c>
      <c r="D116" s="21">
        <v>8000</v>
      </c>
      <c r="E116" s="22">
        <v>2993</v>
      </c>
      <c r="F116" s="19" t="s">
        <v>8220</v>
      </c>
      <c r="G116" s="19" t="s">
        <v>8223</v>
      </c>
      <c r="H116" s="19" t="s">
        <v>8245</v>
      </c>
      <c r="I116" s="19">
        <v>1417033777</v>
      </c>
      <c r="J116" s="19">
        <v>1414438177</v>
      </c>
      <c r="K116" s="19" t="b">
        <v>0</v>
      </c>
      <c r="L116" s="19">
        <v>36</v>
      </c>
      <c r="M116" s="19" t="b">
        <v>0</v>
      </c>
      <c r="N116" s="19" t="s">
        <v>8269</v>
      </c>
      <c r="O116" s="19">
        <v>37</v>
      </c>
      <c r="P116" s="19">
        <v>83.14</v>
      </c>
      <c r="Q116" s="23" t="s">
        <v>8315</v>
      </c>
      <c r="R116" s="19" t="s">
        <v>8316</v>
      </c>
      <c r="S116" s="24">
        <v>41939.8122337963</v>
      </c>
      <c r="T116" s="24">
        <v>41969.853900462964</v>
      </c>
    </row>
    <row r="117" spans="1:20" ht="39.950000000000003" customHeight="1" x14ac:dyDescent="0.25">
      <c r="A117" s="19">
        <v>3912</v>
      </c>
      <c r="B117" s="20" t="s">
        <v>3909</v>
      </c>
      <c r="C117" s="20" t="s">
        <v>8020</v>
      </c>
      <c r="D117" s="21">
        <v>15000</v>
      </c>
      <c r="E117" s="22">
        <v>1</v>
      </c>
      <c r="F117" s="19" t="s">
        <v>8220</v>
      </c>
      <c r="G117" s="19" t="s">
        <v>8223</v>
      </c>
      <c r="H117" s="19" t="s">
        <v>8245</v>
      </c>
      <c r="I117" s="19">
        <v>1429936500</v>
      </c>
      <c r="J117" s="19">
        <v>1424759330</v>
      </c>
      <c r="K117" s="19" t="b">
        <v>0</v>
      </c>
      <c r="L117" s="19">
        <v>1</v>
      </c>
      <c r="M117" s="19" t="b">
        <v>0</v>
      </c>
      <c r="N117" s="19" t="s">
        <v>8269</v>
      </c>
      <c r="O117" s="19">
        <v>0</v>
      </c>
      <c r="P117" s="19">
        <v>1</v>
      </c>
      <c r="Q117" s="23" t="s">
        <v>8315</v>
      </c>
      <c r="R117" s="19" t="s">
        <v>8316</v>
      </c>
      <c r="S117" s="24">
        <v>42059.270023148143</v>
      </c>
      <c r="T117" s="24">
        <v>42119.190972222219</v>
      </c>
    </row>
    <row r="118" spans="1:20" ht="39.950000000000003" customHeight="1" x14ac:dyDescent="0.25">
      <c r="A118" s="19">
        <v>3913</v>
      </c>
      <c r="B118" s="20" t="s">
        <v>3910</v>
      </c>
      <c r="C118" s="20" t="s">
        <v>8021</v>
      </c>
      <c r="D118" s="21">
        <v>10000</v>
      </c>
      <c r="E118" s="22">
        <v>1000</v>
      </c>
      <c r="F118" s="19" t="s">
        <v>8220</v>
      </c>
      <c r="G118" s="19" t="s">
        <v>8223</v>
      </c>
      <c r="H118" s="19" t="s">
        <v>8245</v>
      </c>
      <c r="I118" s="19">
        <v>1448863449</v>
      </c>
      <c r="J118" s="19">
        <v>1446267849</v>
      </c>
      <c r="K118" s="19" t="b">
        <v>0</v>
      </c>
      <c r="L118" s="19">
        <v>7</v>
      </c>
      <c r="M118" s="19" t="b">
        <v>0</v>
      </c>
      <c r="N118" s="19" t="s">
        <v>8269</v>
      </c>
      <c r="O118" s="19">
        <v>10</v>
      </c>
      <c r="P118" s="19">
        <v>142.86000000000001</v>
      </c>
      <c r="Q118" s="23" t="s">
        <v>8315</v>
      </c>
      <c r="R118" s="19" t="s">
        <v>8316</v>
      </c>
      <c r="S118" s="24">
        <v>42308.211215277777</v>
      </c>
      <c r="T118" s="24">
        <v>42338.252881944441</v>
      </c>
    </row>
    <row r="119" spans="1:20" ht="39.950000000000003" customHeight="1" x14ac:dyDescent="0.25">
      <c r="A119" s="19">
        <v>3922</v>
      </c>
      <c r="B119" s="20" t="s">
        <v>3919</v>
      </c>
      <c r="C119" s="20" t="s">
        <v>8030</v>
      </c>
      <c r="D119" s="21">
        <v>750</v>
      </c>
      <c r="E119" s="22">
        <v>61</v>
      </c>
      <c r="F119" s="19" t="s">
        <v>8220</v>
      </c>
      <c r="G119" s="19" t="s">
        <v>8223</v>
      </c>
      <c r="H119" s="19" t="s">
        <v>8245</v>
      </c>
      <c r="I119" s="19">
        <v>1425337200</v>
      </c>
      <c r="J119" s="19">
        <v>1421432810</v>
      </c>
      <c r="K119" s="19" t="b">
        <v>0</v>
      </c>
      <c r="L119" s="19">
        <v>6</v>
      </c>
      <c r="M119" s="19" t="b">
        <v>0</v>
      </c>
      <c r="N119" s="19" t="s">
        <v>8269</v>
      </c>
      <c r="O119" s="19">
        <v>8</v>
      </c>
      <c r="P119" s="19">
        <v>10.17</v>
      </c>
      <c r="Q119" s="23" t="s">
        <v>8315</v>
      </c>
      <c r="R119" s="19" t="s">
        <v>8316</v>
      </c>
      <c r="S119" s="24">
        <v>42020.768634259264</v>
      </c>
      <c r="T119" s="24">
        <v>42065.958333333328</v>
      </c>
    </row>
    <row r="120" spans="1:20" ht="39.950000000000003" customHeight="1" x14ac:dyDescent="0.25">
      <c r="A120" s="19">
        <v>3924</v>
      </c>
      <c r="B120" s="20" t="s">
        <v>3921</v>
      </c>
      <c r="C120" s="20" t="s">
        <v>8032</v>
      </c>
      <c r="D120" s="21">
        <v>15000</v>
      </c>
      <c r="E120" s="22">
        <v>2290</v>
      </c>
      <c r="F120" s="19" t="s">
        <v>8220</v>
      </c>
      <c r="G120" s="19" t="s">
        <v>8223</v>
      </c>
      <c r="H120" s="19" t="s">
        <v>8245</v>
      </c>
      <c r="I120" s="19">
        <v>1403823722</v>
      </c>
      <c r="J120" s="19">
        <v>1401231722</v>
      </c>
      <c r="K120" s="19" t="b">
        <v>0</v>
      </c>
      <c r="L120" s="19">
        <v>40</v>
      </c>
      <c r="M120" s="19" t="b">
        <v>0</v>
      </c>
      <c r="N120" s="19" t="s">
        <v>8269</v>
      </c>
      <c r="O120" s="19">
        <v>15</v>
      </c>
      <c r="P120" s="19">
        <v>57.25</v>
      </c>
      <c r="Q120" s="23" t="s">
        <v>8315</v>
      </c>
      <c r="R120" s="19" t="s">
        <v>8316</v>
      </c>
      <c r="S120" s="24">
        <v>41786.959745370368</v>
      </c>
      <c r="T120" s="24">
        <v>41816.959745370368</v>
      </c>
    </row>
    <row r="121" spans="1:20" ht="39.950000000000003" customHeight="1" x14ac:dyDescent="0.25">
      <c r="A121" s="19">
        <v>3925</v>
      </c>
      <c r="B121" s="20" t="s">
        <v>3922</v>
      </c>
      <c r="C121" s="20" t="s">
        <v>8033</v>
      </c>
      <c r="D121" s="21">
        <v>150</v>
      </c>
      <c r="E121" s="22">
        <v>15</v>
      </c>
      <c r="F121" s="19" t="s">
        <v>8220</v>
      </c>
      <c r="G121" s="19" t="s">
        <v>8223</v>
      </c>
      <c r="H121" s="19" t="s">
        <v>8245</v>
      </c>
      <c r="I121" s="19">
        <v>1406753639</v>
      </c>
      <c r="J121" s="19">
        <v>1404161639</v>
      </c>
      <c r="K121" s="19" t="b">
        <v>0</v>
      </c>
      <c r="L121" s="19">
        <v>3</v>
      </c>
      <c r="M121" s="19" t="b">
        <v>0</v>
      </c>
      <c r="N121" s="19" t="s">
        <v>8269</v>
      </c>
      <c r="O121" s="19">
        <v>10</v>
      </c>
      <c r="P121" s="19">
        <v>5</v>
      </c>
      <c r="Q121" s="23" t="s">
        <v>8315</v>
      </c>
      <c r="R121" s="19" t="s">
        <v>8316</v>
      </c>
      <c r="S121" s="24">
        <v>41820.870821759258</v>
      </c>
      <c r="T121" s="24">
        <v>41850.870821759258</v>
      </c>
    </row>
    <row r="122" spans="1:20" ht="39.950000000000003" customHeight="1" x14ac:dyDescent="0.25">
      <c r="A122" s="19">
        <v>3928</v>
      </c>
      <c r="B122" s="20" t="s">
        <v>3925</v>
      </c>
      <c r="C122" s="20" t="s">
        <v>8036</v>
      </c>
      <c r="D122" s="21">
        <v>5000</v>
      </c>
      <c r="E122" s="22">
        <v>651</v>
      </c>
      <c r="F122" s="19" t="s">
        <v>8220</v>
      </c>
      <c r="G122" s="19" t="s">
        <v>8223</v>
      </c>
      <c r="H122" s="19" t="s">
        <v>8245</v>
      </c>
      <c r="I122" s="19">
        <v>1444971540</v>
      </c>
      <c r="J122" s="19">
        <v>1442593427</v>
      </c>
      <c r="K122" s="19" t="b">
        <v>0</v>
      </c>
      <c r="L122" s="19">
        <v>7</v>
      </c>
      <c r="M122" s="19" t="b">
        <v>0</v>
      </c>
      <c r="N122" s="19" t="s">
        <v>8269</v>
      </c>
      <c r="O122" s="19">
        <v>13</v>
      </c>
      <c r="P122" s="19">
        <v>93</v>
      </c>
      <c r="Q122" s="23" t="s">
        <v>8315</v>
      </c>
      <c r="R122" s="19" t="s">
        <v>8316</v>
      </c>
      <c r="S122" s="24">
        <v>42265.683182870373</v>
      </c>
      <c r="T122" s="24">
        <v>42293.207638888889</v>
      </c>
    </row>
    <row r="123" spans="1:20" ht="39.950000000000003" customHeight="1" x14ac:dyDescent="0.25">
      <c r="A123" s="19">
        <v>3929</v>
      </c>
      <c r="B123" s="20" t="s">
        <v>3926</v>
      </c>
      <c r="C123" s="20" t="s">
        <v>8037</v>
      </c>
      <c r="D123" s="21">
        <v>20000</v>
      </c>
      <c r="E123" s="22">
        <v>453</v>
      </c>
      <c r="F123" s="19" t="s">
        <v>8220</v>
      </c>
      <c r="G123" s="19" t="s">
        <v>8223</v>
      </c>
      <c r="H123" s="19" t="s">
        <v>8245</v>
      </c>
      <c r="I123" s="19">
        <v>1474228265</v>
      </c>
      <c r="J123" s="19">
        <v>1471636265</v>
      </c>
      <c r="K123" s="19" t="b">
        <v>0</v>
      </c>
      <c r="L123" s="19">
        <v>14</v>
      </c>
      <c r="M123" s="19" t="b">
        <v>0</v>
      </c>
      <c r="N123" s="19" t="s">
        <v>8269</v>
      </c>
      <c r="O123" s="19">
        <v>2</v>
      </c>
      <c r="P123" s="19">
        <v>32.36</v>
      </c>
      <c r="Q123" s="23" t="s">
        <v>8315</v>
      </c>
      <c r="R123" s="19" t="s">
        <v>8316</v>
      </c>
      <c r="S123" s="24">
        <v>42601.827141203699</v>
      </c>
      <c r="T123" s="24">
        <v>42631.827141203699</v>
      </c>
    </row>
    <row r="124" spans="1:20" ht="39.950000000000003" customHeight="1" x14ac:dyDescent="0.25">
      <c r="A124" s="19">
        <v>3931</v>
      </c>
      <c r="B124" s="20" t="s">
        <v>3928</v>
      </c>
      <c r="C124" s="20" t="s">
        <v>8039</v>
      </c>
      <c r="D124" s="21">
        <v>8000</v>
      </c>
      <c r="E124" s="22">
        <v>0</v>
      </c>
      <c r="F124" s="19" t="s">
        <v>8220</v>
      </c>
      <c r="G124" s="19" t="s">
        <v>8223</v>
      </c>
      <c r="H124" s="19" t="s">
        <v>8245</v>
      </c>
      <c r="I124" s="19">
        <v>1441510707</v>
      </c>
      <c r="J124" s="19">
        <v>1439350707</v>
      </c>
      <c r="K124" s="19" t="b">
        <v>0</v>
      </c>
      <c r="L124" s="19">
        <v>0</v>
      </c>
      <c r="M124" s="19" t="b">
        <v>0</v>
      </c>
      <c r="N124" s="19" t="s">
        <v>8269</v>
      </c>
      <c r="O124" s="19">
        <v>0</v>
      </c>
      <c r="P124" s="19">
        <v>0</v>
      </c>
      <c r="Q124" s="23" t="s">
        <v>8315</v>
      </c>
      <c r="R124" s="19" t="s">
        <v>8316</v>
      </c>
      <c r="S124" s="24">
        <v>42228.151701388888</v>
      </c>
      <c r="T124" s="24">
        <v>42253.151701388888</v>
      </c>
    </row>
    <row r="125" spans="1:20" ht="39.950000000000003" customHeight="1" x14ac:dyDescent="0.25">
      <c r="A125" s="19">
        <v>3932</v>
      </c>
      <c r="B125" s="20" t="s">
        <v>3929</v>
      </c>
      <c r="C125" s="20" t="s">
        <v>8040</v>
      </c>
      <c r="D125" s="21">
        <v>12000</v>
      </c>
      <c r="E125" s="22">
        <v>1</v>
      </c>
      <c r="F125" s="19" t="s">
        <v>8220</v>
      </c>
      <c r="G125" s="19" t="s">
        <v>8223</v>
      </c>
      <c r="H125" s="19" t="s">
        <v>8245</v>
      </c>
      <c r="I125" s="19">
        <v>1458097364</v>
      </c>
      <c r="J125" s="19">
        <v>1455508964</v>
      </c>
      <c r="K125" s="19" t="b">
        <v>0</v>
      </c>
      <c r="L125" s="19">
        <v>1</v>
      </c>
      <c r="M125" s="19" t="b">
        <v>0</v>
      </c>
      <c r="N125" s="19" t="s">
        <v>8269</v>
      </c>
      <c r="O125" s="19">
        <v>0</v>
      </c>
      <c r="P125" s="19">
        <v>1</v>
      </c>
      <c r="Q125" s="23" t="s">
        <v>8315</v>
      </c>
      <c r="R125" s="19" t="s">
        <v>8316</v>
      </c>
      <c r="S125" s="24">
        <v>42415.168564814812</v>
      </c>
      <c r="T125" s="24">
        <v>42445.126898148148</v>
      </c>
    </row>
    <row r="126" spans="1:20" ht="39.950000000000003" customHeight="1" x14ac:dyDescent="0.25">
      <c r="A126" s="19">
        <v>3933</v>
      </c>
      <c r="B126" s="20" t="s">
        <v>3930</v>
      </c>
      <c r="C126" s="20" t="s">
        <v>8041</v>
      </c>
      <c r="D126" s="21">
        <v>7000</v>
      </c>
      <c r="E126" s="22">
        <v>1102</v>
      </c>
      <c r="F126" s="19" t="s">
        <v>8220</v>
      </c>
      <c r="G126" s="19" t="s">
        <v>8223</v>
      </c>
      <c r="H126" s="19" t="s">
        <v>8245</v>
      </c>
      <c r="I126" s="19">
        <v>1468716180</v>
      </c>
      <c r="J126" s="19">
        <v>1466205262</v>
      </c>
      <c r="K126" s="19" t="b">
        <v>0</v>
      </c>
      <c r="L126" s="19">
        <v>12</v>
      </c>
      <c r="M126" s="19" t="b">
        <v>0</v>
      </c>
      <c r="N126" s="19" t="s">
        <v>8269</v>
      </c>
      <c r="O126" s="19">
        <v>16</v>
      </c>
      <c r="P126" s="19">
        <v>91.83</v>
      </c>
      <c r="Q126" s="23" t="s">
        <v>8315</v>
      </c>
      <c r="R126" s="19" t="s">
        <v>8316</v>
      </c>
      <c r="S126" s="24">
        <v>42538.968310185184</v>
      </c>
      <c r="T126" s="24">
        <v>42568.029861111107</v>
      </c>
    </row>
    <row r="127" spans="1:20" ht="39.950000000000003" customHeight="1" x14ac:dyDescent="0.25">
      <c r="A127" s="19">
        <v>3934</v>
      </c>
      <c r="B127" s="20" t="s">
        <v>3931</v>
      </c>
      <c r="C127" s="20" t="s">
        <v>8042</v>
      </c>
      <c r="D127" s="21">
        <v>5000</v>
      </c>
      <c r="E127" s="22">
        <v>550</v>
      </c>
      <c r="F127" s="19" t="s">
        <v>8220</v>
      </c>
      <c r="G127" s="19" t="s">
        <v>8223</v>
      </c>
      <c r="H127" s="19" t="s">
        <v>8245</v>
      </c>
      <c r="I127" s="19">
        <v>1443704400</v>
      </c>
      <c r="J127" s="19">
        <v>1439827639</v>
      </c>
      <c r="K127" s="19" t="b">
        <v>0</v>
      </c>
      <c r="L127" s="19">
        <v>12</v>
      </c>
      <c r="M127" s="19" t="b">
        <v>0</v>
      </c>
      <c r="N127" s="19" t="s">
        <v>8269</v>
      </c>
      <c r="O127" s="19">
        <v>11</v>
      </c>
      <c r="P127" s="19">
        <v>45.83</v>
      </c>
      <c r="Q127" s="23" t="s">
        <v>8315</v>
      </c>
      <c r="R127" s="19" t="s">
        <v>8316</v>
      </c>
      <c r="S127" s="24">
        <v>42233.671747685185</v>
      </c>
      <c r="T127" s="24">
        <v>42278.541666666672</v>
      </c>
    </row>
    <row r="128" spans="1:20" ht="39.950000000000003" customHeight="1" x14ac:dyDescent="0.25">
      <c r="A128" s="19">
        <v>3936</v>
      </c>
      <c r="B128" s="20" t="s">
        <v>3933</v>
      </c>
      <c r="C128" s="20" t="s">
        <v>8044</v>
      </c>
      <c r="D128" s="21">
        <v>20000</v>
      </c>
      <c r="E128" s="22">
        <v>0</v>
      </c>
      <c r="F128" s="19" t="s">
        <v>8220</v>
      </c>
      <c r="G128" s="19" t="s">
        <v>8223</v>
      </c>
      <c r="H128" s="19" t="s">
        <v>8245</v>
      </c>
      <c r="I128" s="19">
        <v>1480576720</v>
      </c>
      <c r="J128" s="19">
        <v>1477981120</v>
      </c>
      <c r="K128" s="19" t="b">
        <v>0</v>
      </c>
      <c r="L128" s="19">
        <v>0</v>
      </c>
      <c r="M128" s="19" t="b">
        <v>0</v>
      </c>
      <c r="N128" s="19" t="s">
        <v>8269</v>
      </c>
      <c r="O128" s="19">
        <v>0</v>
      </c>
      <c r="P128" s="19">
        <v>0</v>
      </c>
      <c r="Q128" s="23" t="s">
        <v>8315</v>
      </c>
      <c r="R128" s="19" t="s">
        <v>8316</v>
      </c>
      <c r="S128" s="24">
        <v>42675.262962962966</v>
      </c>
      <c r="T128" s="24">
        <v>42705.304629629631</v>
      </c>
    </row>
    <row r="129" spans="1:20" ht="39.950000000000003" customHeight="1" x14ac:dyDescent="0.25">
      <c r="A129" s="19">
        <v>3937</v>
      </c>
      <c r="B129" s="20" t="s">
        <v>3934</v>
      </c>
      <c r="C129" s="20" t="s">
        <v>8045</v>
      </c>
      <c r="D129" s="21">
        <v>2885</v>
      </c>
      <c r="E129" s="22">
        <v>2485</v>
      </c>
      <c r="F129" s="19" t="s">
        <v>8220</v>
      </c>
      <c r="G129" s="19" t="s">
        <v>8223</v>
      </c>
      <c r="H129" s="19" t="s">
        <v>8245</v>
      </c>
      <c r="I129" s="19">
        <v>1468249760</v>
      </c>
      <c r="J129" s="19">
        <v>1465830560</v>
      </c>
      <c r="K129" s="19" t="b">
        <v>0</v>
      </c>
      <c r="L129" s="19">
        <v>10</v>
      </c>
      <c r="M129" s="19" t="b">
        <v>0</v>
      </c>
      <c r="N129" s="19" t="s">
        <v>8269</v>
      </c>
      <c r="O129" s="19">
        <v>86</v>
      </c>
      <c r="P129" s="19">
        <v>248.5</v>
      </c>
      <c r="Q129" s="23" t="s">
        <v>8315</v>
      </c>
      <c r="R129" s="19" t="s">
        <v>8316</v>
      </c>
      <c r="S129" s="24">
        <v>42534.631481481483</v>
      </c>
      <c r="T129" s="24">
        <v>42562.631481481483</v>
      </c>
    </row>
    <row r="130" spans="1:20" ht="39.950000000000003" customHeight="1" x14ac:dyDescent="0.25">
      <c r="A130" s="19">
        <v>3938</v>
      </c>
      <c r="B130" s="20" t="s">
        <v>3935</v>
      </c>
      <c r="C130" s="20" t="s">
        <v>8046</v>
      </c>
      <c r="D130" s="21">
        <v>3255</v>
      </c>
      <c r="E130" s="22">
        <v>397</v>
      </c>
      <c r="F130" s="19" t="s">
        <v>8220</v>
      </c>
      <c r="G130" s="19" t="s">
        <v>8223</v>
      </c>
      <c r="H130" s="19" t="s">
        <v>8245</v>
      </c>
      <c r="I130" s="19">
        <v>1435441454</v>
      </c>
      <c r="J130" s="19">
        <v>1432763054</v>
      </c>
      <c r="K130" s="19" t="b">
        <v>0</v>
      </c>
      <c r="L130" s="19">
        <v>5</v>
      </c>
      <c r="M130" s="19" t="b">
        <v>0</v>
      </c>
      <c r="N130" s="19" t="s">
        <v>8269</v>
      </c>
      <c r="O130" s="19">
        <v>12</v>
      </c>
      <c r="P130" s="19">
        <v>79.400000000000006</v>
      </c>
      <c r="Q130" s="23" t="s">
        <v>8315</v>
      </c>
      <c r="R130" s="19" t="s">
        <v>8316</v>
      </c>
      <c r="S130" s="24">
        <v>42151.905717592599</v>
      </c>
      <c r="T130" s="24">
        <v>42182.905717592599</v>
      </c>
    </row>
    <row r="131" spans="1:20" ht="39.950000000000003" customHeight="1" x14ac:dyDescent="0.25">
      <c r="A131" s="19">
        <v>3940</v>
      </c>
      <c r="B131" s="20" t="s">
        <v>3937</v>
      </c>
      <c r="C131" s="20" t="s">
        <v>8048</v>
      </c>
      <c r="D131" s="21">
        <v>5000</v>
      </c>
      <c r="E131" s="22">
        <v>11</v>
      </c>
      <c r="F131" s="19" t="s">
        <v>8220</v>
      </c>
      <c r="G131" s="19" t="s">
        <v>8223</v>
      </c>
      <c r="H131" s="19" t="s">
        <v>8245</v>
      </c>
      <c r="I131" s="19">
        <v>1420199351</v>
      </c>
      <c r="J131" s="19">
        <v>1416311351</v>
      </c>
      <c r="K131" s="19" t="b">
        <v>0</v>
      </c>
      <c r="L131" s="19">
        <v>2</v>
      </c>
      <c r="M131" s="19" t="b">
        <v>0</v>
      </c>
      <c r="N131" s="19" t="s">
        <v>8269</v>
      </c>
      <c r="O131" s="19">
        <v>0</v>
      </c>
      <c r="P131" s="19">
        <v>5.5</v>
      </c>
      <c r="Q131" s="23" t="s">
        <v>8315</v>
      </c>
      <c r="R131" s="19" t="s">
        <v>8316</v>
      </c>
      <c r="S131" s="24">
        <v>41961.492488425924</v>
      </c>
      <c r="T131" s="24">
        <v>42006.492488425924</v>
      </c>
    </row>
    <row r="132" spans="1:20" ht="39.950000000000003" customHeight="1" x14ac:dyDescent="0.25">
      <c r="A132" s="19">
        <v>3941</v>
      </c>
      <c r="B132" s="20" t="s">
        <v>3938</v>
      </c>
      <c r="C132" s="20" t="s">
        <v>8049</v>
      </c>
      <c r="D132" s="21">
        <v>5500</v>
      </c>
      <c r="E132" s="22">
        <v>50</v>
      </c>
      <c r="F132" s="19" t="s">
        <v>8220</v>
      </c>
      <c r="G132" s="19" t="s">
        <v>8223</v>
      </c>
      <c r="H132" s="19" t="s">
        <v>8245</v>
      </c>
      <c r="I132" s="19">
        <v>1416877200</v>
      </c>
      <c r="J132" s="19">
        <v>1414505137</v>
      </c>
      <c r="K132" s="19" t="b">
        <v>0</v>
      </c>
      <c r="L132" s="19">
        <v>2</v>
      </c>
      <c r="M132" s="19" t="b">
        <v>0</v>
      </c>
      <c r="N132" s="19" t="s">
        <v>8269</v>
      </c>
      <c r="O132" s="19">
        <v>1</v>
      </c>
      <c r="P132" s="19">
        <v>25</v>
      </c>
      <c r="Q132" s="23" t="s">
        <v>8315</v>
      </c>
      <c r="R132" s="19" t="s">
        <v>8316</v>
      </c>
      <c r="S132" s="24">
        <v>41940.587233796294</v>
      </c>
      <c r="T132" s="24">
        <v>41968.041666666672</v>
      </c>
    </row>
    <row r="133" spans="1:20" ht="39.950000000000003" customHeight="1" x14ac:dyDescent="0.25">
      <c r="A133" s="19">
        <v>3942</v>
      </c>
      <c r="B133" s="20" t="s">
        <v>3939</v>
      </c>
      <c r="C133" s="20" t="s">
        <v>8050</v>
      </c>
      <c r="D133" s="21">
        <v>1200</v>
      </c>
      <c r="E133" s="22">
        <v>0</v>
      </c>
      <c r="F133" s="19" t="s">
        <v>8220</v>
      </c>
      <c r="G133" s="19" t="s">
        <v>8223</v>
      </c>
      <c r="H133" s="19" t="s">
        <v>8245</v>
      </c>
      <c r="I133" s="19">
        <v>1434490914</v>
      </c>
      <c r="J133" s="19">
        <v>1429306914</v>
      </c>
      <c r="K133" s="19" t="b">
        <v>0</v>
      </c>
      <c r="L133" s="19">
        <v>0</v>
      </c>
      <c r="M133" s="19" t="b">
        <v>0</v>
      </c>
      <c r="N133" s="19" t="s">
        <v>8269</v>
      </c>
      <c r="O133" s="19">
        <v>0</v>
      </c>
      <c r="P133" s="19">
        <v>0</v>
      </c>
      <c r="Q133" s="23" t="s">
        <v>8315</v>
      </c>
      <c r="R133" s="19" t="s">
        <v>8316</v>
      </c>
      <c r="S133" s="24">
        <v>42111.904097222221</v>
      </c>
      <c r="T133" s="24">
        <v>42171.904097222221</v>
      </c>
    </row>
    <row r="134" spans="1:20" ht="39.950000000000003" customHeight="1" x14ac:dyDescent="0.25">
      <c r="A134" s="19">
        <v>3943</v>
      </c>
      <c r="B134" s="20" t="s">
        <v>3940</v>
      </c>
      <c r="C134" s="20" t="s">
        <v>8051</v>
      </c>
      <c r="D134" s="21">
        <v>5000</v>
      </c>
      <c r="E134" s="22">
        <v>1782</v>
      </c>
      <c r="F134" s="19" t="s">
        <v>8220</v>
      </c>
      <c r="G134" s="19" t="s">
        <v>8223</v>
      </c>
      <c r="H134" s="19" t="s">
        <v>8245</v>
      </c>
      <c r="I134" s="19">
        <v>1446483000</v>
      </c>
      <c r="J134" s="19">
        <v>1443811268</v>
      </c>
      <c r="K134" s="19" t="b">
        <v>0</v>
      </c>
      <c r="L134" s="19">
        <v>13</v>
      </c>
      <c r="M134" s="19" t="b">
        <v>0</v>
      </c>
      <c r="N134" s="19" t="s">
        <v>8269</v>
      </c>
      <c r="O134" s="19">
        <v>36</v>
      </c>
      <c r="P134" s="19">
        <v>137.08000000000001</v>
      </c>
      <c r="Q134" s="23" t="s">
        <v>8315</v>
      </c>
      <c r="R134" s="19" t="s">
        <v>8316</v>
      </c>
      <c r="S134" s="24">
        <v>42279.778564814813</v>
      </c>
      <c r="T134" s="24">
        <v>42310.701388888891</v>
      </c>
    </row>
    <row r="135" spans="1:20" ht="39.950000000000003" customHeight="1" x14ac:dyDescent="0.25">
      <c r="A135" s="19">
        <v>3944</v>
      </c>
      <c r="B135" s="20" t="s">
        <v>3941</v>
      </c>
      <c r="C135" s="20" t="s">
        <v>8052</v>
      </c>
      <c r="D135" s="21">
        <v>5000</v>
      </c>
      <c r="E135" s="22">
        <v>0</v>
      </c>
      <c r="F135" s="19" t="s">
        <v>8220</v>
      </c>
      <c r="G135" s="19" t="s">
        <v>8223</v>
      </c>
      <c r="H135" s="19" t="s">
        <v>8245</v>
      </c>
      <c r="I135" s="19">
        <v>1440690875</v>
      </c>
      <c r="J135" s="19">
        <v>1438098875</v>
      </c>
      <c r="K135" s="19" t="b">
        <v>0</v>
      </c>
      <c r="L135" s="19">
        <v>0</v>
      </c>
      <c r="M135" s="19" t="b">
        <v>0</v>
      </c>
      <c r="N135" s="19" t="s">
        <v>8269</v>
      </c>
      <c r="O135" s="19">
        <v>0</v>
      </c>
      <c r="P135" s="19">
        <v>0</v>
      </c>
      <c r="Q135" s="23" t="s">
        <v>8315</v>
      </c>
      <c r="R135" s="19" t="s">
        <v>8316</v>
      </c>
      <c r="S135" s="24">
        <v>42213.662905092591</v>
      </c>
      <c r="T135" s="24">
        <v>42243.662905092591</v>
      </c>
    </row>
    <row r="136" spans="1:20" ht="39.950000000000003" customHeight="1" x14ac:dyDescent="0.25">
      <c r="A136" s="19">
        <v>3945</v>
      </c>
      <c r="B136" s="20" t="s">
        <v>3942</v>
      </c>
      <c r="C136" s="20" t="s">
        <v>8053</v>
      </c>
      <c r="D136" s="21">
        <v>2000</v>
      </c>
      <c r="E136" s="22">
        <v>5</v>
      </c>
      <c r="F136" s="19" t="s">
        <v>8220</v>
      </c>
      <c r="G136" s="19" t="s">
        <v>8223</v>
      </c>
      <c r="H136" s="19" t="s">
        <v>8245</v>
      </c>
      <c r="I136" s="19">
        <v>1431717268</v>
      </c>
      <c r="J136" s="19">
        <v>1429125268</v>
      </c>
      <c r="K136" s="19" t="b">
        <v>0</v>
      </c>
      <c r="L136" s="19">
        <v>1</v>
      </c>
      <c r="M136" s="19" t="b">
        <v>0</v>
      </c>
      <c r="N136" s="19" t="s">
        <v>8269</v>
      </c>
      <c r="O136" s="19">
        <v>0</v>
      </c>
      <c r="P136" s="19">
        <v>5</v>
      </c>
      <c r="Q136" s="23" t="s">
        <v>8315</v>
      </c>
      <c r="R136" s="19" t="s">
        <v>8316</v>
      </c>
      <c r="S136" s="24">
        <v>42109.801712962959</v>
      </c>
      <c r="T136" s="24">
        <v>42139.801712962959</v>
      </c>
    </row>
    <row r="137" spans="1:20" ht="39.950000000000003" customHeight="1" x14ac:dyDescent="0.25">
      <c r="A137" s="19">
        <v>3946</v>
      </c>
      <c r="B137" s="20" t="s">
        <v>3943</v>
      </c>
      <c r="C137" s="20" t="s">
        <v>8054</v>
      </c>
      <c r="D137" s="21">
        <v>6000</v>
      </c>
      <c r="E137" s="22">
        <v>195</v>
      </c>
      <c r="F137" s="19" t="s">
        <v>8220</v>
      </c>
      <c r="G137" s="19" t="s">
        <v>8223</v>
      </c>
      <c r="H137" s="19" t="s">
        <v>8245</v>
      </c>
      <c r="I137" s="19">
        <v>1425110400</v>
      </c>
      <c r="J137" s="19">
        <v>1422388822</v>
      </c>
      <c r="K137" s="19" t="b">
        <v>0</v>
      </c>
      <c r="L137" s="19">
        <v>5</v>
      </c>
      <c r="M137" s="19" t="b">
        <v>0</v>
      </c>
      <c r="N137" s="19" t="s">
        <v>8269</v>
      </c>
      <c r="O137" s="19">
        <v>3</v>
      </c>
      <c r="P137" s="19">
        <v>39</v>
      </c>
      <c r="Q137" s="23" t="s">
        <v>8315</v>
      </c>
      <c r="R137" s="19" t="s">
        <v>8316</v>
      </c>
      <c r="S137" s="24">
        <v>42031.833587962959</v>
      </c>
      <c r="T137" s="24">
        <v>42063.333333333328</v>
      </c>
    </row>
    <row r="138" spans="1:20" ht="39.950000000000003" customHeight="1" x14ac:dyDescent="0.25">
      <c r="A138" s="19">
        <v>3947</v>
      </c>
      <c r="B138" s="20" t="s">
        <v>3944</v>
      </c>
      <c r="C138" s="20" t="s">
        <v>8055</v>
      </c>
      <c r="D138" s="21">
        <v>3000</v>
      </c>
      <c r="E138" s="22">
        <v>101</v>
      </c>
      <c r="F138" s="19" t="s">
        <v>8220</v>
      </c>
      <c r="G138" s="19" t="s">
        <v>8223</v>
      </c>
      <c r="H138" s="19" t="s">
        <v>8245</v>
      </c>
      <c r="I138" s="19">
        <v>1475378744</v>
      </c>
      <c r="J138" s="19">
        <v>1472786744</v>
      </c>
      <c r="K138" s="19" t="b">
        <v>0</v>
      </c>
      <c r="L138" s="19">
        <v>2</v>
      </c>
      <c r="M138" s="19" t="b">
        <v>0</v>
      </c>
      <c r="N138" s="19" t="s">
        <v>8269</v>
      </c>
      <c r="O138" s="19">
        <v>3</v>
      </c>
      <c r="P138" s="19">
        <v>50.5</v>
      </c>
      <c r="Q138" s="23" t="s">
        <v>8315</v>
      </c>
      <c r="R138" s="19" t="s">
        <v>8316</v>
      </c>
      <c r="S138" s="24">
        <v>42615.142870370371</v>
      </c>
      <c r="T138" s="24">
        <v>42645.142870370371</v>
      </c>
    </row>
    <row r="139" spans="1:20" ht="39.950000000000003" customHeight="1" x14ac:dyDescent="0.25">
      <c r="A139" s="19">
        <v>3950</v>
      </c>
      <c r="B139" s="20" t="s">
        <v>3947</v>
      </c>
      <c r="C139" s="20" t="s">
        <v>8058</v>
      </c>
      <c r="D139" s="21">
        <v>4000</v>
      </c>
      <c r="E139" s="22">
        <v>25</v>
      </c>
      <c r="F139" s="19" t="s">
        <v>8220</v>
      </c>
      <c r="G139" s="19" t="s">
        <v>8223</v>
      </c>
      <c r="H139" s="19" t="s">
        <v>8245</v>
      </c>
      <c r="I139" s="19">
        <v>1460140500</v>
      </c>
      <c r="J139" s="19">
        <v>1457628680</v>
      </c>
      <c r="K139" s="19" t="b">
        <v>0</v>
      </c>
      <c r="L139" s="19">
        <v>1</v>
      </c>
      <c r="M139" s="19" t="b">
        <v>0</v>
      </c>
      <c r="N139" s="19" t="s">
        <v>8269</v>
      </c>
      <c r="O139" s="19">
        <v>1</v>
      </c>
      <c r="P139" s="19">
        <v>25</v>
      </c>
      <c r="Q139" s="23" t="s">
        <v>8315</v>
      </c>
      <c r="R139" s="19" t="s">
        <v>8316</v>
      </c>
      <c r="S139" s="24">
        <v>42439.702314814815</v>
      </c>
      <c r="T139" s="24">
        <v>42468.774305555555</v>
      </c>
    </row>
    <row r="140" spans="1:20" ht="39.950000000000003" customHeight="1" x14ac:dyDescent="0.25">
      <c r="A140" s="19">
        <v>3952</v>
      </c>
      <c r="B140" s="20" t="s">
        <v>3949</v>
      </c>
      <c r="C140" s="20" t="s">
        <v>8059</v>
      </c>
      <c r="D140" s="21">
        <v>26000</v>
      </c>
      <c r="E140" s="22">
        <v>25</v>
      </c>
      <c r="F140" s="19" t="s">
        <v>8220</v>
      </c>
      <c r="G140" s="19" t="s">
        <v>8223</v>
      </c>
      <c r="H140" s="19" t="s">
        <v>8245</v>
      </c>
      <c r="I140" s="19">
        <v>1445885890</v>
      </c>
      <c r="J140" s="19">
        <v>1440701890</v>
      </c>
      <c r="K140" s="19" t="b">
        <v>0</v>
      </c>
      <c r="L140" s="19">
        <v>1</v>
      </c>
      <c r="M140" s="19" t="b">
        <v>0</v>
      </c>
      <c r="N140" s="19" t="s">
        <v>8269</v>
      </c>
      <c r="O140" s="19">
        <v>0</v>
      </c>
      <c r="P140" s="19">
        <v>25</v>
      </c>
      <c r="Q140" s="23" t="s">
        <v>8315</v>
      </c>
      <c r="R140" s="19" t="s">
        <v>8316</v>
      </c>
      <c r="S140" s="24">
        <v>42243.790393518517</v>
      </c>
      <c r="T140" s="24">
        <v>42303.790393518517</v>
      </c>
    </row>
    <row r="141" spans="1:20" ht="39.950000000000003" customHeight="1" x14ac:dyDescent="0.25">
      <c r="A141" s="19">
        <v>3953</v>
      </c>
      <c r="B141" s="20" t="s">
        <v>3950</v>
      </c>
      <c r="C141" s="20" t="s">
        <v>8060</v>
      </c>
      <c r="D141" s="21">
        <v>17600</v>
      </c>
      <c r="E141" s="22">
        <v>0</v>
      </c>
      <c r="F141" s="19" t="s">
        <v>8220</v>
      </c>
      <c r="G141" s="19" t="s">
        <v>8223</v>
      </c>
      <c r="H141" s="19" t="s">
        <v>8245</v>
      </c>
      <c r="I141" s="19">
        <v>1469834940</v>
      </c>
      <c r="J141" s="19">
        <v>1467162586</v>
      </c>
      <c r="K141" s="19" t="b">
        <v>0</v>
      </c>
      <c r="L141" s="19">
        <v>0</v>
      </c>
      <c r="M141" s="19" t="b">
        <v>0</v>
      </c>
      <c r="N141" s="19" t="s">
        <v>8269</v>
      </c>
      <c r="O141" s="19">
        <v>0</v>
      </c>
      <c r="P141" s="19">
        <v>0</v>
      </c>
      <c r="Q141" s="23" t="s">
        <v>8315</v>
      </c>
      <c r="R141" s="19" t="s">
        <v>8316</v>
      </c>
      <c r="S141" s="24">
        <v>42550.048449074078</v>
      </c>
      <c r="T141" s="24">
        <v>42580.978472222225</v>
      </c>
    </row>
    <row r="142" spans="1:20" ht="39.950000000000003" customHeight="1" x14ac:dyDescent="0.25">
      <c r="A142" s="19">
        <v>3955</v>
      </c>
      <c r="B142" s="20" t="s">
        <v>3952</v>
      </c>
      <c r="C142" s="20" t="s">
        <v>8062</v>
      </c>
      <c r="D142" s="21">
        <v>1750</v>
      </c>
      <c r="E142" s="22">
        <v>425</v>
      </c>
      <c r="F142" s="19" t="s">
        <v>8220</v>
      </c>
      <c r="G142" s="19" t="s">
        <v>8223</v>
      </c>
      <c r="H142" s="19" t="s">
        <v>8245</v>
      </c>
      <c r="I142" s="19">
        <v>1448745741</v>
      </c>
      <c r="J142" s="19">
        <v>1446150141</v>
      </c>
      <c r="K142" s="19" t="b">
        <v>0</v>
      </c>
      <c r="L142" s="19">
        <v>8</v>
      </c>
      <c r="M142" s="19" t="b">
        <v>0</v>
      </c>
      <c r="N142" s="19" t="s">
        <v>8269</v>
      </c>
      <c r="O142" s="19">
        <v>24</v>
      </c>
      <c r="P142" s="19">
        <v>53.13</v>
      </c>
      <c r="Q142" s="23" t="s">
        <v>8315</v>
      </c>
      <c r="R142" s="19" t="s">
        <v>8316</v>
      </c>
      <c r="S142" s="24">
        <v>42306.848854166667</v>
      </c>
      <c r="T142" s="24">
        <v>42336.890520833331</v>
      </c>
    </row>
    <row r="143" spans="1:20" ht="39.950000000000003" customHeight="1" x14ac:dyDescent="0.25">
      <c r="A143" s="19">
        <v>3956</v>
      </c>
      <c r="B143" s="20" t="s">
        <v>3953</v>
      </c>
      <c r="C143" s="20" t="s">
        <v>8063</v>
      </c>
      <c r="D143" s="21">
        <v>5500</v>
      </c>
      <c r="E143" s="22">
        <v>0</v>
      </c>
      <c r="F143" s="19" t="s">
        <v>8220</v>
      </c>
      <c r="G143" s="19" t="s">
        <v>8223</v>
      </c>
      <c r="H143" s="19" t="s">
        <v>8245</v>
      </c>
      <c r="I143" s="19">
        <v>1461543600</v>
      </c>
      <c r="J143" s="19">
        <v>1459203727</v>
      </c>
      <c r="K143" s="19" t="b">
        <v>0</v>
      </c>
      <c r="L143" s="19">
        <v>0</v>
      </c>
      <c r="M143" s="19" t="b">
        <v>0</v>
      </c>
      <c r="N143" s="19" t="s">
        <v>8269</v>
      </c>
      <c r="O143" s="19">
        <v>0</v>
      </c>
      <c r="P143" s="19">
        <v>0</v>
      </c>
      <c r="Q143" s="23" t="s">
        <v>8315</v>
      </c>
      <c r="R143" s="19" t="s">
        <v>8316</v>
      </c>
      <c r="S143" s="24">
        <v>42457.932025462964</v>
      </c>
      <c r="T143" s="24">
        <v>42485.013888888891</v>
      </c>
    </row>
    <row r="144" spans="1:20" ht="39.950000000000003" customHeight="1" x14ac:dyDescent="0.25">
      <c r="A144" s="19">
        <v>3957</v>
      </c>
      <c r="B144" s="20" t="s">
        <v>3954</v>
      </c>
      <c r="C144" s="20" t="s">
        <v>8064</v>
      </c>
      <c r="D144" s="21">
        <v>28000</v>
      </c>
      <c r="E144" s="22">
        <v>7</v>
      </c>
      <c r="F144" s="19" t="s">
        <v>8220</v>
      </c>
      <c r="G144" s="19" t="s">
        <v>8223</v>
      </c>
      <c r="H144" s="19" t="s">
        <v>8245</v>
      </c>
      <c r="I144" s="19">
        <v>1468020354</v>
      </c>
      <c r="J144" s="19">
        <v>1464045954</v>
      </c>
      <c r="K144" s="19" t="b">
        <v>0</v>
      </c>
      <c r="L144" s="19">
        <v>1</v>
      </c>
      <c r="M144" s="19" t="b">
        <v>0</v>
      </c>
      <c r="N144" s="19" t="s">
        <v>8269</v>
      </c>
      <c r="O144" s="19">
        <v>0</v>
      </c>
      <c r="P144" s="19">
        <v>7</v>
      </c>
      <c r="Q144" s="23" t="s">
        <v>8315</v>
      </c>
      <c r="R144" s="19" t="s">
        <v>8316</v>
      </c>
      <c r="S144" s="24">
        <v>42513.976319444439</v>
      </c>
      <c r="T144" s="24">
        <v>42559.976319444439</v>
      </c>
    </row>
    <row r="145" spans="1:20" ht="39.950000000000003" customHeight="1" x14ac:dyDescent="0.25">
      <c r="A145" s="19">
        <v>3958</v>
      </c>
      <c r="B145" s="20" t="s">
        <v>3955</v>
      </c>
      <c r="C145" s="20" t="s">
        <v>8065</v>
      </c>
      <c r="D145" s="21">
        <v>2000</v>
      </c>
      <c r="E145" s="22">
        <v>641</v>
      </c>
      <c r="F145" s="19" t="s">
        <v>8220</v>
      </c>
      <c r="G145" s="19" t="s">
        <v>8223</v>
      </c>
      <c r="H145" s="19" t="s">
        <v>8245</v>
      </c>
      <c r="I145" s="19">
        <v>1406988000</v>
      </c>
      <c r="J145" s="19">
        <v>1403822912</v>
      </c>
      <c r="K145" s="19" t="b">
        <v>0</v>
      </c>
      <c r="L145" s="19">
        <v>16</v>
      </c>
      <c r="M145" s="19" t="b">
        <v>0</v>
      </c>
      <c r="N145" s="19" t="s">
        <v>8269</v>
      </c>
      <c r="O145" s="19">
        <v>32</v>
      </c>
      <c r="P145" s="19">
        <v>40.06</v>
      </c>
      <c r="Q145" s="23" t="s">
        <v>8315</v>
      </c>
      <c r="R145" s="19" t="s">
        <v>8316</v>
      </c>
      <c r="S145" s="24">
        <v>41816.950370370374</v>
      </c>
      <c r="T145" s="24">
        <v>41853.583333333336</v>
      </c>
    </row>
    <row r="146" spans="1:20" ht="39.950000000000003" customHeight="1" x14ac:dyDescent="0.25">
      <c r="A146" s="19">
        <v>3959</v>
      </c>
      <c r="B146" s="20" t="s">
        <v>3956</v>
      </c>
      <c r="C146" s="20" t="s">
        <v>8066</v>
      </c>
      <c r="D146" s="21">
        <v>1200</v>
      </c>
      <c r="E146" s="22">
        <v>292</v>
      </c>
      <c r="F146" s="19" t="s">
        <v>8220</v>
      </c>
      <c r="G146" s="19" t="s">
        <v>8223</v>
      </c>
      <c r="H146" s="19" t="s">
        <v>8245</v>
      </c>
      <c r="I146" s="19">
        <v>1411930556</v>
      </c>
      <c r="J146" s="19">
        <v>1409338556</v>
      </c>
      <c r="K146" s="19" t="b">
        <v>0</v>
      </c>
      <c r="L146" s="19">
        <v>12</v>
      </c>
      <c r="M146" s="19" t="b">
        <v>0</v>
      </c>
      <c r="N146" s="19" t="s">
        <v>8269</v>
      </c>
      <c r="O146" s="19">
        <v>24</v>
      </c>
      <c r="P146" s="19">
        <v>24.33</v>
      </c>
      <c r="Q146" s="23" t="s">
        <v>8315</v>
      </c>
      <c r="R146" s="19" t="s">
        <v>8316</v>
      </c>
      <c r="S146" s="24">
        <v>41880.788842592592</v>
      </c>
      <c r="T146" s="24">
        <v>41910.788842592592</v>
      </c>
    </row>
    <row r="147" spans="1:20" ht="39.950000000000003" customHeight="1" x14ac:dyDescent="0.25">
      <c r="A147" s="19">
        <v>3960</v>
      </c>
      <c r="B147" s="20" t="s">
        <v>3957</v>
      </c>
      <c r="C147" s="20" t="s">
        <v>8067</v>
      </c>
      <c r="D147" s="21">
        <v>3000</v>
      </c>
      <c r="E147" s="22">
        <v>45</v>
      </c>
      <c r="F147" s="19" t="s">
        <v>8220</v>
      </c>
      <c r="G147" s="19" t="s">
        <v>8223</v>
      </c>
      <c r="H147" s="19" t="s">
        <v>8245</v>
      </c>
      <c r="I147" s="19">
        <v>1451852256</v>
      </c>
      <c r="J147" s="19">
        <v>1449260256</v>
      </c>
      <c r="K147" s="19" t="b">
        <v>0</v>
      </c>
      <c r="L147" s="19">
        <v>4</v>
      </c>
      <c r="M147" s="19" t="b">
        <v>0</v>
      </c>
      <c r="N147" s="19" t="s">
        <v>8269</v>
      </c>
      <c r="O147" s="19">
        <v>2</v>
      </c>
      <c r="P147" s="19">
        <v>11.25</v>
      </c>
      <c r="Q147" s="23" t="s">
        <v>8315</v>
      </c>
      <c r="R147" s="19" t="s">
        <v>8316</v>
      </c>
      <c r="S147" s="24">
        <v>42342.845555555556</v>
      </c>
      <c r="T147" s="24">
        <v>42372.845555555556</v>
      </c>
    </row>
    <row r="148" spans="1:20" ht="39.950000000000003" customHeight="1" x14ac:dyDescent="0.25">
      <c r="A148" s="19">
        <v>3964</v>
      </c>
      <c r="B148" s="20" t="s">
        <v>3961</v>
      </c>
      <c r="C148" s="20" t="s">
        <v>8071</v>
      </c>
      <c r="D148" s="21">
        <v>2000</v>
      </c>
      <c r="E148" s="22">
        <v>126</v>
      </c>
      <c r="F148" s="19" t="s">
        <v>8220</v>
      </c>
      <c r="G148" s="19" t="s">
        <v>8223</v>
      </c>
      <c r="H148" s="19" t="s">
        <v>8245</v>
      </c>
      <c r="I148" s="19">
        <v>1429460386</v>
      </c>
      <c r="J148" s="19">
        <v>1424279986</v>
      </c>
      <c r="K148" s="19" t="b">
        <v>0</v>
      </c>
      <c r="L148" s="19">
        <v>3</v>
      </c>
      <c r="M148" s="19" t="b">
        <v>0</v>
      </c>
      <c r="N148" s="19" t="s">
        <v>8269</v>
      </c>
      <c r="O148" s="19">
        <v>6</v>
      </c>
      <c r="P148" s="19">
        <v>42</v>
      </c>
      <c r="Q148" s="23" t="s">
        <v>8315</v>
      </c>
      <c r="R148" s="19" t="s">
        <v>8316</v>
      </c>
      <c r="S148" s="24">
        <v>42053.722060185188</v>
      </c>
      <c r="T148" s="24">
        <v>42113.680393518516</v>
      </c>
    </row>
    <row r="149" spans="1:20" ht="39.950000000000003" customHeight="1" x14ac:dyDescent="0.25">
      <c r="A149" s="19">
        <v>3965</v>
      </c>
      <c r="B149" s="20" t="s">
        <v>3962</v>
      </c>
      <c r="C149" s="20" t="s">
        <v>8072</v>
      </c>
      <c r="D149" s="21">
        <v>2000</v>
      </c>
      <c r="E149" s="22">
        <v>285</v>
      </c>
      <c r="F149" s="19" t="s">
        <v>8220</v>
      </c>
      <c r="G149" s="19" t="s">
        <v>8223</v>
      </c>
      <c r="H149" s="19" t="s">
        <v>8245</v>
      </c>
      <c r="I149" s="19">
        <v>1460608780</v>
      </c>
      <c r="J149" s="19">
        <v>1455428380</v>
      </c>
      <c r="K149" s="19" t="b">
        <v>0</v>
      </c>
      <c r="L149" s="19">
        <v>4</v>
      </c>
      <c r="M149" s="19" t="b">
        <v>0</v>
      </c>
      <c r="N149" s="19" t="s">
        <v>8269</v>
      </c>
      <c r="O149" s="19">
        <v>14</v>
      </c>
      <c r="P149" s="19">
        <v>71.25</v>
      </c>
      <c r="Q149" s="23" t="s">
        <v>8315</v>
      </c>
      <c r="R149" s="19" t="s">
        <v>8316</v>
      </c>
      <c r="S149" s="24">
        <v>42414.235879629632</v>
      </c>
      <c r="T149" s="24">
        <v>42474.194212962961</v>
      </c>
    </row>
    <row r="150" spans="1:20" ht="39.950000000000003" customHeight="1" x14ac:dyDescent="0.25">
      <c r="A150" s="19">
        <v>3966</v>
      </c>
      <c r="B150" s="20" t="s">
        <v>3963</v>
      </c>
      <c r="C150" s="20" t="s">
        <v>8073</v>
      </c>
      <c r="D150" s="21">
        <v>7500</v>
      </c>
      <c r="E150" s="22">
        <v>45</v>
      </c>
      <c r="F150" s="19" t="s">
        <v>8220</v>
      </c>
      <c r="G150" s="19" t="s">
        <v>8223</v>
      </c>
      <c r="H150" s="19" t="s">
        <v>8245</v>
      </c>
      <c r="I150" s="19">
        <v>1406170740</v>
      </c>
      <c r="J150" s="19">
        <v>1402506278</v>
      </c>
      <c r="K150" s="19" t="b">
        <v>0</v>
      </c>
      <c r="L150" s="19">
        <v>2</v>
      </c>
      <c r="M150" s="19" t="b">
        <v>0</v>
      </c>
      <c r="N150" s="19" t="s">
        <v>8269</v>
      </c>
      <c r="O150" s="19">
        <v>1</v>
      </c>
      <c r="P150" s="19">
        <v>22.5</v>
      </c>
      <c r="Q150" s="23" t="s">
        <v>8315</v>
      </c>
      <c r="R150" s="19" t="s">
        <v>8316</v>
      </c>
      <c r="S150" s="24">
        <v>41801.711550925924</v>
      </c>
      <c r="T150" s="24">
        <v>41844.124305555553</v>
      </c>
    </row>
    <row r="151" spans="1:20" ht="39.950000000000003" customHeight="1" x14ac:dyDescent="0.25">
      <c r="A151" s="19">
        <v>3967</v>
      </c>
      <c r="B151" s="20" t="s">
        <v>3964</v>
      </c>
      <c r="C151" s="20" t="s">
        <v>8074</v>
      </c>
      <c r="D151" s="21">
        <v>1700</v>
      </c>
      <c r="E151" s="22">
        <v>410</v>
      </c>
      <c r="F151" s="19" t="s">
        <v>8220</v>
      </c>
      <c r="G151" s="19" t="s">
        <v>8223</v>
      </c>
      <c r="H151" s="19" t="s">
        <v>8245</v>
      </c>
      <c r="I151" s="19">
        <v>1488783507</v>
      </c>
      <c r="J151" s="19">
        <v>1486191507</v>
      </c>
      <c r="K151" s="19" t="b">
        <v>0</v>
      </c>
      <c r="L151" s="19">
        <v>10</v>
      </c>
      <c r="M151" s="19" t="b">
        <v>0</v>
      </c>
      <c r="N151" s="19" t="s">
        <v>8269</v>
      </c>
      <c r="O151" s="19">
        <v>24</v>
      </c>
      <c r="P151" s="19">
        <v>41</v>
      </c>
      <c r="Q151" s="23" t="s">
        <v>8315</v>
      </c>
      <c r="R151" s="19" t="s">
        <v>8316</v>
      </c>
      <c r="S151" s="24">
        <v>42770.290590277778</v>
      </c>
      <c r="T151" s="24">
        <v>42800.290590277778</v>
      </c>
    </row>
    <row r="152" spans="1:20" ht="39.950000000000003" customHeight="1" x14ac:dyDescent="0.25">
      <c r="A152" s="19">
        <v>3968</v>
      </c>
      <c r="B152" s="20" t="s">
        <v>3965</v>
      </c>
      <c r="C152" s="20" t="s">
        <v>8075</v>
      </c>
      <c r="D152" s="21">
        <v>5000</v>
      </c>
      <c r="E152" s="22">
        <v>527</v>
      </c>
      <c r="F152" s="19" t="s">
        <v>8220</v>
      </c>
      <c r="G152" s="19" t="s">
        <v>8223</v>
      </c>
      <c r="H152" s="19" t="s">
        <v>8245</v>
      </c>
      <c r="I152" s="19">
        <v>1463945673</v>
      </c>
      <c r="J152" s="19">
        <v>1458761673</v>
      </c>
      <c r="K152" s="19" t="b">
        <v>0</v>
      </c>
      <c r="L152" s="19">
        <v>11</v>
      </c>
      <c r="M152" s="19" t="b">
        <v>0</v>
      </c>
      <c r="N152" s="19" t="s">
        <v>8269</v>
      </c>
      <c r="O152" s="19">
        <v>11</v>
      </c>
      <c r="P152" s="19">
        <v>47.91</v>
      </c>
      <c r="Q152" s="23" t="s">
        <v>8315</v>
      </c>
      <c r="R152" s="19" t="s">
        <v>8316</v>
      </c>
      <c r="S152" s="24">
        <v>42452.815659722226</v>
      </c>
      <c r="T152" s="24">
        <v>42512.815659722226</v>
      </c>
    </row>
    <row r="153" spans="1:20" ht="39.950000000000003" customHeight="1" x14ac:dyDescent="0.25">
      <c r="A153" s="19">
        <v>3969</v>
      </c>
      <c r="B153" s="20" t="s">
        <v>3966</v>
      </c>
      <c r="C153" s="20" t="s">
        <v>8076</v>
      </c>
      <c r="D153" s="21">
        <v>2825</v>
      </c>
      <c r="E153" s="22">
        <v>211</v>
      </c>
      <c r="F153" s="19" t="s">
        <v>8220</v>
      </c>
      <c r="G153" s="19" t="s">
        <v>8223</v>
      </c>
      <c r="H153" s="19" t="s">
        <v>8245</v>
      </c>
      <c r="I153" s="19">
        <v>1472442900</v>
      </c>
      <c r="J153" s="19">
        <v>1471638646</v>
      </c>
      <c r="K153" s="19" t="b">
        <v>0</v>
      </c>
      <c r="L153" s="19">
        <v>6</v>
      </c>
      <c r="M153" s="19" t="b">
        <v>0</v>
      </c>
      <c r="N153" s="19" t="s">
        <v>8269</v>
      </c>
      <c r="O153" s="19">
        <v>7</v>
      </c>
      <c r="P153" s="19">
        <v>35.17</v>
      </c>
      <c r="Q153" s="23" t="s">
        <v>8315</v>
      </c>
      <c r="R153" s="19" t="s">
        <v>8316</v>
      </c>
      <c r="S153" s="24">
        <v>42601.854699074072</v>
      </c>
      <c r="T153" s="24">
        <v>42611.163194444445</v>
      </c>
    </row>
    <row r="154" spans="1:20" ht="39.950000000000003" customHeight="1" x14ac:dyDescent="0.25">
      <c r="A154" s="19">
        <v>3970</v>
      </c>
      <c r="B154" s="20" t="s">
        <v>3967</v>
      </c>
      <c r="C154" s="20" t="s">
        <v>8077</v>
      </c>
      <c r="D154" s="21">
        <v>15000</v>
      </c>
      <c r="E154" s="22">
        <v>11</v>
      </c>
      <c r="F154" s="19" t="s">
        <v>8220</v>
      </c>
      <c r="G154" s="19" t="s">
        <v>8223</v>
      </c>
      <c r="H154" s="19" t="s">
        <v>8245</v>
      </c>
      <c r="I154" s="19">
        <v>1460925811</v>
      </c>
      <c r="J154" s="19">
        <v>1458333811</v>
      </c>
      <c r="K154" s="19" t="b">
        <v>0</v>
      </c>
      <c r="L154" s="19">
        <v>2</v>
      </c>
      <c r="M154" s="19" t="b">
        <v>0</v>
      </c>
      <c r="N154" s="19" t="s">
        <v>8269</v>
      </c>
      <c r="O154" s="19">
        <v>0</v>
      </c>
      <c r="P154" s="19">
        <v>5.5</v>
      </c>
      <c r="Q154" s="23" t="s">
        <v>8315</v>
      </c>
      <c r="R154" s="19" t="s">
        <v>8316</v>
      </c>
      <c r="S154" s="24">
        <v>42447.863553240735</v>
      </c>
      <c r="T154" s="24">
        <v>42477.863553240735</v>
      </c>
    </row>
    <row r="155" spans="1:20" ht="39.950000000000003" customHeight="1" x14ac:dyDescent="0.25">
      <c r="A155" s="19">
        <v>3971</v>
      </c>
      <c r="B155" s="20" t="s">
        <v>3968</v>
      </c>
      <c r="C155" s="20" t="s">
        <v>8078</v>
      </c>
      <c r="D155" s="21">
        <v>14000</v>
      </c>
      <c r="E155" s="22">
        <v>136</v>
      </c>
      <c r="F155" s="19" t="s">
        <v>8220</v>
      </c>
      <c r="G155" s="19" t="s">
        <v>8223</v>
      </c>
      <c r="H155" s="19" t="s">
        <v>8245</v>
      </c>
      <c r="I155" s="19">
        <v>1405947126</v>
      </c>
      <c r="J155" s="19">
        <v>1403355126</v>
      </c>
      <c r="K155" s="19" t="b">
        <v>0</v>
      </c>
      <c r="L155" s="19">
        <v>6</v>
      </c>
      <c r="M155" s="19" t="b">
        <v>0</v>
      </c>
      <c r="N155" s="19" t="s">
        <v>8269</v>
      </c>
      <c r="O155" s="19">
        <v>1</v>
      </c>
      <c r="P155" s="19">
        <v>22.67</v>
      </c>
      <c r="Q155" s="23" t="s">
        <v>8315</v>
      </c>
      <c r="R155" s="19" t="s">
        <v>8316</v>
      </c>
      <c r="S155" s="24">
        <v>41811.536180555559</v>
      </c>
      <c r="T155" s="24">
        <v>41841.536180555559</v>
      </c>
    </row>
    <row r="156" spans="1:20" ht="39.950000000000003" customHeight="1" x14ac:dyDescent="0.25">
      <c r="A156" s="19">
        <v>3972</v>
      </c>
      <c r="B156" s="20" t="s">
        <v>3969</v>
      </c>
      <c r="C156" s="20" t="s">
        <v>8079</v>
      </c>
      <c r="D156" s="21">
        <v>1000</v>
      </c>
      <c r="E156" s="22">
        <v>211</v>
      </c>
      <c r="F156" s="19" t="s">
        <v>8220</v>
      </c>
      <c r="G156" s="19" t="s">
        <v>8223</v>
      </c>
      <c r="H156" s="19" t="s">
        <v>8245</v>
      </c>
      <c r="I156" s="19">
        <v>1423186634</v>
      </c>
      <c r="J156" s="19">
        <v>1418002634</v>
      </c>
      <c r="K156" s="19" t="b">
        <v>0</v>
      </c>
      <c r="L156" s="19">
        <v>8</v>
      </c>
      <c r="M156" s="19" t="b">
        <v>0</v>
      </c>
      <c r="N156" s="19" t="s">
        <v>8269</v>
      </c>
      <c r="O156" s="19">
        <v>21</v>
      </c>
      <c r="P156" s="19">
        <v>26.38</v>
      </c>
      <c r="Q156" s="23" t="s">
        <v>8315</v>
      </c>
      <c r="R156" s="19" t="s">
        <v>8316</v>
      </c>
      <c r="S156" s="24">
        <v>41981.067523148144</v>
      </c>
      <c r="T156" s="24">
        <v>42041.067523148144</v>
      </c>
    </row>
    <row r="157" spans="1:20" ht="39.950000000000003" customHeight="1" x14ac:dyDescent="0.25">
      <c r="A157" s="19">
        <v>3973</v>
      </c>
      <c r="B157" s="20" t="s">
        <v>3970</v>
      </c>
      <c r="C157" s="20" t="s">
        <v>8080</v>
      </c>
      <c r="D157" s="21">
        <v>5000</v>
      </c>
      <c r="E157" s="22">
        <v>3905</v>
      </c>
      <c r="F157" s="19" t="s">
        <v>8220</v>
      </c>
      <c r="G157" s="19" t="s">
        <v>8223</v>
      </c>
      <c r="H157" s="19" t="s">
        <v>8245</v>
      </c>
      <c r="I157" s="19">
        <v>1462766400</v>
      </c>
      <c r="J157" s="19">
        <v>1460219110</v>
      </c>
      <c r="K157" s="19" t="b">
        <v>0</v>
      </c>
      <c r="L157" s="19">
        <v>37</v>
      </c>
      <c r="M157" s="19" t="b">
        <v>0</v>
      </c>
      <c r="N157" s="19" t="s">
        <v>8269</v>
      </c>
      <c r="O157" s="19">
        <v>78</v>
      </c>
      <c r="P157" s="19">
        <v>105.54</v>
      </c>
      <c r="Q157" s="23" t="s">
        <v>8315</v>
      </c>
      <c r="R157" s="19" t="s">
        <v>8316</v>
      </c>
      <c r="S157" s="24">
        <v>42469.68414351852</v>
      </c>
      <c r="T157" s="24">
        <v>42499.166666666672</v>
      </c>
    </row>
    <row r="158" spans="1:20" ht="39.950000000000003" customHeight="1" x14ac:dyDescent="0.25">
      <c r="A158" s="19">
        <v>3975</v>
      </c>
      <c r="B158" s="20" t="s">
        <v>3972</v>
      </c>
      <c r="C158" s="20" t="s">
        <v>8082</v>
      </c>
      <c r="D158" s="21">
        <v>678</v>
      </c>
      <c r="E158" s="22">
        <v>0</v>
      </c>
      <c r="F158" s="19" t="s">
        <v>8220</v>
      </c>
      <c r="G158" s="19" t="s">
        <v>8223</v>
      </c>
      <c r="H158" s="19" t="s">
        <v>8245</v>
      </c>
      <c r="I158" s="19">
        <v>1468442898</v>
      </c>
      <c r="J158" s="19">
        <v>1465850898</v>
      </c>
      <c r="K158" s="19" t="b">
        <v>0</v>
      </c>
      <c r="L158" s="19">
        <v>0</v>
      </c>
      <c r="M158" s="19" t="b">
        <v>0</v>
      </c>
      <c r="N158" s="19" t="s">
        <v>8269</v>
      </c>
      <c r="O158" s="19">
        <v>0</v>
      </c>
      <c r="P158" s="19">
        <v>0</v>
      </c>
      <c r="Q158" s="23" t="s">
        <v>8315</v>
      </c>
      <c r="R158" s="19" t="s">
        <v>8316</v>
      </c>
      <c r="S158" s="24">
        <v>42534.866875</v>
      </c>
      <c r="T158" s="24">
        <v>42564.866875</v>
      </c>
    </row>
    <row r="159" spans="1:20" ht="39.950000000000003" customHeight="1" x14ac:dyDescent="0.25">
      <c r="A159" s="19">
        <v>3976</v>
      </c>
      <c r="B159" s="20" t="s">
        <v>3973</v>
      </c>
      <c r="C159" s="20" t="s">
        <v>8083</v>
      </c>
      <c r="D159" s="21">
        <v>1300</v>
      </c>
      <c r="E159" s="22">
        <v>620</v>
      </c>
      <c r="F159" s="19" t="s">
        <v>8220</v>
      </c>
      <c r="G159" s="19" t="s">
        <v>8223</v>
      </c>
      <c r="H159" s="19" t="s">
        <v>8245</v>
      </c>
      <c r="I159" s="19">
        <v>1406876400</v>
      </c>
      <c r="J159" s="19">
        <v>1405024561</v>
      </c>
      <c r="K159" s="19" t="b">
        <v>0</v>
      </c>
      <c r="L159" s="19">
        <v>10</v>
      </c>
      <c r="M159" s="19" t="b">
        <v>0</v>
      </c>
      <c r="N159" s="19" t="s">
        <v>8269</v>
      </c>
      <c r="O159" s="19">
        <v>48</v>
      </c>
      <c r="P159" s="19">
        <v>62</v>
      </c>
      <c r="Q159" s="23" t="s">
        <v>8315</v>
      </c>
      <c r="R159" s="19" t="s">
        <v>8316</v>
      </c>
      <c r="S159" s="24">
        <v>41830.858344907407</v>
      </c>
      <c r="T159" s="24">
        <v>41852.291666666664</v>
      </c>
    </row>
    <row r="160" spans="1:20" ht="39.950000000000003" customHeight="1" x14ac:dyDescent="0.25">
      <c r="A160" s="19">
        <v>3977</v>
      </c>
      <c r="B160" s="20" t="s">
        <v>3974</v>
      </c>
      <c r="C160" s="20" t="s">
        <v>8084</v>
      </c>
      <c r="D160" s="21">
        <v>90000</v>
      </c>
      <c r="E160" s="22">
        <v>1305</v>
      </c>
      <c r="F160" s="19" t="s">
        <v>8220</v>
      </c>
      <c r="G160" s="19" t="s">
        <v>8223</v>
      </c>
      <c r="H160" s="19" t="s">
        <v>8245</v>
      </c>
      <c r="I160" s="19">
        <v>1469213732</v>
      </c>
      <c r="J160" s="19">
        <v>1466621732</v>
      </c>
      <c r="K160" s="19" t="b">
        <v>0</v>
      </c>
      <c r="L160" s="19">
        <v>6</v>
      </c>
      <c r="M160" s="19" t="b">
        <v>0</v>
      </c>
      <c r="N160" s="19" t="s">
        <v>8269</v>
      </c>
      <c r="O160" s="19">
        <v>1</v>
      </c>
      <c r="P160" s="19">
        <v>217.5</v>
      </c>
      <c r="Q160" s="23" t="s">
        <v>8315</v>
      </c>
      <c r="R160" s="19" t="s">
        <v>8316</v>
      </c>
      <c r="S160" s="24">
        <v>42543.788564814815</v>
      </c>
      <c r="T160" s="24">
        <v>42573.788564814815</v>
      </c>
    </row>
    <row r="161" spans="1:20" ht="39.950000000000003" customHeight="1" x14ac:dyDescent="0.25">
      <c r="A161" s="19">
        <v>3978</v>
      </c>
      <c r="B161" s="20" t="s">
        <v>3975</v>
      </c>
      <c r="C161" s="20" t="s">
        <v>8085</v>
      </c>
      <c r="D161" s="21">
        <v>2000</v>
      </c>
      <c r="E161" s="22">
        <v>214</v>
      </c>
      <c r="F161" s="19" t="s">
        <v>8220</v>
      </c>
      <c r="G161" s="19" t="s">
        <v>8223</v>
      </c>
      <c r="H161" s="19" t="s">
        <v>8245</v>
      </c>
      <c r="I161" s="19">
        <v>1422717953</v>
      </c>
      <c r="J161" s="19">
        <v>1417533953</v>
      </c>
      <c r="K161" s="19" t="b">
        <v>0</v>
      </c>
      <c r="L161" s="19">
        <v>8</v>
      </c>
      <c r="M161" s="19" t="b">
        <v>0</v>
      </c>
      <c r="N161" s="19" t="s">
        <v>8269</v>
      </c>
      <c r="O161" s="19">
        <v>11</v>
      </c>
      <c r="P161" s="19">
        <v>26.75</v>
      </c>
      <c r="Q161" s="23" t="s">
        <v>8315</v>
      </c>
      <c r="R161" s="19" t="s">
        <v>8316</v>
      </c>
      <c r="S161" s="24">
        <v>41975.642974537041</v>
      </c>
      <c r="T161" s="24">
        <v>42035.642974537041</v>
      </c>
    </row>
    <row r="162" spans="1:20" ht="39.950000000000003" customHeight="1" x14ac:dyDescent="0.25">
      <c r="A162" s="19">
        <v>3980</v>
      </c>
      <c r="B162" s="20" t="s">
        <v>3977</v>
      </c>
      <c r="C162" s="20" t="s">
        <v>8087</v>
      </c>
      <c r="D162" s="21">
        <v>2500</v>
      </c>
      <c r="E162" s="22">
        <v>450</v>
      </c>
      <c r="F162" s="19" t="s">
        <v>8220</v>
      </c>
      <c r="G162" s="19" t="s">
        <v>8223</v>
      </c>
      <c r="H162" s="19" t="s">
        <v>8245</v>
      </c>
      <c r="I162" s="19">
        <v>1404570147</v>
      </c>
      <c r="J162" s="19">
        <v>1401978147</v>
      </c>
      <c r="K162" s="19" t="b">
        <v>0</v>
      </c>
      <c r="L162" s="19">
        <v>7</v>
      </c>
      <c r="M162" s="19" t="b">
        <v>0</v>
      </c>
      <c r="N162" s="19" t="s">
        <v>8269</v>
      </c>
      <c r="O162" s="19">
        <v>18</v>
      </c>
      <c r="P162" s="19">
        <v>64.290000000000006</v>
      </c>
      <c r="Q162" s="23" t="s">
        <v>8315</v>
      </c>
      <c r="R162" s="19" t="s">
        <v>8316</v>
      </c>
      <c r="S162" s="24">
        <v>41795.598923611113</v>
      </c>
      <c r="T162" s="24">
        <v>41825.598923611113</v>
      </c>
    </row>
    <row r="163" spans="1:20" ht="39.950000000000003" customHeight="1" x14ac:dyDescent="0.25">
      <c r="A163" s="19">
        <v>3981</v>
      </c>
      <c r="B163" s="20" t="s">
        <v>3358</v>
      </c>
      <c r="C163" s="20" t="s">
        <v>7469</v>
      </c>
      <c r="D163" s="21">
        <v>30000</v>
      </c>
      <c r="E163" s="22">
        <v>1225</v>
      </c>
      <c r="F163" s="19" t="s">
        <v>8220</v>
      </c>
      <c r="G163" s="19" t="s">
        <v>8223</v>
      </c>
      <c r="H163" s="19" t="s">
        <v>8245</v>
      </c>
      <c r="I163" s="19">
        <v>1468729149</v>
      </c>
      <c r="J163" s="19">
        <v>1463545149</v>
      </c>
      <c r="K163" s="19" t="b">
        <v>0</v>
      </c>
      <c r="L163" s="19">
        <v>7</v>
      </c>
      <c r="M163" s="19" t="b">
        <v>0</v>
      </c>
      <c r="N163" s="19" t="s">
        <v>8269</v>
      </c>
      <c r="O163" s="19">
        <v>4</v>
      </c>
      <c r="P163" s="19">
        <v>175</v>
      </c>
      <c r="Q163" s="23" t="s">
        <v>8315</v>
      </c>
      <c r="R163" s="19" t="s">
        <v>8316</v>
      </c>
      <c r="S163" s="24">
        <v>42508.179965277777</v>
      </c>
      <c r="T163" s="24">
        <v>42568.179965277777</v>
      </c>
    </row>
    <row r="164" spans="1:20" ht="39.950000000000003" customHeight="1" x14ac:dyDescent="0.25">
      <c r="A164" s="19">
        <v>3983</v>
      </c>
      <c r="B164" s="20" t="s">
        <v>3979</v>
      </c>
      <c r="C164" s="20" t="s">
        <v>8089</v>
      </c>
      <c r="D164" s="21">
        <v>11140</v>
      </c>
      <c r="E164" s="22">
        <v>3877</v>
      </c>
      <c r="F164" s="19" t="s">
        <v>8220</v>
      </c>
      <c r="G164" s="19" t="s">
        <v>8223</v>
      </c>
      <c r="H164" s="19" t="s">
        <v>8245</v>
      </c>
      <c r="I164" s="19">
        <v>1400569140</v>
      </c>
      <c r="J164" s="19">
        <v>1397854356</v>
      </c>
      <c r="K164" s="19" t="b">
        <v>0</v>
      </c>
      <c r="L164" s="19">
        <v>46</v>
      </c>
      <c r="M164" s="19" t="b">
        <v>0</v>
      </c>
      <c r="N164" s="19" t="s">
        <v>8269</v>
      </c>
      <c r="O164" s="19">
        <v>35</v>
      </c>
      <c r="P164" s="19">
        <v>84.28</v>
      </c>
      <c r="Q164" s="23" t="s">
        <v>8315</v>
      </c>
      <c r="R164" s="19" t="s">
        <v>8316</v>
      </c>
      <c r="S164" s="24">
        <v>41747.86986111111</v>
      </c>
      <c r="T164" s="24">
        <v>41779.290972222225</v>
      </c>
    </row>
    <row r="165" spans="1:20" ht="39.950000000000003" customHeight="1" x14ac:dyDescent="0.25">
      <c r="A165" s="19">
        <v>3985</v>
      </c>
      <c r="B165" s="20" t="s">
        <v>3981</v>
      </c>
      <c r="C165" s="20" t="s">
        <v>8091</v>
      </c>
      <c r="D165" s="21">
        <v>2000</v>
      </c>
      <c r="E165" s="22">
        <v>641</v>
      </c>
      <c r="F165" s="19" t="s">
        <v>8220</v>
      </c>
      <c r="G165" s="19" t="s">
        <v>8223</v>
      </c>
      <c r="H165" s="19" t="s">
        <v>8245</v>
      </c>
      <c r="I165" s="19">
        <v>1456002300</v>
      </c>
      <c r="J165" s="19">
        <v>1454173120</v>
      </c>
      <c r="K165" s="19" t="b">
        <v>0</v>
      </c>
      <c r="L165" s="19">
        <v>19</v>
      </c>
      <c r="M165" s="19" t="b">
        <v>0</v>
      </c>
      <c r="N165" s="19" t="s">
        <v>8269</v>
      </c>
      <c r="O165" s="19">
        <v>32</v>
      </c>
      <c r="P165" s="19">
        <v>33.74</v>
      </c>
      <c r="Q165" s="23" t="s">
        <v>8315</v>
      </c>
      <c r="R165" s="19" t="s">
        <v>8316</v>
      </c>
      <c r="S165" s="24">
        <v>42399.707407407404</v>
      </c>
      <c r="T165" s="24">
        <v>42420.878472222219</v>
      </c>
    </row>
    <row r="166" spans="1:20" ht="39.950000000000003" customHeight="1" x14ac:dyDescent="0.25">
      <c r="A166" s="19">
        <v>3988</v>
      </c>
      <c r="B166" s="20" t="s">
        <v>3984</v>
      </c>
      <c r="C166" s="20" t="s">
        <v>8094</v>
      </c>
      <c r="D166" s="21">
        <v>1500</v>
      </c>
      <c r="E166" s="22">
        <v>32</v>
      </c>
      <c r="F166" s="19" t="s">
        <v>8220</v>
      </c>
      <c r="G166" s="19" t="s">
        <v>8223</v>
      </c>
      <c r="H166" s="19" t="s">
        <v>8245</v>
      </c>
      <c r="I166" s="19">
        <v>1440813413</v>
      </c>
      <c r="J166" s="19">
        <v>1439517413</v>
      </c>
      <c r="K166" s="19" t="b">
        <v>0</v>
      </c>
      <c r="L166" s="19">
        <v>4</v>
      </c>
      <c r="M166" s="19" t="b">
        <v>0</v>
      </c>
      <c r="N166" s="19" t="s">
        <v>8269</v>
      </c>
      <c r="O166" s="19">
        <v>2</v>
      </c>
      <c r="P166" s="19">
        <v>8</v>
      </c>
      <c r="Q166" s="23" t="s">
        <v>8315</v>
      </c>
      <c r="R166" s="19" t="s">
        <v>8316</v>
      </c>
      <c r="S166" s="24">
        <v>42230.08116898148</v>
      </c>
      <c r="T166" s="24">
        <v>42245.08116898148</v>
      </c>
    </row>
    <row r="167" spans="1:20" ht="39.950000000000003" customHeight="1" x14ac:dyDescent="0.25">
      <c r="A167" s="19">
        <v>3989</v>
      </c>
      <c r="B167" s="20" t="s">
        <v>3985</v>
      </c>
      <c r="C167" s="20" t="s">
        <v>8095</v>
      </c>
      <c r="D167" s="21">
        <v>3000</v>
      </c>
      <c r="E167" s="22">
        <v>0</v>
      </c>
      <c r="F167" s="19" t="s">
        <v>8220</v>
      </c>
      <c r="G167" s="19" t="s">
        <v>8223</v>
      </c>
      <c r="H167" s="19" t="s">
        <v>8245</v>
      </c>
      <c r="I167" s="19">
        <v>1447009181</v>
      </c>
      <c r="J167" s="19">
        <v>1444413581</v>
      </c>
      <c r="K167" s="19" t="b">
        <v>0</v>
      </c>
      <c r="L167" s="19">
        <v>0</v>
      </c>
      <c r="M167" s="19" t="b">
        <v>0</v>
      </c>
      <c r="N167" s="19" t="s">
        <v>8269</v>
      </c>
      <c r="O167" s="19">
        <v>0</v>
      </c>
      <c r="P167" s="19">
        <v>0</v>
      </c>
      <c r="Q167" s="23" t="s">
        <v>8315</v>
      </c>
      <c r="R167" s="19" t="s">
        <v>8316</v>
      </c>
      <c r="S167" s="24">
        <v>42286.749780092592</v>
      </c>
      <c r="T167" s="24">
        <v>42316.791446759264</v>
      </c>
    </row>
    <row r="168" spans="1:20" ht="39.950000000000003" customHeight="1" x14ac:dyDescent="0.25">
      <c r="A168" s="19">
        <v>3991</v>
      </c>
      <c r="B168" s="20" t="s">
        <v>3987</v>
      </c>
      <c r="C168" s="20" t="s">
        <v>8097</v>
      </c>
      <c r="D168" s="21">
        <v>500</v>
      </c>
      <c r="E168" s="22">
        <v>100</v>
      </c>
      <c r="F168" s="19" t="s">
        <v>8220</v>
      </c>
      <c r="G168" s="19" t="s">
        <v>8223</v>
      </c>
      <c r="H168" s="19" t="s">
        <v>8245</v>
      </c>
      <c r="I168" s="19">
        <v>1433086082</v>
      </c>
      <c r="J168" s="19">
        <v>1430494082</v>
      </c>
      <c r="K168" s="19" t="b">
        <v>0</v>
      </c>
      <c r="L168" s="19">
        <v>1</v>
      </c>
      <c r="M168" s="19" t="b">
        <v>0</v>
      </c>
      <c r="N168" s="19" t="s">
        <v>8269</v>
      </c>
      <c r="O168" s="19">
        <v>20</v>
      </c>
      <c r="P168" s="19">
        <v>100</v>
      </c>
      <c r="Q168" s="23" t="s">
        <v>8315</v>
      </c>
      <c r="R168" s="19" t="s">
        <v>8316</v>
      </c>
      <c r="S168" s="24">
        <v>42125.644467592589</v>
      </c>
      <c r="T168" s="24">
        <v>42155.644467592589</v>
      </c>
    </row>
    <row r="169" spans="1:20" ht="39.950000000000003" customHeight="1" x14ac:dyDescent="0.25">
      <c r="A169" s="19">
        <v>3992</v>
      </c>
      <c r="B169" s="20" t="s">
        <v>3988</v>
      </c>
      <c r="C169" s="20" t="s">
        <v>8098</v>
      </c>
      <c r="D169" s="21">
        <v>10000</v>
      </c>
      <c r="E169" s="22">
        <v>541</v>
      </c>
      <c r="F169" s="19" t="s">
        <v>8220</v>
      </c>
      <c r="G169" s="19" t="s">
        <v>8223</v>
      </c>
      <c r="H169" s="19" t="s">
        <v>8245</v>
      </c>
      <c r="I169" s="19">
        <v>1449876859</v>
      </c>
      <c r="J169" s="19">
        <v>1444689259</v>
      </c>
      <c r="K169" s="19" t="b">
        <v>0</v>
      </c>
      <c r="L169" s="19">
        <v>9</v>
      </c>
      <c r="M169" s="19" t="b">
        <v>0</v>
      </c>
      <c r="N169" s="19" t="s">
        <v>8269</v>
      </c>
      <c r="O169" s="19">
        <v>5</v>
      </c>
      <c r="P169" s="19">
        <v>60.11</v>
      </c>
      <c r="Q169" s="23" t="s">
        <v>8315</v>
      </c>
      <c r="R169" s="19" t="s">
        <v>8316</v>
      </c>
      <c r="S169" s="24">
        <v>42289.94049768518</v>
      </c>
      <c r="T169" s="24">
        <v>42349.982164351852</v>
      </c>
    </row>
    <row r="170" spans="1:20" ht="39.950000000000003" customHeight="1" x14ac:dyDescent="0.25">
      <c r="A170" s="19">
        <v>3993</v>
      </c>
      <c r="B170" s="20" t="s">
        <v>3989</v>
      </c>
      <c r="C170" s="20" t="s">
        <v>8099</v>
      </c>
      <c r="D170" s="21">
        <v>50000</v>
      </c>
      <c r="E170" s="22">
        <v>3</v>
      </c>
      <c r="F170" s="19" t="s">
        <v>8220</v>
      </c>
      <c r="G170" s="19" t="s">
        <v>8223</v>
      </c>
      <c r="H170" s="19" t="s">
        <v>8245</v>
      </c>
      <c r="I170" s="19">
        <v>1431549912</v>
      </c>
      <c r="J170" s="19">
        <v>1428957912</v>
      </c>
      <c r="K170" s="19" t="b">
        <v>0</v>
      </c>
      <c r="L170" s="19">
        <v>1</v>
      </c>
      <c r="M170" s="19" t="b">
        <v>0</v>
      </c>
      <c r="N170" s="19" t="s">
        <v>8269</v>
      </c>
      <c r="O170" s="19">
        <v>0</v>
      </c>
      <c r="P170" s="19">
        <v>3</v>
      </c>
      <c r="Q170" s="23" t="s">
        <v>8315</v>
      </c>
      <c r="R170" s="19" t="s">
        <v>8316</v>
      </c>
      <c r="S170" s="24">
        <v>42107.864722222221</v>
      </c>
      <c r="T170" s="24">
        <v>42137.864722222221</v>
      </c>
    </row>
    <row r="171" spans="1:20" ht="39.950000000000003" customHeight="1" x14ac:dyDescent="0.25">
      <c r="A171" s="19">
        <v>3994</v>
      </c>
      <c r="B171" s="20" t="s">
        <v>3990</v>
      </c>
      <c r="C171" s="20" t="s">
        <v>8100</v>
      </c>
      <c r="D171" s="21">
        <v>2000</v>
      </c>
      <c r="E171" s="22">
        <v>5</v>
      </c>
      <c r="F171" s="19" t="s">
        <v>8220</v>
      </c>
      <c r="G171" s="19" t="s">
        <v>8223</v>
      </c>
      <c r="H171" s="19" t="s">
        <v>8245</v>
      </c>
      <c r="I171" s="19">
        <v>1405761690</v>
      </c>
      <c r="J171" s="19">
        <v>1403169690</v>
      </c>
      <c r="K171" s="19" t="b">
        <v>0</v>
      </c>
      <c r="L171" s="19">
        <v>1</v>
      </c>
      <c r="M171" s="19" t="b">
        <v>0</v>
      </c>
      <c r="N171" s="19" t="s">
        <v>8269</v>
      </c>
      <c r="O171" s="19">
        <v>0</v>
      </c>
      <c r="P171" s="19">
        <v>5</v>
      </c>
      <c r="Q171" s="23" t="s">
        <v>8315</v>
      </c>
      <c r="R171" s="19" t="s">
        <v>8316</v>
      </c>
      <c r="S171" s="24">
        <v>41809.389930555553</v>
      </c>
      <c r="T171" s="24">
        <v>41839.389930555553</v>
      </c>
    </row>
    <row r="172" spans="1:20" ht="39.950000000000003" customHeight="1" x14ac:dyDescent="0.25">
      <c r="A172" s="19">
        <v>3996</v>
      </c>
      <c r="B172" s="20" t="s">
        <v>3992</v>
      </c>
      <c r="C172" s="20" t="s">
        <v>8102</v>
      </c>
      <c r="D172" s="21">
        <v>3000</v>
      </c>
      <c r="E172" s="22">
        <v>497</v>
      </c>
      <c r="F172" s="19" t="s">
        <v>8220</v>
      </c>
      <c r="G172" s="19" t="s">
        <v>8223</v>
      </c>
      <c r="H172" s="19" t="s">
        <v>8245</v>
      </c>
      <c r="I172" s="19">
        <v>1416499440</v>
      </c>
      <c r="J172" s="19">
        <v>1415341464</v>
      </c>
      <c r="K172" s="19" t="b">
        <v>0</v>
      </c>
      <c r="L172" s="19">
        <v>17</v>
      </c>
      <c r="M172" s="19" t="b">
        <v>0</v>
      </c>
      <c r="N172" s="19" t="s">
        <v>8269</v>
      </c>
      <c r="O172" s="19">
        <v>17</v>
      </c>
      <c r="P172" s="19">
        <v>29.24</v>
      </c>
      <c r="Q172" s="23" t="s">
        <v>8315</v>
      </c>
      <c r="R172" s="19" t="s">
        <v>8316</v>
      </c>
      <c r="S172" s="24">
        <v>41950.26694444444</v>
      </c>
      <c r="T172" s="24">
        <v>41963.669444444444</v>
      </c>
    </row>
    <row r="173" spans="1:20" ht="39.950000000000003" customHeight="1" x14ac:dyDescent="0.25">
      <c r="A173" s="19">
        <v>3998</v>
      </c>
      <c r="B173" s="20" t="s">
        <v>3994</v>
      </c>
      <c r="C173" s="20" t="s">
        <v>8104</v>
      </c>
      <c r="D173" s="21">
        <v>1250</v>
      </c>
      <c r="E173" s="22">
        <v>715</v>
      </c>
      <c r="F173" s="19" t="s">
        <v>8220</v>
      </c>
      <c r="G173" s="19" t="s">
        <v>8223</v>
      </c>
      <c r="H173" s="19" t="s">
        <v>8245</v>
      </c>
      <c r="I173" s="19">
        <v>1427580426</v>
      </c>
      <c r="J173" s="19">
        <v>1424992026</v>
      </c>
      <c r="K173" s="19" t="b">
        <v>0</v>
      </c>
      <c r="L173" s="19">
        <v>12</v>
      </c>
      <c r="M173" s="19" t="b">
        <v>0</v>
      </c>
      <c r="N173" s="19" t="s">
        <v>8269</v>
      </c>
      <c r="O173" s="19">
        <v>57</v>
      </c>
      <c r="P173" s="19">
        <v>59.58</v>
      </c>
      <c r="Q173" s="23" t="s">
        <v>8315</v>
      </c>
      <c r="R173" s="19" t="s">
        <v>8316</v>
      </c>
      <c r="S173" s="24">
        <v>42061.963263888887</v>
      </c>
      <c r="T173" s="24">
        <v>42091.921597222223</v>
      </c>
    </row>
    <row r="174" spans="1:20" ht="39.950000000000003" customHeight="1" x14ac:dyDescent="0.25">
      <c r="A174" s="19">
        <v>3999</v>
      </c>
      <c r="B174" s="20" t="s">
        <v>3995</v>
      </c>
      <c r="C174" s="20" t="s">
        <v>8105</v>
      </c>
      <c r="D174" s="21">
        <v>7000</v>
      </c>
      <c r="E174" s="22">
        <v>1156</v>
      </c>
      <c r="F174" s="19" t="s">
        <v>8220</v>
      </c>
      <c r="G174" s="19" t="s">
        <v>8223</v>
      </c>
      <c r="H174" s="19" t="s">
        <v>8245</v>
      </c>
      <c r="I174" s="19">
        <v>1409514709</v>
      </c>
      <c r="J174" s="19">
        <v>1406058798</v>
      </c>
      <c r="K174" s="19" t="b">
        <v>0</v>
      </c>
      <c r="L174" s="19">
        <v>14</v>
      </c>
      <c r="M174" s="19" t="b">
        <v>0</v>
      </c>
      <c r="N174" s="19" t="s">
        <v>8269</v>
      </c>
      <c r="O174" s="19">
        <v>17</v>
      </c>
      <c r="P174" s="19">
        <v>82.57</v>
      </c>
      <c r="Q174" s="23" t="s">
        <v>8315</v>
      </c>
      <c r="R174" s="19" t="s">
        <v>8316</v>
      </c>
      <c r="S174" s="24">
        <v>41842.828680555554</v>
      </c>
      <c r="T174" s="24">
        <v>41882.827650462961</v>
      </c>
    </row>
    <row r="175" spans="1:20" ht="39.950000000000003" customHeight="1" x14ac:dyDescent="0.25">
      <c r="A175" s="19">
        <v>4000</v>
      </c>
      <c r="B175" s="20" t="s">
        <v>3996</v>
      </c>
      <c r="C175" s="20" t="s">
        <v>8106</v>
      </c>
      <c r="D175" s="21">
        <v>8000</v>
      </c>
      <c r="E175" s="22">
        <v>10</v>
      </c>
      <c r="F175" s="19" t="s">
        <v>8220</v>
      </c>
      <c r="G175" s="19" t="s">
        <v>8223</v>
      </c>
      <c r="H175" s="19" t="s">
        <v>8245</v>
      </c>
      <c r="I175" s="19">
        <v>1462631358</v>
      </c>
      <c r="J175" s="19">
        <v>1457450958</v>
      </c>
      <c r="K175" s="19" t="b">
        <v>0</v>
      </c>
      <c r="L175" s="19">
        <v>1</v>
      </c>
      <c r="M175" s="19" t="b">
        <v>0</v>
      </c>
      <c r="N175" s="19" t="s">
        <v>8269</v>
      </c>
      <c r="O175" s="19">
        <v>0</v>
      </c>
      <c r="P175" s="19">
        <v>10</v>
      </c>
      <c r="Q175" s="23" t="s">
        <v>8315</v>
      </c>
      <c r="R175" s="19" t="s">
        <v>8316</v>
      </c>
      <c r="S175" s="24">
        <v>42437.64534722222</v>
      </c>
      <c r="T175" s="24">
        <v>42497.603680555556</v>
      </c>
    </row>
    <row r="176" spans="1:20" ht="39.950000000000003" customHeight="1" x14ac:dyDescent="0.25">
      <c r="A176" s="19">
        <v>4002</v>
      </c>
      <c r="B176" s="20" t="s">
        <v>3998</v>
      </c>
      <c r="C176" s="20" t="s">
        <v>8108</v>
      </c>
      <c r="D176" s="21">
        <v>1250</v>
      </c>
      <c r="E176" s="22">
        <v>23</v>
      </c>
      <c r="F176" s="19" t="s">
        <v>8220</v>
      </c>
      <c r="G176" s="19" t="s">
        <v>8223</v>
      </c>
      <c r="H176" s="19" t="s">
        <v>8245</v>
      </c>
      <c r="I176" s="19">
        <v>1411779761</v>
      </c>
      <c r="J176" s="19">
        <v>1409187761</v>
      </c>
      <c r="K176" s="19" t="b">
        <v>0</v>
      </c>
      <c r="L176" s="19">
        <v>4</v>
      </c>
      <c r="M176" s="19" t="b">
        <v>0</v>
      </c>
      <c r="N176" s="19" t="s">
        <v>8269</v>
      </c>
      <c r="O176" s="19">
        <v>2</v>
      </c>
      <c r="P176" s="19">
        <v>5.75</v>
      </c>
      <c r="Q176" s="23" t="s">
        <v>8315</v>
      </c>
      <c r="R176" s="19" t="s">
        <v>8316</v>
      </c>
      <c r="S176" s="24">
        <v>41879.043530092589</v>
      </c>
      <c r="T176" s="24">
        <v>41909.043530092589</v>
      </c>
    </row>
    <row r="177" spans="1:20" ht="39.950000000000003" customHeight="1" x14ac:dyDescent="0.25">
      <c r="A177" s="19">
        <v>4003</v>
      </c>
      <c r="B177" s="20" t="s">
        <v>3999</v>
      </c>
      <c r="C177" s="20" t="s">
        <v>8071</v>
      </c>
      <c r="D177" s="21">
        <v>2000</v>
      </c>
      <c r="E177" s="22">
        <v>201</v>
      </c>
      <c r="F177" s="19" t="s">
        <v>8220</v>
      </c>
      <c r="G177" s="19" t="s">
        <v>8223</v>
      </c>
      <c r="H177" s="19" t="s">
        <v>8245</v>
      </c>
      <c r="I177" s="19">
        <v>1424009147</v>
      </c>
      <c r="J177" s="19">
        <v>1421417147</v>
      </c>
      <c r="K177" s="19" t="b">
        <v>0</v>
      </c>
      <c r="L177" s="19">
        <v>2</v>
      </c>
      <c r="M177" s="19" t="b">
        <v>0</v>
      </c>
      <c r="N177" s="19" t="s">
        <v>8269</v>
      </c>
      <c r="O177" s="19">
        <v>10</v>
      </c>
      <c r="P177" s="19">
        <v>100.5</v>
      </c>
      <c r="Q177" s="23" t="s">
        <v>8315</v>
      </c>
      <c r="R177" s="19" t="s">
        <v>8316</v>
      </c>
      <c r="S177" s="24">
        <v>42020.587349537032</v>
      </c>
      <c r="T177" s="24">
        <v>42050.587349537032</v>
      </c>
    </row>
    <row r="178" spans="1:20" ht="39.950000000000003" customHeight="1" x14ac:dyDescent="0.25">
      <c r="A178" s="19">
        <v>4004</v>
      </c>
      <c r="B178" s="20" t="s">
        <v>4000</v>
      </c>
      <c r="C178" s="20" t="s">
        <v>8109</v>
      </c>
      <c r="D178" s="21">
        <v>500</v>
      </c>
      <c r="E178" s="22">
        <v>1</v>
      </c>
      <c r="F178" s="19" t="s">
        <v>8220</v>
      </c>
      <c r="G178" s="19" t="s">
        <v>8223</v>
      </c>
      <c r="H178" s="19" t="s">
        <v>8245</v>
      </c>
      <c r="I178" s="19">
        <v>1412740457</v>
      </c>
      <c r="J178" s="19">
        <v>1410148457</v>
      </c>
      <c r="K178" s="19" t="b">
        <v>0</v>
      </c>
      <c r="L178" s="19">
        <v>1</v>
      </c>
      <c r="M178" s="19" t="b">
        <v>0</v>
      </c>
      <c r="N178" s="19" t="s">
        <v>8269</v>
      </c>
      <c r="O178" s="19">
        <v>0</v>
      </c>
      <c r="P178" s="19">
        <v>1</v>
      </c>
      <c r="Q178" s="23" t="s">
        <v>8315</v>
      </c>
      <c r="R178" s="19" t="s">
        <v>8316</v>
      </c>
      <c r="S178" s="24">
        <v>41890.16269675926</v>
      </c>
      <c r="T178" s="24">
        <v>41920.16269675926</v>
      </c>
    </row>
    <row r="179" spans="1:20" ht="39.950000000000003" customHeight="1" x14ac:dyDescent="0.25">
      <c r="A179" s="19">
        <v>4005</v>
      </c>
      <c r="B179" s="20" t="s">
        <v>4001</v>
      </c>
      <c r="C179" s="20" t="s">
        <v>8110</v>
      </c>
      <c r="D179" s="21">
        <v>3000</v>
      </c>
      <c r="E179" s="22">
        <v>40</v>
      </c>
      <c r="F179" s="19" t="s">
        <v>8220</v>
      </c>
      <c r="G179" s="19" t="s">
        <v>8223</v>
      </c>
      <c r="H179" s="19" t="s">
        <v>8245</v>
      </c>
      <c r="I179" s="19">
        <v>1413832985</v>
      </c>
      <c r="J179" s="19">
        <v>1408648985</v>
      </c>
      <c r="K179" s="19" t="b">
        <v>0</v>
      </c>
      <c r="L179" s="19">
        <v>2</v>
      </c>
      <c r="M179" s="19" t="b">
        <v>0</v>
      </c>
      <c r="N179" s="19" t="s">
        <v>8269</v>
      </c>
      <c r="O179" s="19">
        <v>1</v>
      </c>
      <c r="P179" s="19">
        <v>20</v>
      </c>
      <c r="Q179" s="23" t="s">
        <v>8315</v>
      </c>
      <c r="R179" s="19" t="s">
        <v>8316</v>
      </c>
      <c r="S179" s="24">
        <v>41872.807696759257</v>
      </c>
      <c r="T179" s="24">
        <v>41932.807696759257</v>
      </c>
    </row>
    <row r="180" spans="1:20" ht="39.950000000000003" customHeight="1" x14ac:dyDescent="0.25">
      <c r="A180" s="19">
        <v>4006</v>
      </c>
      <c r="B180" s="20" t="s">
        <v>4002</v>
      </c>
      <c r="C180" s="20" t="s">
        <v>8111</v>
      </c>
      <c r="D180" s="21">
        <v>30000</v>
      </c>
      <c r="E180" s="22">
        <v>2</v>
      </c>
      <c r="F180" s="19" t="s">
        <v>8220</v>
      </c>
      <c r="G180" s="19" t="s">
        <v>8223</v>
      </c>
      <c r="H180" s="19" t="s">
        <v>8245</v>
      </c>
      <c r="I180" s="19">
        <v>1455647587</v>
      </c>
      <c r="J180" s="19">
        <v>1453487587</v>
      </c>
      <c r="K180" s="19" t="b">
        <v>0</v>
      </c>
      <c r="L180" s="19">
        <v>1</v>
      </c>
      <c r="M180" s="19" t="b">
        <v>0</v>
      </c>
      <c r="N180" s="19" t="s">
        <v>8269</v>
      </c>
      <c r="O180" s="19">
        <v>0</v>
      </c>
      <c r="P180" s="19">
        <v>2</v>
      </c>
      <c r="Q180" s="23" t="s">
        <v>8315</v>
      </c>
      <c r="R180" s="19" t="s">
        <v>8316</v>
      </c>
      <c r="S180" s="24">
        <v>42391.772997685184</v>
      </c>
      <c r="T180" s="24">
        <v>42416.772997685184</v>
      </c>
    </row>
    <row r="181" spans="1:20" ht="39.950000000000003" customHeight="1" x14ac:dyDescent="0.25">
      <c r="A181" s="19">
        <v>4007</v>
      </c>
      <c r="B181" s="20" t="s">
        <v>4003</v>
      </c>
      <c r="C181" s="20" t="s">
        <v>8112</v>
      </c>
      <c r="D181" s="21">
        <v>2000</v>
      </c>
      <c r="E181" s="22">
        <v>5</v>
      </c>
      <c r="F181" s="19" t="s">
        <v>8220</v>
      </c>
      <c r="G181" s="19" t="s">
        <v>8223</v>
      </c>
      <c r="H181" s="19" t="s">
        <v>8245</v>
      </c>
      <c r="I181" s="19">
        <v>1409070480</v>
      </c>
      <c r="J181" s="19">
        <v>1406572381</v>
      </c>
      <c r="K181" s="19" t="b">
        <v>0</v>
      </c>
      <c r="L181" s="19">
        <v>1</v>
      </c>
      <c r="M181" s="19" t="b">
        <v>0</v>
      </c>
      <c r="N181" s="19" t="s">
        <v>8269</v>
      </c>
      <c r="O181" s="19">
        <v>0</v>
      </c>
      <c r="P181" s="19">
        <v>5</v>
      </c>
      <c r="Q181" s="23" t="s">
        <v>8315</v>
      </c>
      <c r="R181" s="19" t="s">
        <v>8316</v>
      </c>
      <c r="S181" s="24">
        <v>41848.772928240738</v>
      </c>
      <c r="T181" s="24">
        <v>41877.686111111114</v>
      </c>
    </row>
    <row r="182" spans="1:20" ht="39.950000000000003" customHeight="1" x14ac:dyDescent="0.25">
      <c r="A182" s="19">
        <v>4010</v>
      </c>
      <c r="B182" s="20" t="s">
        <v>4006</v>
      </c>
      <c r="C182" s="20" t="s">
        <v>8115</v>
      </c>
      <c r="D182" s="21">
        <v>7200</v>
      </c>
      <c r="E182" s="22">
        <v>1742</v>
      </c>
      <c r="F182" s="19" t="s">
        <v>8220</v>
      </c>
      <c r="G182" s="19" t="s">
        <v>8223</v>
      </c>
      <c r="H182" s="19" t="s">
        <v>8245</v>
      </c>
      <c r="I182" s="19">
        <v>1414348166</v>
      </c>
      <c r="J182" s="19">
        <v>1412879366</v>
      </c>
      <c r="K182" s="19" t="b">
        <v>0</v>
      </c>
      <c r="L182" s="19">
        <v>38</v>
      </c>
      <c r="M182" s="19" t="b">
        <v>0</v>
      </c>
      <c r="N182" s="19" t="s">
        <v>8269</v>
      </c>
      <c r="O182" s="19">
        <v>24</v>
      </c>
      <c r="P182" s="19">
        <v>45.84</v>
      </c>
      <c r="Q182" s="23" t="s">
        <v>8315</v>
      </c>
      <c r="R182" s="19" t="s">
        <v>8316</v>
      </c>
      <c r="S182" s="24">
        <v>41921.770439814813</v>
      </c>
      <c r="T182" s="24">
        <v>41938.770439814813</v>
      </c>
    </row>
    <row r="183" spans="1:20" ht="39.950000000000003" customHeight="1" x14ac:dyDescent="0.25">
      <c r="A183" s="19">
        <v>4013</v>
      </c>
      <c r="B183" s="20" t="s">
        <v>4009</v>
      </c>
      <c r="C183" s="20" t="s">
        <v>8118</v>
      </c>
      <c r="D183" s="21">
        <v>2000</v>
      </c>
      <c r="E183" s="22">
        <v>26</v>
      </c>
      <c r="F183" s="19" t="s">
        <v>8220</v>
      </c>
      <c r="G183" s="19" t="s">
        <v>8223</v>
      </c>
      <c r="H183" s="19" t="s">
        <v>8245</v>
      </c>
      <c r="I183" s="19">
        <v>1424070823</v>
      </c>
      <c r="J183" s="19">
        <v>1421478823</v>
      </c>
      <c r="K183" s="19" t="b">
        <v>0</v>
      </c>
      <c r="L183" s="19">
        <v>2</v>
      </c>
      <c r="M183" s="19" t="b">
        <v>0</v>
      </c>
      <c r="N183" s="19" t="s">
        <v>8269</v>
      </c>
      <c r="O183" s="19">
        <v>1</v>
      </c>
      <c r="P183" s="19">
        <v>13</v>
      </c>
      <c r="Q183" s="23" t="s">
        <v>8315</v>
      </c>
      <c r="R183" s="19" t="s">
        <v>8316</v>
      </c>
      <c r="S183" s="24">
        <v>42021.301192129627</v>
      </c>
      <c r="T183" s="24">
        <v>42051.301192129627</v>
      </c>
    </row>
    <row r="184" spans="1:20" ht="39.950000000000003" customHeight="1" x14ac:dyDescent="0.25">
      <c r="A184" s="19">
        <v>4014</v>
      </c>
      <c r="B184" s="20" t="s">
        <v>4010</v>
      </c>
      <c r="C184" s="20" t="s">
        <v>8119</v>
      </c>
      <c r="D184" s="21">
        <v>9000</v>
      </c>
      <c r="E184" s="22">
        <v>0</v>
      </c>
      <c r="F184" s="19" t="s">
        <v>8220</v>
      </c>
      <c r="G184" s="19" t="s">
        <v>8223</v>
      </c>
      <c r="H184" s="19" t="s">
        <v>8245</v>
      </c>
      <c r="I184" s="19">
        <v>1457157269</v>
      </c>
      <c r="J184" s="19">
        <v>1455861269</v>
      </c>
      <c r="K184" s="19" t="b">
        <v>0</v>
      </c>
      <c r="L184" s="19">
        <v>0</v>
      </c>
      <c r="M184" s="19" t="b">
        <v>0</v>
      </c>
      <c r="N184" s="19" t="s">
        <v>8269</v>
      </c>
      <c r="O184" s="19">
        <v>0</v>
      </c>
      <c r="P184" s="19">
        <v>0</v>
      </c>
      <c r="Q184" s="23" t="s">
        <v>8315</v>
      </c>
      <c r="R184" s="19" t="s">
        <v>8316</v>
      </c>
      <c r="S184" s="24">
        <v>42419.246168981481</v>
      </c>
      <c r="T184" s="24">
        <v>42434.246168981481</v>
      </c>
    </row>
    <row r="185" spans="1:20" ht="39.950000000000003" customHeight="1" x14ac:dyDescent="0.25">
      <c r="A185" s="19">
        <v>4015</v>
      </c>
      <c r="B185" s="20" t="s">
        <v>4011</v>
      </c>
      <c r="C185" s="20" t="s">
        <v>8120</v>
      </c>
      <c r="D185" s="21">
        <v>7000</v>
      </c>
      <c r="E185" s="22">
        <v>1</v>
      </c>
      <c r="F185" s="19" t="s">
        <v>8220</v>
      </c>
      <c r="G185" s="19" t="s">
        <v>8223</v>
      </c>
      <c r="H185" s="19" t="s">
        <v>8245</v>
      </c>
      <c r="I185" s="19">
        <v>1437331463</v>
      </c>
      <c r="J185" s="19">
        <v>1434739463</v>
      </c>
      <c r="K185" s="19" t="b">
        <v>0</v>
      </c>
      <c r="L185" s="19">
        <v>1</v>
      </c>
      <c r="M185" s="19" t="b">
        <v>0</v>
      </c>
      <c r="N185" s="19" t="s">
        <v>8269</v>
      </c>
      <c r="O185" s="19">
        <v>0</v>
      </c>
      <c r="P185" s="19">
        <v>1</v>
      </c>
      <c r="Q185" s="23" t="s">
        <v>8315</v>
      </c>
      <c r="R185" s="19" t="s">
        <v>8316</v>
      </c>
      <c r="S185" s="24">
        <v>42174.780821759254</v>
      </c>
      <c r="T185" s="24">
        <v>42204.780821759254</v>
      </c>
    </row>
    <row r="186" spans="1:20" ht="39.950000000000003" customHeight="1" x14ac:dyDescent="0.25">
      <c r="A186" s="19">
        <v>4017</v>
      </c>
      <c r="B186" s="20" t="s">
        <v>4013</v>
      </c>
      <c r="C186" s="20" t="s">
        <v>8122</v>
      </c>
      <c r="D186" s="21">
        <v>10000</v>
      </c>
      <c r="E186" s="22">
        <v>105</v>
      </c>
      <c r="F186" s="19" t="s">
        <v>8220</v>
      </c>
      <c r="G186" s="19" t="s">
        <v>8223</v>
      </c>
      <c r="H186" s="19" t="s">
        <v>8245</v>
      </c>
      <c r="I186" s="19">
        <v>1409846874</v>
      </c>
      <c r="J186" s="19">
        <v>1407254874</v>
      </c>
      <c r="K186" s="19" t="b">
        <v>0</v>
      </c>
      <c r="L186" s="19">
        <v>2</v>
      </c>
      <c r="M186" s="19" t="b">
        <v>0</v>
      </c>
      <c r="N186" s="19" t="s">
        <v>8269</v>
      </c>
      <c r="O186" s="19">
        <v>1</v>
      </c>
      <c r="P186" s="19">
        <v>52.5</v>
      </c>
      <c r="Q186" s="23" t="s">
        <v>8315</v>
      </c>
      <c r="R186" s="19" t="s">
        <v>8316</v>
      </c>
      <c r="S186" s="24">
        <v>41856.672152777777</v>
      </c>
      <c r="T186" s="24">
        <v>41886.672152777777</v>
      </c>
    </row>
    <row r="187" spans="1:20" ht="39.950000000000003" customHeight="1" x14ac:dyDescent="0.25">
      <c r="A187" s="19">
        <v>4019</v>
      </c>
      <c r="B187" s="20" t="s">
        <v>4015</v>
      </c>
      <c r="C187" s="20" t="s">
        <v>8124</v>
      </c>
      <c r="D187" s="21">
        <v>3500</v>
      </c>
      <c r="E187" s="22">
        <v>29</v>
      </c>
      <c r="F187" s="19" t="s">
        <v>8220</v>
      </c>
      <c r="G187" s="19" t="s">
        <v>8223</v>
      </c>
      <c r="H187" s="19" t="s">
        <v>8245</v>
      </c>
      <c r="I187" s="19">
        <v>1460737680</v>
      </c>
      <c r="J187" s="19">
        <v>1455725596</v>
      </c>
      <c r="K187" s="19" t="b">
        <v>0</v>
      </c>
      <c r="L187" s="19">
        <v>4</v>
      </c>
      <c r="M187" s="19" t="b">
        <v>0</v>
      </c>
      <c r="N187" s="19" t="s">
        <v>8269</v>
      </c>
      <c r="O187" s="19">
        <v>1</v>
      </c>
      <c r="P187" s="19">
        <v>7.25</v>
      </c>
      <c r="Q187" s="23" t="s">
        <v>8315</v>
      </c>
      <c r="R187" s="19" t="s">
        <v>8316</v>
      </c>
      <c r="S187" s="24">
        <v>42417.675879629634</v>
      </c>
      <c r="T187" s="24">
        <v>42475.686111111107</v>
      </c>
    </row>
    <row r="188" spans="1:20" ht="39.950000000000003" customHeight="1" x14ac:dyDescent="0.25">
      <c r="A188" s="19">
        <v>4020</v>
      </c>
      <c r="B188" s="20" t="s">
        <v>4016</v>
      </c>
      <c r="C188" s="20" t="s">
        <v>8125</v>
      </c>
      <c r="D188" s="21">
        <v>600</v>
      </c>
      <c r="E188" s="22">
        <v>100</v>
      </c>
      <c r="F188" s="19" t="s">
        <v>8220</v>
      </c>
      <c r="G188" s="19" t="s">
        <v>8223</v>
      </c>
      <c r="H188" s="19" t="s">
        <v>8245</v>
      </c>
      <c r="I188" s="19">
        <v>1427168099</v>
      </c>
      <c r="J188" s="19">
        <v>1424579699</v>
      </c>
      <c r="K188" s="19" t="b">
        <v>0</v>
      </c>
      <c r="L188" s="19">
        <v>3</v>
      </c>
      <c r="M188" s="19" t="b">
        <v>0</v>
      </c>
      <c r="N188" s="19" t="s">
        <v>8269</v>
      </c>
      <c r="O188" s="19">
        <v>17</v>
      </c>
      <c r="P188" s="19">
        <v>33.33</v>
      </c>
      <c r="Q188" s="23" t="s">
        <v>8315</v>
      </c>
      <c r="R188" s="19" t="s">
        <v>8316</v>
      </c>
      <c r="S188" s="24">
        <v>42057.190960648149</v>
      </c>
      <c r="T188" s="24">
        <v>42087.149293981478</v>
      </c>
    </row>
    <row r="189" spans="1:20" ht="39.950000000000003" customHeight="1" x14ac:dyDescent="0.25">
      <c r="A189" s="19">
        <v>4021</v>
      </c>
      <c r="B189" s="20" t="s">
        <v>4017</v>
      </c>
      <c r="C189" s="20" t="s">
        <v>8126</v>
      </c>
      <c r="D189" s="21">
        <v>15000</v>
      </c>
      <c r="E189" s="22">
        <v>125</v>
      </c>
      <c r="F189" s="19" t="s">
        <v>8220</v>
      </c>
      <c r="G189" s="19" t="s">
        <v>8223</v>
      </c>
      <c r="H189" s="19" t="s">
        <v>8245</v>
      </c>
      <c r="I189" s="19">
        <v>1414360358</v>
      </c>
      <c r="J189" s="19">
        <v>1409176358</v>
      </c>
      <c r="K189" s="19" t="b">
        <v>0</v>
      </c>
      <c r="L189" s="19">
        <v>2</v>
      </c>
      <c r="M189" s="19" t="b">
        <v>0</v>
      </c>
      <c r="N189" s="19" t="s">
        <v>8269</v>
      </c>
      <c r="O189" s="19">
        <v>1</v>
      </c>
      <c r="P189" s="19">
        <v>62.5</v>
      </c>
      <c r="Q189" s="23" t="s">
        <v>8315</v>
      </c>
      <c r="R189" s="19" t="s">
        <v>8316</v>
      </c>
      <c r="S189" s="24">
        <v>41878.911550925928</v>
      </c>
      <c r="T189" s="24">
        <v>41938.911550925928</v>
      </c>
    </row>
    <row r="190" spans="1:20" ht="39.950000000000003" customHeight="1" x14ac:dyDescent="0.25">
      <c r="A190" s="19">
        <v>4022</v>
      </c>
      <c r="B190" s="20" t="s">
        <v>4018</v>
      </c>
      <c r="C190" s="20" t="s">
        <v>8127</v>
      </c>
      <c r="D190" s="21">
        <v>18000</v>
      </c>
      <c r="E190" s="22">
        <v>12521</v>
      </c>
      <c r="F190" s="19" t="s">
        <v>8220</v>
      </c>
      <c r="G190" s="19" t="s">
        <v>8223</v>
      </c>
      <c r="H190" s="19" t="s">
        <v>8245</v>
      </c>
      <c r="I190" s="19">
        <v>1422759240</v>
      </c>
      <c r="J190" s="19">
        <v>1418824867</v>
      </c>
      <c r="K190" s="19" t="b">
        <v>0</v>
      </c>
      <c r="L190" s="19">
        <v>197</v>
      </c>
      <c r="M190" s="19" t="b">
        <v>0</v>
      </c>
      <c r="N190" s="19" t="s">
        <v>8269</v>
      </c>
      <c r="O190" s="19">
        <v>70</v>
      </c>
      <c r="P190" s="19">
        <v>63.56</v>
      </c>
      <c r="Q190" s="23" t="s">
        <v>8315</v>
      </c>
      <c r="R190" s="19" t="s">
        <v>8316</v>
      </c>
      <c r="S190" s="24">
        <v>41990.584108796291</v>
      </c>
      <c r="T190" s="24">
        <v>42036.120833333334</v>
      </c>
    </row>
    <row r="191" spans="1:20" ht="39.950000000000003" customHeight="1" x14ac:dyDescent="0.25">
      <c r="A191" s="19">
        <v>4023</v>
      </c>
      <c r="B191" s="20" t="s">
        <v>4019</v>
      </c>
      <c r="C191" s="20" t="s">
        <v>8128</v>
      </c>
      <c r="D191" s="21">
        <v>7000</v>
      </c>
      <c r="E191" s="22">
        <v>0</v>
      </c>
      <c r="F191" s="19" t="s">
        <v>8220</v>
      </c>
      <c r="G191" s="19" t="s">
        <v>8223</v>
      </c>
      <c r="H191" s="19" t="s">
        <v>8245</v>
      </c>
      <c r="I191" s="19">
        <v>1458860363</v>
      </c>
      <c r="J191" s="19">
        <v>1454975963</v>
      </c>
      <c r="K191" s="19" t="b">
        <v>0</v>
      </c>
      <c r="L191" s="19">
        <v>0</v>
      </c>
      <c r="M191" s="19" t="b">
        <v>0</v>
      </c>
      <c r="N191" s="19" t="s">
        <v>8269</v>
      </c>
      <c r="O191" s="19">
        <v>0</v>
      </c>
      <c r="P191" s="19">
        <v>0</v>
      </c>
      <c r="Q191" s="23" t="s">
        <v>8315</v>
      </c>
      <c r="R191" s="19" t="s">
        <v>8316</v>
      </c>
      <c r="S191" s="24">
        <v>42408.999571759254</v>
      </c>
      <c r="T191" s="24">
        <v>42453.957905092597</v>
      </c>
    </row>
    <row r="192" spans="1:20" ht="39.950000000000003" customHeight="1" x14ac:dyDescent="0.25">
      <c r="A192" s="19">
        <v>4024</v>
      </c>
      <c r="B192" s="20" t="s">
        <v>4020</v>
      </c>
      <c r="C192" s="20" t="s">
        <v>8129</v>
      </c>
      <c r="D192" s="21">
        <v>800</v>
      </c>
      <c r="E192" s="22">
        <v>10</v>
      </c>
      <c r="F192" s="19" t="s">
        <v>8220</v>
      </c>
      <c r="G192" s="19" t="s">
        <v>8223</v>
      </c>
      <c r="H192" s="19" t="s">
        <v>8245</v>
      </c>
      <c r="I192" s="19">
        <v>1441037097</v>
      </c>
      <c r="J192" s="19">
        <v>1438445097</v>
      </c>
      <c r="K192" s="19" t="b">
        <v>0</v>
      </c>
      <c r="L192" s="19">
        <v>1</v>
      </c>
      <c r="M192" s="19" t="b">
        <v>0</v>
      </c>
      <c r="N192" s="19" t="s">
        <v>8269</v>
      </c>
      <c r="O192" s="19">
        <v>1</v>
      </c>
      <c r="P192" s="19">
        <v>10</v>
      </c>
      <c r="Q192" s="23" t="s">
        <v>8315</v>
      </c>
      <c r="R192" s="19" t="s">
        <v>8316</v>
      </c>
      <c r="S192" s="24">
        <v>42217.670104166667</v>
      </c>
      <c r="T192" s="24">
        <v>42247.670104166667</v>
      </c>
    </row>
    <row r="193" spans="1:20" ht="39.950000000000003" customHeight="1" x14ac:dyDescent="0.25">
      <c r="A193" s="19">
        <v>4026</v>
      </c>
      <c r="B193" s="20" t="s">
        <v>4022</v>
      </c>
      <c r="C193" s="20" t="s">
        <v>8131</v>
      </c>
      <c r="D193" s="21">
        <v>4000</v>
      </c>
      <c r="E193" s="22">
        <v>0</v>
      </c>
      <c r="F193" s="19" t="s">
        <v>8220</v>
      </c>
      <c r="G193" s="19" t="s">
        <v>8223</v>
      </c>
      <c r="H193" s="19" t="s">
        <v>8245</v>
      </c>
      <c r="I193" s="19">
        <v>1449247439</v>
      </c>
      <c r="J193" s="19">
        <v>1444059839</v>
      </c>
      <c r="K193" s="19" t="b">
        <v>0</v>
      </c>
      <c r="L193" s="19">
        <v>0</v>
      </c>
      <c r="M193" s="19" t="b">
        <v>0</v>
      </c>
      <c r="N193" s="19" t="s">
        <v>8269</v>
      </c>
      <c r="O193" s="19">
        <v>0</v>
      </c>
      <c r="P193" s="19">
        <v>0</v>
      </c>
      <c r="Q193" s="23" t="s">
        <v>8315</v>
      </c>
      <c r="R193" s="19" t="s">
        <v>8316</v>
      </c>
      <c r="S193" s="24">
        <v>42282.655543981484</v>
      </c>
      <c r="T193" s="24">
        <v>42342.697210648148</v>
      </c>
    </row>
    <row r="194" spans="1:20" ht="39.950000000000003" customHeight="1" x14ac:dyDescent="0.25">
      <c r="A194" s="19">
        <v>4027</v>
      </c>
      <c r="B194" s="20" t="s">
        <v>4023</v>
      </c>
      <c r="C194" s="20" t="s">
        <v>8132</v>
      </c>
      <c r="D194" s="21">
        <v>3000</v>
      </c>
      <c r="E194" s="22">
        <v>215</v>
      </c>
      <c r="F194" s="19" t="s">
        <v>8220</v>
      </c>
      <c r="G194" s="19" t="s">
        <v>8223</v>
      </c>
      <c r="H194" s="19" t="s">
        <v>8245</v>
      </c>
      <c r="I194" s="19">
        <v>1487811600</v>
      </c>
      <c r="J194" s="19">
        <v>1486077481</v>
      </c>
      <c r="K194" s="19" t="b">
        <v>0</v>
      </c>
      <c r="L194" s="19">
        <v>7</v>
      </c>
      <c r="M194" s="19" t="b">
        <v>0</v>
      </c>
      <c r="N194" s="19" t="s">
        <v>8269</v>
      </c>
      <c r="O194" s="19">
        <v>7</v>
      </c>
      <c r="P194" s="19">
        <v>30.71</v>
      </c>
      <c r="Q194" s="23" t="s">
        <v>8315</v>
      </c>
      <c r="R194" s="19" t="s">
        <v>8316</v>
      </c>
      <c r="S194" s="24">
        <v>42768.97084490741</v>
      </c>
      <c r="T194" s="24">
        <v>42789.041666666672</v>
      </c>
    </row>
    <row r="195" spans="1:20" ht="39.950000000000003" customHeight="1" x14ac:dyDescent="0.25">
      <c r="A195" s="19">
        <v>4028</v>
      </c>
      <c r="B195" s="20" t="s">
        <v>4024</v>
      </c>
      <c r="C195" s="20" t="s">
        <v>8133</v>
      </c>
      <c r="D195" s="21">
        <v>2000</v>
      </c>
      <c r="E195" s="22">
        <v>561</v>
      </c>
      <c r="F195" s="19" t="s">
        <v>8220</v>
      </c>
      <c r="G195" s="19" t="s">
        <v>8223</v>
      </c>
      <c r="H195" s="19" t="s">
        <v>8245</v>
      </c>
      <c r="I195" s="19">
        <v>1402007500</v>
      </c>
      <c r="J195" s="19">
        <v>1399415500</v>
      </c>
      <c r="K195" s="19" t="b">
        <v>0</v>
      </c>
      <c r="L195" s="19">
        <v>11</v>
      </c>
      <c r="M195" s="19" t="b">
        <v>0</v>
      </c>
      <c r="N195" s="19" t="s">
        <v>8269</v>
      </c>
      <c r="O195" s="19">
        <v>28</v>
      </c>
      <c r="P195" s="19">
        <v>51</v>
      </c>
      <c r="Q195" s="23" t="s">
        <v>8315</v>
      </c>
      <c r="R195" s="19" t="s">
        <v>8316</v>
      </c>
      <c r="S195" s="24">
        <v>41765.938657407409</v>
      </c>
      <c r="T195" s="24">
        <v>41795.938657407409</v>
      </c>
    </row>
    <row r="196" spans="1:20" ht="39.950000000000003" customHeight="1" x14ac:dyDescent="0.25">
      <c r="A196" s="19">
        <v>4029</v>
      </c>
      <c r="B196" s="20" t="s">
        <v>4025</v>
      </c>
      <c r="C196" s="20" t="s">
        <v>8134</v>
      </c>
      <c r="D196" s="21">
        <v>20000</v>
      </c>
      <c r="E196" s="22">
        <v>0</v>
      </c>
      <c r="F196" s="19" t="s">
        <v>8220</v>
      </c>
      <c r="G196" s="19" t="s">
        <v>8223</v>
      </c>
      <c r="H196" s="19" t="s">
        <v>8245</v>
      </c>
      <c r="I196" s="19">
        <v>1450053370</v>
      </c>
      <c r="J196" s="19">
        <v>1447461370</v>
      </c>
      <c r="K196" s="19" t="b">
        <v>0</v>
      </c>
      <c r="L196" s="19">
        <v>0</v>
      </c>
      <c r="M196" s="19" t="b">
        <v>0</v>
      </c>
      <c r="N196" s="19" t="s">
        <v>8269</v>
      </c>
      <c r="O196" s="19">
        <v>0</v>
      </c>
      <c r="P196" s="19">
        <v>0</v>
      </c>
      <c r="Q196" s="23" t="s">
        <v>8315</v>
      </c>
      <c r="R196" s="19" t="s">
        <v>8316</v>
      </c>
      <c r="S196" s="24">
        <v>42322.025115740747</v>
      </c>
      <c r="T196" s="24">
        <v>42352.025115740747</v>
      </c>
    </row>
    <row r="197" spans="1:20" ht="39.950000000000003" customHeight="1" x14ac:dyDescent="0.25">
      <c r="A197" s="19">
        <v>4030</v>
      </c>
      <c r="B197" s="20" t="s">
        <v>4026</v>
      </c>
      <c r="C197" s="20" t="s">
        <v>8135</v>
      </c>
      <c r="D197" s="21">
        <v>2500</v>
      </c>
      <c r="E197" s="22">
        <v>400</v>
      </c>
      <c r="F197" s="19" t="s">
        <v>8220</v>
      </c>
      <c r="G197" s="19" t="s">
        <v>8223</v>
      </c>
      <c r="H197" s="19" t="s">
        <v>8245</v>
      </c>
      <c r="I197" s="19">
        <v>1454525340</v>
      </c>
      <c r="J197" s="19">
        <v>1452008599</v>
      </c>
      <c r="K197" s="19" t="b">
        <v>0</v>
      </c>
      <c r="L197" s="19">
        <v>6</v>
      </c>
      <c r="M197" s="19" t="b">
        <v>0</v>
      </c>
      <c r="N197" s="19" t="s">
        <v>8269</v>
      </c>
      <c r="O197" s="19">
        <v>16</v>
      </c>
      <c r="P197" s="19">
        <v>66.67</v>
      </c>
      <c r="Q197" s="23" t="s">
        <v>8315</v>
      </c>
      <c r="R197" s="19" t="s">
        <v>8316</v>
      </c>
      <c r="S197" s="24">
        <v>42374.655081018514</v>
      </c>
      <c r="T197" s="24">
        <v>42403.784027777772</v>
      </c>
    </row>
    <row r="198" spans="1:20" ht="39.950000000000003" customHeight="1" x14ac:dyDescent="0.25">
      <c r="A198" s="19">
        <v>4031</v>
      </c>
      <c r="B198" s="20" t="s">
        <v>4027</v>
      </c>
      <c r="C198" s="20" t="s">
        <v>8136</v>
      </c>
      <c r="D198" s="21">
        <v>5000</v>
      </c>
      <c r="E198" s="22">
        <v>0</v>
      </c>
      <c r="F198" s="19" t="s">
        <v>8220</v>
      </c>
      <c r="G198" s="19" t="s">
        <v>8223</v>
      </c>
      <c r="H198" s="19" t="s">
        <v>8245</v>
      </c>
      <c r="I198" s="19">
        <v>1418914964</v>
      </c>
      <c r="J198" s="19">
        <v>1414591364</v>
      </c>
      <c r="K198" s="19" t="b">
        <v>0</v>
      </c>
      <c r="L198" s="19">
        <v>0</v>
      </c>
      <c r="M198" s="19" t="b">
        <v>0</v>
      </c>
      <c r="N198" s="19" t="s">
        <v>8269</v>
      </c>
      <c r="O198" s="19">
        <v>0</v>
      </c>
      <c r="P198" s="19">
        <v>0</v>
      </c>
      <c r="Q198" s="23" t="s">
        <v>8315</v>
      </c>
      <c r="R198" s="19" t="s">
        <v>8316</v>
      </c>
      <c r="S198" s="24">
        <v>41941.585231481484</v>
      </c>
      <c r="T198" s="24">
        <v>41991.626898148148</v>
      </c>
    </row>
    <row r="199" spans="1:20" ht="39.950000000000003" customHeight="1" x14ac:dyDescent="0.25">
      <c r="A199" s="19">
        <v>4032</v>
      </c>
      <c r="B199" s="20" t="s">
        <v>4028</v>
      </c>
      <c r="C199" s="20" t="s">
        <v>8137</v>
      </c>
      <c r="D199" s="21">
        <v>6048</v>
      </c>
      <c r="E199" s="22">
        <v>413</v>
      </c>
      <c r="F199" s="19" t="s">
        <v>8220</v>
      </c>
      <c r="G199" s="19" t="s">
        <v>8223</v>
      </c>
      <c r="H199" s="19" t="s">
        <v>8245</v>
      </c>
      <c r="I199" s="19">
        <v>1450211116</v>
      </c>
      <c r="J199" s="19">
        <v>1445023516</v>
      </c>
      <c r="K199" s="19" t="b">
        <v>0</v>
      </c>
      <c r="L199" s="19">
        <v>7</v>
      </c>
      <c r="M199" s="19" t="b">
        <v>0</v>
      </c>
      <c r="N199" s="19" t="s">
        <v>8269</v>
      </c>
      <c r="O199" s="19">
        <v>7</v>
      </c>
      <c r="P199" s="19">
        <v>59</v>
      </c>
      <c r="Q199" s="23" t="s">
        <v>8315</v>
      </c>
      <c r="R199" s="19" t="s">
        <v>8316</v>
      </c>
      <c r="S199" s="24">
        <v>42293.809212962966</v>
      </c>
      <c r="T199" s="24">
        <v>42353.85087962963</v>
      </c>
    </row>
    <row r="200" spans="1:20" ht="39.950000000000003" customHeight="1" x14ac:dyDescent="0.25">
      <c r="A200" s="19">
        <v>4034</v>
      </c>
      <c r="B200" s="20" t="s">
        <v>4030</v>
      </c>
      <c r="C200" s="20" t="s">
        <v>8139</v>
      </c>
      <c r="D200" s="21">
        <v>13500</v>
      </c>
      <c r="E200" s="22">
        <v>200</v>
      </c>
      <c r="F200" s="19" t="s">
        <v>8220</v>
      </c>
      <c r="G200" s="19" t="s">
        <v>8223</v>
      </c>
      <c r="H200" s="19" t="s">
        <v>8245</v>
      </c>
      <c r="I200" s="19">
        <v>1428097450</v>
      </c>
      <c r="J200" s="19">
        <v>1425509050</v>
      </c>
      <c r="K200" s="19" t="b">
        <v>0</v>
      </c>
      <c r="L200" s="19">
        <v>2</v>
      </c>
      <c r="M200" s="19" t="b">
        <v>0</v>
      </c>
      <c r="N200" s="19" t="s">
        <v>8269</v>
      </c>
      <c r="O200" s="19">
        <v>1</v>
      </c>
      <c r="P200" s="19">
        <v>100</v>
      </c>
      <c r="Q200" s="23" t="s">
        <v>8315</v>
      </c>
      <c r="R200" s="19" t="s">
        <v>8316</v>
      </c>
      <c r="S200" s="24">
        <v>42067.947337962964</v>
      </c>
      <c r="T200" s="24">
        <v>42097.905671296292</v>
      </c>
    </row>
    <row r="201" spans="1:20" ht="39.950000000000003" customHeight="1" x14ac:dyDescent="0.25">
      <c r="A201" s="19">
        <v>4035</v>
      </c>
      <c r="B201" s="20" t="s">
        <v>4031</v>
      </c>
      <c r="C201" s="20" t="s">
        <v>8140</v>
      </c>
      <c r="D201" s="21">
        <v>10000</v>
      </c>
      <c r="E201" s="22">
        <v>3685</v>
      </c>
      <c r="F201" s="19" t="s">
        <v>8220</v>
      </c>
      <c r="G201" s="19" t="s">
        <v>8223</v>
      </c>
      <c r="H201" s="19" t="s">
        <v>8245</v>
      </c>
      <c r="I201" s="19">
        <v>1413925887</v>
      </c>
      <c r="J201" s="19">
        <v>1411333887</v>
      </c>
      <c r="K201" s="19" t="b">
        <v>0</v>
      </c>
      <c r="L201" s="19">
        <v>25</v>
      </c>
      <c r="M201" s="19" t="b">
        <v>0</v>
      </c>
      <c r="N201" s="19" t="s">
        <v>8269</v>
      </c>
      <c r="O201" s="19">
        <v>37</v>
      </c>
      <c r="P201" s="19">
        <v>147.4</v>
      </c>
      <c r="Q201" s="23" t="s">
        <v>8315</v>
      </c>
      <c r="R201" s="19" t="s">
        <v>8316</v>
      </c>
      <c r="S201" s="24">
        <v>41903.882951388885</v>
      </c>
      <c r="T201" s="24">
        <v>41933.882951388885</v>
      </c>
    </row>
    <row r="202" spans="1:20" ht="39.950000000000003" customHeight="1" x14ac:dyDescent="0.25">
      <c r="A202" s="19">
        <v>4036</v>
      </c>
      <c r="B202" s="20" t="s">
        <v>4032</v>
      </c>
      <c r="C202" s="20" t="s">
        <v>7438</v>
      </c>
      <c r="D202" s="21">
        <v>6000</v>
      </c>
      <c r="E202" s="22">
        <v>2823</v>
      </c>
      <c r="F202" s="19" t="s">
        <v>8220</v>
      </c>
      <c r="G202" s="19" t="s">
        <v>8223</v>
      </c>
      <c r="H202" s="19" t="s">
        <v>8245</v>
      </c>
      <c r="I202" s="19">
        <v>1404253800</v>
      </c>
      <c r="J202" s="19">
        <v>1402784964</v>
      </c>
      <c r="K202" s="19" t="b">
        <v>0</v>
      </c>
      <c r="L202" s="19">
        <v>17</v>
      </c>
      <c r="M202" s="19" t="b">
        <v>0</v>
      </c>
      <c r="N202" s="19" t="s">
        <v>8269</v>
      </c>
      <c r="O202" s="19">
        <v>47</v>
      </c>
      <c r="P202" s="19">
        <v>166.06</v>
      </c>
      <c r="Q202" s="23" t="s">
        <v>8315</v>
      </c>
      <c r="R202" s="19" t="s">
        <v>8316</v>
      </c>
      <c r="S202" s="24">
        <v>41804.937083333331</v>
      </c>
      <c r="T202" s="24">
        <v>41821.9375</v>
      </c>
    </row>
    <row r="203" spans="1:20" ht="39.950000000000003" customHeight="1" x14ac:dyDescent="0.25">
      <c r="A203" s="19">
        <v>4037</v>
      </c>
      <c r="B203" s="20" t="s">
        <v>4033</v>
      </c>
      <c r="C203" s="20" t="s">
        <v>8141</v>
      </c>
      <c r="D203" s="21">
        <v>700</v>
      </c>
      <c r="E203" s="22">
        <v>80</v>
      </c>
      <c r="F203" s="19" t="s">
        <v>8220</v>
      </c>
      <c r="G203" s="19" t="s">
        <v>8223</v>
      </c>
      <c r="H203" s="19" t="s">
        <v>8245</v>
      </c>
      <c r="I203" s="19">
        <v>1464099900</v>
      </c>
      <c r="J203" s="19">
        <v>1462585315</v>
      </c>
      <c r="K203" s="19" t="b">
        <v>0</v>
      </c>
      <c r="L203" s="19">
        <v>2</v>
      </c>
      <c r="M203" s="19" t="b">
        <v>0</v>
      </c>
      <c r="N203" s="19" t="s">
        <v>8269</v>
      </c>
      <c r="O203" s="19">
        <v>11</v>
      </c>
      <c r="P203" s="19">
        <v>40</v>
      </c>
      <c r="Q203" s="23" t="s">
        <v>8315</v>
      </c>
      <c r="R203" s="19" t="s">
        <v>8316</v>
      </c>
      <c r="S203" s="24">
        <v>42497.070775462969</v>
      </c>
      <c r="T203" s="24">
        <v>42514.600694444445</v>
      </c>
    </row>
    <row r="204" spans="1:20" ht="39.950000000000003" customHeight="1" x14ac:dyDescent="0.25">
      <c r="A204" s="19">
        <v>4038</v>
      </c>
      <c r="B204" s="20" t="s">
        <v>4034</v>
      </c>
      <c r="C204" s="20" t="s">
        <v>8142</v>
      </c>
      <c r="D204" s="21">
        <v>2500</v>
      </c>
      <c r="E204" s="22">
        <v>301</v>
      </c>
      <c r="F204" s="19" t="s">
        <v>8220</v>
      </c>
      <c r="G204" s="19" t="s">
        <v>8223</v>
      </c>
      <c r="H204" s="19" t="s">
        <v>8245</v>
      </c>
      <c r="I204" s="19">
        <v>1413573010</v>
      </c>
      <c r="J204" s="19">
        <v>1408389010</v>
      </c>
      <c r="K204" s="19" t="b">
        <v>0</v>
      </c>
      <c r="L204" s="19">
        <v>4</v>
      </c>
      <c r="M204" s="19" t="b">
        <v>0</v>
      </c>
      <c r="N204" s="19" t="s">
        <v>8269</v>
      </c>
      <c r="O204" s="19">
        <v>12</v>
      </c>
      <c r="P204" s="19">
        <v>75.25</v>
      </c>
      <c r="Q204" s="23" t="s">
        <v>8315</v>
      </c>
      <c r="R204" s="19" t="s">
        <v>8316</v>
      </c>
      <c r="S204" s="24">
        <v>41869.798726851855</v>
      </c>
      <c r="T204" s="24">
        <v>41929.798726851855</v>
      </c>
    </row>
    <row r="205" spans="1:20" ht="39.950000000000003" customHeight="1" x14ac:dyDescent="0.25">
      <c r="A205" s="19">
        <v>4039</v>
      </c>
      <c r="B205" s="20" t="s">
        <v>4035</v>
      </c>
      <c r="C205" s="20" t="s">
        <v>8143</v>
      </c>
      <c r="D205" s="21">
        <v>500</v>
      </c>
      <c r="E205" s="22">
        <v>300</v>
      </c>
      <c r="F205" s="19" t="s">
        <v>8220</v>
      </c>
      <c r="G205" s="19" t="s">
        <v>8223</v>
      </c>
      <c r="H205" s="19" t="s">
        <v>8245</v>
      </c>
      <c r="I205" s="19">
        <v>1448949540</v>
      </c>
      <c r="J205" s="19">
        <v>1446048367</v>
      </c>
      <c r="K205" s="19" t="b">
        <v>0</v>
      </c>
      <c r="L205" s="19">
        <v>5</v>
      </c>
      <c r="M205" s="19" t="b">
        <v>0</v>
      </c>
      <c r="N205" s="19" t="s">
        <v>8269</v>
      </c>
      <c r="O205" s="19">
        <v>60</v>
      </c>
      <c r="P205" s="19">
        <v>60</v>
      </c>
      <c r="Q205" s="23" t="s">
        <v>8315</v>
      </c>
      <c r="R205" s="19" t="s">
        <v>8316</v>
      </c>
      <c r="S205" s="24">
        <v>42305.670914351853</v>
      </c>
      <c r="T205" s="24">
        <v>42339.249305555553</v>
      </c>
    </row>
    <row r="206" spans="1:20" ht="39.950000000000003" customHeight="1" x14ac:dyDescent="0.25">
      <c r="A206" s="19">
        <v>4040</v>
      </c>
      <c r="B206" s="20" t="s">
        <v>4036</v>
      </c>
      <c r="C206" s="20" t="s">
        <v>8144</v>
      </c>
      <c r="D206" s="21">
        <v>8000</v>
      </c>
      <c r="E206" s="22">
        <v>2500</v>
      </c>
      <c r="F206" s="19" t="s">
        <v>8220</v>
      </c>
      <c r="G206" s="19" t="s">
        <v>8223</v>
      </c>
      <c r="H206" s="19" t="s">
        <v>8245</v>
      </c>
      <c r="I206" s="19">
        <v>1437188400</v>
      </c>
      <c r="J206" s="19">
        <v>1432100004</v>
      </c>
      <c r="K206" s="19" t="b">
        <v>0</v>
      </c>
      <c r="L206" s="19">
        <v>2</v>
      </c>
      <c r="M206" s="19" t="b">
        <v>0</v>
      </c>
      <c r="N206" s="19" t="s">
        <v>8269</v>
      </c>
      <c r="O206" s="19">
        <v>31</v>
      </c>
      <c r="P206" s="19">
        <v>1250</v>
      </c>
      <c r="Q206" s="23" t="s">
        <v>8315</v>
      </c>
      <c r="R206" s="19" t="s">
        <v>8316</v>
      </c>
      <c r="S206" s="24">
        <v>42144.231527777782</v>
      </c>
      <c r="T206" s="24">
        <v>42203.125</v>
      </c>
    </row>
    <row r="207" spans="1:20" ht="39.950000000000003" customHeight="1" x14ac:dyDescent="0.25">
      <c r="A207" s="19">
        <v>4042</v>
      </c>
      <c r="B207" s="20" t="s">
        <v>4038</v>
      </c>
      <c r="C207" s="20" t="s">
        <v>8146</v>
      </c>
      <c r="D207" s="21">
        <v>10000</v>
      </c>
      <c r="E207" s="22">
        <v>21</v>
      </c>
      <c r="F207" s="19" t="s">
        <v>8220</v>
      </c>
      <c r="G207" s="19" t="s">
        <v>8223</v>
      </c>
      <c r="H207" s="19" t="s">
        <v>8245</v>
      </c>
      <c r="I207" s="19">
        <v>1421781360</v>
      </c>
      <c r="J207" s="19">
        <v>1419213664</v>
      </c>
      <c r="K207" s="19" t="b">
        <v>0</v>
      </c>
      <c r="L207" s="19">
        <v>3</v>
      </c>
      <c r="M207" s="19" t="b">
        <v>0</v>
      </c>
      <c r="N207" s="19" t="s">
        <v>8269</v>
      </c>
      <c r="O207" s="19">
        <v>0</v>
      </c>
      <c r="P207" s="19">
        <v>7</v>
      </c>
      <c r="Q207" s="23" t="s">
        <v>8315</v>
      </c>
      <c r="R207" s="19" t="s">
        <v>8316</v>
      </c>
      <c r="S207" s="24">
        <v>41995.084074074075</v>
      </c>
      <c r="T207" s="24">
        <v>42024.802777777775</v>
      </c>
    </row>
    <row r="208" spans="1:20" ht="39.950000000000003" customHeight="1" x14ac:dyDescent="0.25">
      <c r="A208" s="19">
        <v>4044</v>
      </c>
      <c r="B208" s="20" t="s">
        <v>4040</v>
      </c>
      <c r="C208" s="20" t="s">
        <v>8148</v>
      </c>
      <c r="D208" s="21">
        <v>600</v>
      </c>
      <c r="E208" s="22">
        <v>225</v>
      </c>
      <c r="F208" s="19" t="s">
        <v>8220</v>
      </c>
      <c r="G208" s="19" t="s">
        <v>8223</v>
      </c>
      <c r="H208" s="19" t="s">
        <v>8245</v>
      </c>
      <c r="I208" s="19">
        <v>1428642000</v>
      </c>
      <c r="J208" s="19">
        <v>1426050982</v>
      </c>
      <c r="K208" s="19" t="b">
        <v>0</v>
      </c>
      <c r="L208" s="19">
        <v>4</v>
      </c>
      <c r="M208" s="19" t="b">
        <v>0</v>
      </c>
      <c r="N208" s="19" t="s">
        <v>8269</v>
      </c>
      <c r="O208" s="19">
        <v>38</v>
      </c>
      <c r="P208" s="19">
        <v>56.25</v>
      </c>
      <c r="Q208" s="23" t="s">
        <v>8315</v>
      </c>
      <c r="R208" s="19" t="s">
        <v>8316</v>
      </c>
      <c r="S208" s="24">
        <v>42074.219699074078</v>
      </c>
      <c r="T208" s="24">
        <v>42104.208333333328</v>
      </c>
    </row>
    <row r="209" spans="1:20" ht="39.950000000000003" customHeight="1" x14ac:dyDescent="0.25">
      <c r="A209" s="19">
        <v>4046</v>
      </c>
      <c r="B209" s="20" t="s">
        <v>4042</v>
      </c>
      <c r="C209" s="20" t="s">
        <v>8150</v>
      </c>
      <c r="D209" s="21">
        <v>5600</v>
      </c>
      <c r="E209" s="22">
        <v>460</v>
      </c>
      <c r="F209" s="19" t="s">
        <v>8220</v>
      </c>
      <c r="G209" s="19" t="s">
        <v>8223</v>
      </c>
      <c r="H209" s="19" t="s">
        <v>8245</v>
      </c>
      <c r="I209" s="19">
        <v>1413992210</v>
      </c>
      <c r="J209" s="19">
        <v>1411400210</v>
      </c>
      <c r="K209" s="19" t="b">
        <v>0</v>
      </c>
      <c r="L209" s="19">
        <v>12</v>
      </c>
      <c r="M209" s="19" t="b">
        <v>0</v>
      </c>
      <c r="N209" s="19" t="s">
        <v>8269</v>
      </c>
      <c r="O209" s="19">
        <v>8</v>
      </c>
      <c r="P209" s="19">
        <v>38.33</v>
      </c>
      <c r="Q209" s="23" t="s">
        <v>8315</v>
      </c>
      <c r="R209" s="19" t="s">
        <v>8316</v>
      </c>
      <c r="S209" s="24">
        <v>41904.650578703702</v>
      </c>
      <c r="T209" s="24">
        <v>41934.650578703702</v>
      </c>
    </row>
    <row r="210" spans="1:20" ht="39.950000000000003" customHeight="1" x14ac:dyDescent="0.25">
      <c r="A210" s="19">
        <v>4047</v>
      </c>
      <c r="B210" s="20" t="s">
        <v>4043</v>
      </c>
      <c r="C210" s="20" t="s">
        <v>8151</v>
      </c>
      <c r="D210" s="21">
        <v>5000</v>
      </c>
      <c r="E210" s="22">
        <v>110</v>
      </c>
      <c r="F210" s="19" t="s">
        <v>8220</v>
      </c>
      <c r="G210" s="19" t="s">
        <v>8223</v>
      </c>
      <c r="H210" s="19" t="s">
        <v>8245</v>
      </c>
      <c r="I210" s="19">
        <v>1420938000</v>
      </c>
      <c r="J210" s="19">
        <v>1418862743</v>
      </c>
      <c r="K210" s="19" t="b">
        <v>0</v>
      </c>
      <c r="L210" s="19">
        <v>4</v>
      </c>
      <c r="M210" s="19" t="b">
        <v>0</v>
      </c>
      <c r="N210" s="19" t="s">
        <v>8269</v>
      </c>
      <c r="O210" s="19">
        <v>2</v>
      </c>
      <c r="P210" s="19">
        <v>27.5</v>
      </c>
      <c r="Q210" s="23" t="s">
        <v>8315</v>
      </c>
      <c r="R210" s="19" t="s">
        <v>8316</v>
      </c>
      <c r="S210" s="24">
        <v>41991.022488425922</v>
      </c>
      <c r="T210" s="24">
        <v>42015.041666666672</v>
      </c>
    </row>
    <row r="211" spans="1:20" ht="39.950000000000003" customHeight="1" x14ac:dyDescent="0.25">
      <c r="A211" s="19">
        <v>4049</v>
      </c>
      <c r="B211" s="20" t="s">
        <v>4045</v>
      </c>
      <c r="C211" s="20" t="s">
        <v>8153</v>
      </c>
      <c r="D211" s="21">
        <v>20000</v>
      </c>
      <c r="E211" s="22">
        <v>16</v>
      </c>
      <c r="F211" s="19" t="s">
        <v>8220</v>
      </c>
      <c r="G211" s="19" t="s">
        <v>8223</v>
      </c>
      <c r="H211" s="19" t="s">
        <v>8245</v>
      </c>
      <c r="I211" s="19">
        <v>1436914815</v>
      </c>
      <c r="J211" s="19">
        <v>1434322815</v>
      </c>
      <c r="K211" s="19" t="b">
        <v>0</v>
      </c>
      <c r="L211" s="19">
        <v>1</v>
      </c>
      <c r="M211" s="19" t="b">
        <v>0</v>
      </c>
      <c r="N211" s="19" t="s">
        <v>8269</v>
      </c>
      <c r="O211" s="19">
        <v>0</v>
      </c>
      <c r="P211" s="19">
        <v>16</v>
      </c>
      <c r="Q211" s="23" t="s">
        <v>8315</v>
      </c>
      <c r="R211" s="19" t="s">
        <v>8316</v>
      </c>
      <c r="S211" s="24">
        <v>42169.958506944444</v>
      </c>
      <c r="T211" s="24">
        <v>42199.958506944444</v>
      </c>
    </row>
    <row r="212" spans="1:20" ht="39.950000000000003" customHeight="1" x14ac:dyDescent="0.25">
      <c r="A212" s="19">
        <v>4050</v>
      </c>
      <c r="B212" s="20" t="s">
        <v>4046</v>
      </c>
      <c r="C212" s="20" t="s">
        <v>8154</v>
      </c>
      <c r="D212" s="21">
        <v>1500</v>
      </c>
      <c r="E212" s="22">
        <v>1</v>
      </c>
      <c r="F212" s="19" t="s">
        <v>8220</v>
      </c>
      <c r="G212" s="19" t="s">
        <v>8223</v>
      </c>
      <c r="H212" s="19" t="s">
        <v>8245</v>
      </c>
      <c r="I212" s="19">
        <v>1414077391</v>
      </c>
      <c r="J212" s="19">
        <v>1411485391</v>
      </c>
      <c r="K212" s="19" t="b">
        <v>0</v>
      </c>
      <c r="L212" s="19">
        <v>1</v>
      </c>
      <c r="M212" s="19" t="b">
        <v>0</v>
      </c>
      <c r="N212" s="19" t="s">
        <v>8269</v>
      </c>
      <c r="O212" s="19">
        <v>0</v>
      </c>
      <c r="P212" s="19">
        <v>1</v>
      </c>
      <c r="Q212" s="23" t="s">
        <v>8315</v>
      </c>
      <c r="R212" s="19" t="s">
        <v>8316</v>
      </c>
      <c r="S212" s="24">
        <v>41905.636469907404</v>
      </c>
      <c r="T212" s="24">
        <v>41935.636469907404</v>
      </c>
    </row>
    <row r="213" spans="1:20" ht="39.950000000000003" customHeight="1" x14ac:dyDescent="0.25">
      <c r="A213" s="19">
        <v>4051</v>
      </c>
      <c r="B213" s="20" t="s">
        <v>4047</v>
      </c>
      <c r="C213" s="20" t="s">
        <v>8155</v>
      </c>
      <c r="D213" s="21">
        <v>500</v>
      </c>
      <c r="E213" s="22">
        <v>0</v>
      </c>
      <c r="F213" s="19" t="s">
        <v>8220</v>
      </c>
      <c r="G213" s="19" t="s">
        <v>8223</v>
      </c>
      <c r="H213" s="19" t="s">
        <v>8245</v>
      </c>
      <c r="I213" s="19">
        <v>1399618380</v>
      </c>
      <c r="J213" s="19">
        <v>1399058797</v>
      </c>
      <c r="K213" s="19" t="b">
        <v>0</v>
      </c>
      <c r="L213" s="19">
        <v>0</v>
      </c>
      <c r="M213" s="19" t="b">
        <v>0</v>
      </c>
      <c r="N213" s="19" t="s">
        <v>8269</v>
      </c>
      <c r="O213" s="19">
        <v>0</v>
      </c>
      <c r="P213" s="19">
        <v>0</v>
      </c>
      <c r="Q213" s="23" t="s">
        <v>8315</v>
      </c>
      <c r="R213" s="19" t="s">
        <v>8316</v>
      </c>
      <c r="S213" s="24">
        <v>41761.810150462967</v>
      </c>
      <c r="T213" s="24">
        <v>41768.286805555559</v>
      </c>
    </row>
    <row r="214" spans="1:20" ht="39.950000000000003" customHeight="1" x14ac:dyDescent="0.25">
      <c r="A214" s="19">
        <v>4052</v>
      </c>
      <c r="B214" s="20" t="s">
        <v>4048</v>
      </c>
      <c r="C214" s="20" t="s">
        <v>8156</v>
      </c>
      <c r="D214" s="21">
        <v>3000</v>
      </c>
      <c r="E214" s="22">
        <v>1126</v>
      </c>
      <c r="F214" s="19" t="s">
        <v>8220</v>
      </c>
      <c r="G214" s="19" t="s">
        <v>8223</v>
      </c>
      <c r="H214" s="19" t="s">
        <v>8245</v>
      </c>
      <c r="I214" s="19">
        <v>1413234316</v>
      </c>
      <c r="J214" s="19">
        <v>1408050316</v>
      </c>
      <c r="K214" s="19" t="b">
        <v>0</v>
      </c>
      <c r="L214" s="19">
        <v>13</v>
      </c>
      <c r="M214" s="19" t="b">
        <v>0</v>
      </c>
      <c r="N214" s="19" t="s">
        <v>8269</v>
      </c>
      <c r="O214" s="19">
        <v>38</v>
      </c>
      <c r="P214" s="19">
        <v>86.62</v>
      </c>
      <c r="Q214" s="23" t="s">
        <v>8315</v>
      </c>
      <c r="R214" s="19" t="s">
        <v>8316</v>
      </c>
      <c r="S214" s="24">
        <v>41865.878657407404</v>
      </c>
      <c r="T214" s="24">
        <v>41925.878657407404</v>
      </c>
    </row>
    <row r="215" spans="1:20" ht="39.950000000000003" customHeight="1" x14ac:dyDescent="0.25">
      <c r="A215" s="19">
        <v>4054</v>
      </c>
      <c r="B215" s="20" t="s">
        <v>4050</v>
      </c>
      <c r="C215" s="20" t="s">
        <v>8158</v>
      </c>
      <c r="D215" s="21">
        <v>8880</v>
      </c>
      <c r="E215" s="22">
        <v>0</v>
      </c>
      <c r="F215" s="19" t="s">
        <v>8220</v>
      </c>
      <c r="G215" s="19" t="s">
        <v>8223</v>
      </c>
      <c r="H215" s="19" t="s">
        <v>8245</v>
      </c>
      <c r="I215" s="19">
        <v>1475294400</v>
      </c>
      <c r="J215" s="19">
        <v>1472674285</v>
      </c>
      <c r="K215" s="19" t="b">
        <v>0</v>
      </c>
      <c r="L215" s="19">
        <v>0</v>
      </c>
      <c r="M215" s="19" t="b">
        <v>0</v>
      </c>
      <c r="N215" s="19" t="s">
        <v>8269</v>
      </c>
      <c r="O215" s="19">
        <v>0</v>
      </c>
      <c r="P215" s="19">
        <v>0</v>
      </c>
      <c r="Q215" s="23" t="s">
        <v>8315</v>
      </c>
      <c r="R215" s="19" t="s">
        <v>8316</v>
      </c>
      <c r="S215" s="24">
        <v>42613.841261574074</v>
      </c>
      <c r="T215" s="24">
        <v>42644.166666666672</v>
      </c>
    </row>
    <row r="216" spans="1:20" ht="39.950000000000003" customHeight="1" x14ac:dyDescent="0.25">
      <c r="A216" s="19">
        <v>4056</v>
      </c>
      <c r="B216" s="20" t="s">
        <v>4052</v>
      </c>
      <c r="C216" s="20" t="s">
        <v>8160</v>
      </c>
      <c r="D216" s="21">
        <v>1500</v>
      </c>
      <c r="E216" s="22">
        <v>795</v>
      </c>
      <c r="F216" s="19" t="s">
        <v>8220</v>
      </c>
      <c r="G216" s="19" t="s">
        <v>8223</v>
      </c>
      <c r="H216" s="19" t="s">
        <v>8245</v>
      </c>
      <c r="I216" s="19">
        <v>1467575940</v>
      </c>
      <c r="J216" s="19">
        <v>1465856639</v>
      </c>
      <c r="K216" s="19" t="b">
        <v>0</v>
      </c>
      <c r="L216" s="19">
        <v>9</v>
      </c>
      <c r="M216" s="19" t="b">
        <v>0</v>
      </c>
      <c r="N216" s="19" t="s">
        <v>8269</v>
      </c>
      <c r="O216" s="19">
        <v>53</v>
      </c>
      <c r="P216" s="19">
        <v>88.33</v>
      </c>
      <c r="Q216" s="23" t="s">
        <v>8315</v>
      </c>
      <c r="R216" s="19" t="s">
        <v>8316</v>
      </c>
      <c r="S216" s="24">
        <v>42534.933321759265</v>
      </c>
      <c r="T216" s="24">
        <v>42554.832638888889</v>
      </c>
    </row>
    <row r="217" spans="1:20" ht="39.950000000000003" customHeight="1" x14ac:dyDescent="0.25">
      <c r="A217" s="19">
        <v>4058</v>
      </c>
      <c r="B217" s="20" t="s">
        <v>4054</v>
      </c>
      <c r="C217" s="20" t="s">
        <v>8162</v>
      </c>
      <c r="D217" s="21">
        <v>3750</v>
      </c>
      <c r="E217" s="22">
        <v>95</v>
      </c>
      <c r="F217" s="19" t="s">
        <v>8220</v>
      </c>
      <c r="G217" s="19" t="s">
        <v>8223</v>
      </c>
      <c r="H217" s="19" t="s">
        <v>8245</v>
      </c>
      <c r="I217" s="19">
        <v>1459483140</v>
      </c>
      <c r="J217" s="19">
        <v>1458178044</v>
      </c>
      <c r="K217" s="19" t="b">
        <v>0</v>
      </c>
      <c r="L217" s="19">
        <v>4</v>
      </c>
      <c r="M217" s="19" t="b">
        <v>0</v>
      </c>
      <c r="N217" s="19" t="s">
        <v>8269</v>
      </c>
      <c r="O217" s="19">
        <v>3</v>
      </c>
      <c r="P217" s="19">
        <v>23.75</v>
      </c>
      <c r="Q217" s="23" t="s">
        <v>8315</v>
      </c>
      <c r="R217" s="19" t="s">
        <v>8316</v>
      </c>
      <c r="S217" s="24">
        <v>42446.060694444444</v>
      </c>
      <c r="T217" s="24">
        <v>42461.165972222225</v>
      </c>
    </row>
    <row r="218" spans="1:20" ht="39.950000000000003" customHeight="1" x14ac:dyDescent="0.25">
      <c r="A218" s="19">
        <v>4061</v>
      </c>
      <c r="B218" s="20" t="s">
        <v>4057</v>
      </c>
      <c r="C218" s="20" t="s">
        <v>8165</v>
      </c>
      <c r="D218" s="21">
        <v>525</v>
      </c>
      <c r="E218" s="22">
        <v>0</v>
      </c>
      <c r="F218" s="19" t="s">
        <v>8220</v>
      </c>
      <c r="G218" s="19" t="s">
        <v>8223</v>
      </c>
      <c r="H218" s="19" t="s">
        <v>8245</v>
      </c>
      <c r="I218" s="19">
        <v>1461205423</v>
      </c>
      <c r="J218" s="19">
        <v>1456025023</v>
      </c>
      <c r="K218" s="19" t="b">
        <v>0</v>
      </c>
      <c r="L218" s="19">
        <v>0</v>
      </c>
      <c r="M218" s="19" t="b">
        <v>0</v>
      </c>
      <c r="N218" s="19" t="s">
        <v>8269</v>
      </c>
      <c r="O218" s="19">
        <v>0</v>
      </c>
      <c r="P218" s="19">
        <v>0</v>
      </c>
      <c r="Q218" s="23" t="s">
        <v>8315</v>
      </c>
      <c r="R218" s="19" t="s">
        <v>8316</v>
      </c>
      <c r="S218" s="24">
        <v>42421.141469907408</v>
      </c>
      <c r="T218" s="24">
        <v>42481.099803240737</v>
      </c>
    </row>
    <row r="219" spans="1:20" ht="39.950000000000003" customHeight="1" x14ac:dyDescent="0.25">
      <c r="A219" s="19">
        <v>4062</v>
      </c>
      <c r="B219" s="20" t="s">
        <v>4058</v>
      </c>
      <c r="C219" s="20" t="s">
        <v>8166</v>
      </c>
      <c r="D219" s="21">
        <v>20000</v>
      </c>
      <c r="E219" s="22">
        <v>490</v>
      </c>
      <c r="F219" s="19" t="s">
        <v>8220</v>
      </c>
      <c r="G219" s="19" t="s">
        <v>8223</v>
      </c>
      <c r="H219" s="19" t="s">
        <v>8245</v>
      </c>
      <c r="I219" s="19">
        <v>1467481468</v>
      </c>
      <c r="J219" s="19">
        <v>1464889468</v>
      </c>
      <c r="K219" s="19" t="b">
        <v>0</v>
      </c>
      <c r="L219" s="19">
        <v>3</v>
      </c>
      <c r="M219" s="19" t="b">
        <v>0</v>
      </c>
      <c r="N219" s="19" t="s">
        <v>8269</v>
      </c>
      <c r="O219" s="19">
        <v>2</v>
      </c>
      <c r="P219" s="19">
        <v>163.33000000000001</v>
      </c>
      <c r="Q219" s="23" t="s">
        <v>8315</v>
      </c>
      <c r="R219" s="19" t="s">
        <v>8316</v>
      </c>
      <c r="S219" s="24">
        <v>42523.739212962959</v>
      </c>
      <c r="T219" s="24">
        <v>42553.739212962959</v>
      </c>
    </row>
    <row r="220" spans="1:20" ht="39.950000000000003" customHeight="1" x14ac:dyDescent="0.25">
      <c r="A220" s="19">
        <v>4065</v>
      </c>
      <c r="B220" s="20" t="s">
        <v>4061</v>
      </c>
      <c r="C220" s="20" t="s">
        <v>8169</v>
      </c>
      <c r="D220" s="21">
        <v>4000</v>
      </c>
      <c r="E220" s="22">
        <v>27</v>
      </c>
      <c r="F220" s="19" t="s">
        <v>8220</v>
      </c>
      <c r="G220" s="19" t="s">
        <v>8223</v>
      </c>
      <c r="H220" s="19" t="s">
        <v>8245</v>
      </c>
      <c r="I220" s="19">
        <v>1407883811</v>
      </c>
      <c r="J220" s="19">
        <v>1405291811</v>
      </c>
      <c r="K220" s="19" t="b">
        <v>0</v>
      </c>
      <c r="L220" s="19">
        <v>4</v>
      </c>
      <c r="M220" s="19" t="b">
        <v>0</v>
      </c>
      <c r="N220" s="19" t="s">
        <v>8269</v>
      </c>
      <c r="O220" s="19">
        <v>1</v>
      </c>
      <c r="P220" s="19">
        <v>6.75</v>
      </c>
      <c r="Q220" s="23" t="s">
        <v>8315</v>
      </c>
      <c r="R220" s="19" t="s">
        <v>8316</v>
      </c>
      <c r="S220" s="24">
        <v>41833.951516203706</v>
      </c>
      <c r="T220" s="24">
        <v>41863.951516203706</v>
      </c>
    </row>
    <row r="221" spans="1:20" ht="39.950000000000003" customHeight="1" x14ac:dyDescent="0.25">
      <c r="A221" s="19">
        <v>4066</v>
      </c>
      <c r="B221" s="20" t="s">
        <v>4062</v>
      </c>
      <c r="C221" s="20" t="s">
        <v>8170</v>
      </c>
      <c r="D221" s="21">
        <v>15000</v>
      </c>
      <c r="E221" s="22">
        <v>25</v>
      </c>
      <c r="F221" s="19" t="s">
        <v>8220</v>
      </c>
      <c r="G221" s="19" t="s">
        <v>8223</v>
      </c>
      <c r="H221" s="19" t="s">
        <v>8245</v>
      </c>
      <c r="I221" s="19">
        <v>1463619388</v>
      </c>
      <c r="J221" s="19">
        <v>1461027388</v>
      </c>
      <c r="K221" s="19" t="b">
        <v>0</v>
      </c>
      <c r="L221" s="19">
        <v>1</v>
      </c>
      <c r="M221" s="19" t="b">
        <v>0</v>
      </c>
      <c r="N221" s="19" t="s">
        <v>8269</v>
      </c>
      <c r="O221" s="19">
        <v>0</v>
      </c>
      <c r="P221" s="19">
        <v>25</v>
      </c>
      <c r="Q221" s="23" t="s">
        <v>8315</v>
      </c>
      <c r="R221" s="19" t="s">
        <v>8316</v>
      </c>
      <c r="S221" s="24">
        <v>42479.039212962962</v>
      </c>
      <c r="T221" s="24">
        <v>42509.039212962962</v>
      </c>
    </row>
    <row r="222" spans="1:20" ht="39.950000000000003" customHeight="1" x14ac:dyDescent="0.25">
      <c r="A222" s="19">
        <v>4067</v>
      </c>
      <c r="B222" s="20" t="s">
        <v>4063</v>
      </c>
      <c r="C222" s="20" t="s">
        <v>7998</v>
      </c>
      <c r="D222" s="21">
        <v>5000</v>
      </c>
      <c r="E222" s="22">
        <v>3045</v>
      </c>
      <c r="F222" s="19" t="s">
        <v>8220</v>
      </c>
      <c r="G222" s="19" t="s">
        <v>8223</v>
      </c>
      <c r="H222" s="19" t="s">
        <v>8245</v>
      </c>
      <c r="I222" s="19">
        <v>1443408550</v>
      </c>
      <c r="J222" s="19">
        <v>1439952550</v>
      </c>
      <c r="K222" s="19" t="b">
        <v>0</v>
      </c>
      <c r="L222" s="19">
        <v>17</v>
      </c>
      <c r="M222" s="19" t="b">
        <v>0</v>
      </c>
      <c r="N222" s="19" t="s">
        <v>8269</v>
      </c>
      <c r="O222" s="19">
        <v>61</v>
      </c>
      <c r="P222" s="19">
        <v>179.12</v>
      </c>
      <c r="Q222" s="23" t="s">
        <v>8315</v>
      </c>
      <c r="R222" s="19" t="s">
        <v>8316</v>
      </c>
      <c r="S222" s="24">
        <v>42235.117476851854</v>
      </c>
      <c r="T222" s="24">
        <v>42275.117476851854</v>
      </c>
    </row>
    <row r="223" spans="1:20" ht="39.950000000000003" customHeight="1" x14ac:dyDescent="0.25">
      <c r="A223" s="19">
        <v>4068</v>
      </c>
      <c r="B223" s="20" t="s">
        <v>4064</v>
      </c>
      <c r="C223" s="20" t="s">
        <v>8171</v>
      </c>
      <c r="D223" s="21">
        <v>3495</v>
      </c>
      <c r="E223" s="22">
        <v>34.950000000000003</v>
      </c>
      <c r="F223" s="19" t="s">
        <v>8220</v>
      </c>
      <c r="G223" s="19" t="s">
        <v>8223</v>
      </c>
      <c r="H223" s="19" t="s">
        <v>8245</v>
      </c>
      <c r="I223" s="19">
        <v>1484348700</v>
      </c>
      <c r="J223" s="19">
        <v>1481756855</v>
      </c>
      <c r="K223" s="19" t="b">
        <v>0</v>
      </c>
      <c r="L223" s="19">
        <v>1</v>
      </c>
      <c r="M223" s="19" t="b">
        <v>0</v>
      </c>
      <c r="N223" s="19" t="s">
        <v>8269</v>
      </c>
      <c r="O223" s="19">
        <v>1</v>
      </c>
      <c r="P223" s="19">
        <v>34.950000000000003</v>
      </c>
      <c r="Q223" s="23" t="s">
        <v>8315</v>
      </c>
      <c r="R223" s="19" t="s">
        <v>8316</v>
      </c>
      <c r="S223" s="24">
        <v>42718.963599537034</v>
      </c>
      <c r="T223" s="24">
        <v>42748.961805555555</v>
      </c>
    </row>
    <row r="224" spans="1:20" ht="39.950000000000003" customHeight="1" x14ac:dyDescent="0.25">
      <c r="A224" s="19">
        <v>4070</v>
      </c>
      <c r="B224" s="20" t="s">
        <v>4066</v>
      </c>
      <c r="C224" s="20" t="s">
        <v>8173</v>
      </c>
      <c r="D224" s="21">
        <v>1000</v>
      </c>
      <c r="E224" s="22">
        <v>165</v>
      </c>
      <c r="F224" s="19" t="s">
        <v>8220</v>
      </c>
      <c r="G224" s="19" t="s">
        <v>8223</v>
      </c>
      <c r="H224" s="19" t="s">
        <v>8245</v>
      </c>
      <c r="I224" s="19">
        <v>1425178800</v>
      </c>
      <c r="J224" s="19">
        <v>1422374420</v>
      </c>
      <c r="K224" s="19" t="b">
        <v>0</v>
      </c>
      <c r="L224" s="19">
        <v>6</v>
      </c>
      <c r="M224" s="19" t="b">
        <v>0</v>
      </c>
      <c r="N224" s="19" t="s">
        <v>8269</v>
      </c>
      <c r="O224" s="19">
        <v>17</v>
      </c>
      <c r="P224" s="19">
        <v>27.5</v>
      </c>
      <c r="Q224" s="23" t="s">
        <v>8315</v>
      </c>
      <c r="R224" s="19" t="s">
        <v>8316</v>
      </c>
      <c r="S224" s="24">
        <v>42031.666898148149</v>
      </c>
      <c r="T224" s="24">
        <v>42064.125</v>
      </c>
    </row>
    <row r="225" spans="1:20" ht="39.950000000000003" customHeight="1" x14ac:dyDescent="0.25">
      <c r="A225" s="19">
        <v>4073</v>
      </c>
      <c r="B225" s="20" t="s">
        <v>4069</v>
      </c>
      <c r="C225" s="20" t="s">
        <v>8176</v>
      </c>
      <c r="D225" s="21">
        <v>3500</v>
      </c>
      <c r="E225" s="22">
        <v>37</v>
      </c>
      <c r="F225" s="19" t="s">
        <v>8220</v>
      </c>
      <c r="G225" s="19" t="s">
        <v>8223</v>
      </c>
      <c r="H225" s="19" t="s">
        <v>8245</v>
      </c>
      <c r="I225" s="19">
        <v>1431144000</v>
      </c>
      <c r="J225" s="19">
        <v>1426407426</v>
      </c>
      <c r="K225" s="19" t="b">
        <v>0</v>
      </c>
      <c r="L225" s="19">
        <v>2</v>
      </c>
      <c r="M225" s="19" t="b">
        <v>0</v>
      </c>
      <c r="N225" s="19" t="s">
        <v>8269</v>
      </c>
      <c r="O225" s="19">
        <v>1</v>
      </c>
      <c r="P225" s="19">
        <v>18.5</v>
      </c>
      <c r="Q225" s="23" t="s">
        <v>8315</v>
      </c>
      <c r="R225" s="19" t="s">
        <v>8316</v>
      </c>
      <c r="S225" s="24">
        <v>42078.34520833334</v>
      </c>
      <c r="T225" s="24">
        <v>42133.166666666672</v>
      </c>
    </row>
    <row r="226" spans="1:20" ht="39.950000000000003" customHeight="1" x14ac:dyDescent="0.25">
      <c r="A226" s="19">
        <v>4076</v>
      </c>
      <c r="B226" s="20" t="s">
        <v>4072</v>
      </c>
      <c r="C226" s="20" t="s">
        <v>8179</v>
      </c>
      <c r="D226" s="21">
        <v>700</v>
      </c>
      <c r="E226" s="22">
        <v>0</v>
      </c>
      <c r="F226" s="19" t="s">
        <v>8220</v>
      </c>
      <c r="G226" s="19" t="s">
        <v>8223</v>
      </c>
      <c r="H226" s="19" t="s">
        <v>8245</v>
      </c>
      <c r="I226" s="19">
        <v>1413921060</v>
      </c>
      <c r="J226" s="19">
        <v>1411499149</v>
      </c>
      <c r="K226" s="19" t="b">
        <v>0</v>
      </c>
      <c r="L226" s="19">
        <v>0</v>
      </c>
      <c r="M226" s="19" t="b">
        <v>0</v>
      </c>
      <c r="N226" s="19" t="s">
        <v>8269</v>
      </c>
      <c r="O226" s="19">
        <v>0</v>
      </c>
      <c r="P226" s="19">
        <v>0</v>
      </c>
      <c r="Q226" s="23" t="s">
        <v>8315</v>
      </c>
      <c r="R226" s="19" t="s">
        <v>8316</v>
      </c>
      <c r="S226" s="24">
        <v>41905.795706018522</v>
      </c>
      <c r="T226" s="24">
        <v>41933.82708333333</v>
      </c>
    </row>
    <row r="227" spans="1:20" ht="39.950000000000003" customHeight="1" x14ac:dyDescent="0.25">
      <c r="A227" s="19">
        <v>4077</v>
      </c>
      <c r="B227" s="20" t="s">
        <v>4073</v>
      </c>
      <c r="C227" s="20" t="s">
        <v>8180</v>
      </c>
      <c r="D227" s="21">
        <v>15000</v>
      </c>
      <c r="E227" s="22">
        <v>1335</v>
      </c>
      <c r="F227" s="19" t="s">
        <v>8220</v>
      </c>
      <c r="G227" s="19" t="s">
        <v>8223</v>
      </c>
      <c r="H227" s="19" t="s">
        <v>8245</v>
      </c>
      <c r="I227" s="19">
        <v>1482339794</v>
      </c>
      <c r="J227" s="19">
        <v>1479747794</v>
      </c>
      <c r="K227" s="19" t="b">
        <v>0</v>
      </c>
      <c r="L227" s="19">
        <v>6</v>
      </c>
      <c r="M227" s="19" t="b">
        <v>0</v>
      </c>
      <c r="N227" s="19" t="s">
        <v>8269</v>
      </c>
      <c r="O227" s="19">
        <v>9</v>
      </c>
      <c r="P227" s="19">
        <v>222.5</v>
      </c>
      <c r="Q227" s="23" t="s">
        <v>8315</v>
      </c>
      <c r="R227" s="19" t="s">
        <v>8316</v>
      </c>
      <c r="S227" s="24">
        <v>42695.7105787037</v>
      </c>
      <c r="T227" s="24">
        <v>42725.7105787037</v>
      </c>
    </row>
    <row r="228" spans="1:20" ht="39.950000000000003" customHeight="1" x14ac:dyDescent="0.25">
      <c r="A228" s="19">
        <v>4079</v>
      </c>
      <c r="B228" s="20" t="s">
        <v>4075</v>
      </c>
      <c r="C228" s="20" t="s">
        <v>8182</v>
      </c>
      <c r="D228" s="21">
        <v>3000</v>
      </c>
      <c r="E228" s="22">
        <v>5</v>
      </c>
      <c r="F228" s="19" t="s">
        <v>8220</v>
      </c>
      <c r="G228" s="19" t="s">
        <v>8223</v>
      </c>
      <c r="H228" s="19" t="s">
        <v>8245</v>
      </c>
      <c r="I228" s="19">
        <v>1466375521</v>
      </c>
      <c r="J228" s="19">
        <v>1463783521</v>
      </c>
      <c r="K228" s="19" t="b">
        <v>0</v>
      </c>
      <c r="L228" s="19">
        <v>1</v>
      </c>
      <c r="M228" s="19" t="b">
        <v>0</v>
      </c>
      <c r="N228" s="19" t="s">
        <v>8269</v>
      </c>
      <c r="O228" s="19">
        <v>0</v>
      </c>
      <c r="P228" s="19">
        <v>5</v>
      </c>
      <c r="Q228" s="23" t="s">
        <v>8315</v>
      </c>
      <c r="R228" s="19" t="s">
        <v>8316</v>
      </c>
      <c r="S228" s="24">
        <v>42510.938900462963</v>
      </c>
      <c r="T228" s="24">
        <v>42540.938900462963</v>
      </c>
    </row>
    <row r="229" spans="1:20" ht="39.950000000000003" customHeight="1" x14ac:dyDescent="0.25">
      <c r="A229" s="19">
        <v>4080</v>
      </c>
      <c r="B229" s="20" t="s">
        <v>4076</v>
      </c>
      <c r="C229" s="20" t="s">
        <v>8183</v>
      </c>
      <c r="D229" s="21">
        <v>3000</v>
      </c>
      <c r="E229" s="22">
        <v>0</v>
      </c>
      <c r="F229" s="19" t="s">
        <v>8220</v>
      </c>
      <c r="G229" s="19" t="s">
        <v>8223</v>
      </c>
      <c r="H229" s="19" t="s">
        <v>8245</v>
      </c>
      <c r="I229" s="19">
        <v>1465930440</v>
      </c>
      <c r="J229" s="19">
        <v>1463849116</v>
      </c>
      <c r="K229" s="19" t="b">
        <v>0</v>
      </c>
      <c r="L229" s="19">
        <v>0</v>
      </c>
      <c r="M229" s="19" t="b">
        <v>0</v>
      </c>
      <c r="N229" s="19" t="s">
        <v>8269</v>
      </c>
      <c r="O229" s="19">
        <v>0</v>
      </c>
      <c r="P229" s="19">
        <v>0</v>
      </c>
      <c r="Q229" s="23" t="s">
        <v>8315</v>
      </c>
      <c r="R229" s="19" t="s">
        <v>8316</v>
      </c>
      <c r="S229" s="24">
        <v>42511.698101851856</v>
      </c>
      <c r="T229" s="24">
        <v>42535.787500000006</v>
      </c>
    </row>
    <row r="230" spans="1:20" ht="39.950000000000003" customHeight="1" x14ac:dyDescent="0.25">
      <c r="A230" s="19">
        <v>4081</v>
      </c>
      <c r="B230" s="20" t="s">
        <v>4077</v>
      </c>
      <c r="C230" s="20" t="s">
        <v>8184</v>
      </c>
      <c r="D230" s="21">
        <v>2224</v>
      </c>
      <c r="E230" s="22">
        <v>350</v>
      </c>
      <c r="F230" s="19" t="s">
        <v>8220</v>
      </c>
      <c r="G230" s="19" t="s">
        <v>8223</v>
      </c>
      <c r="H230" s="19" t="s">
        <v>8245</v>
      </c>
      <c r="I230" s="19">
        <v>1425819425</v>
      </c>
      <c r="J230" s="19">
        <v>1423231025</v>
      </c>
      <c r="K230" s="19" t="b">
        <v>0</v>
      </c>
      <c r="L230" s="19">
        <v>12</v>
      </c>
      <c r="M230" s="19" t="b">
        <v>0</v>
      </c>
      <c r="N230" s="19" t="s">
        <v>8269</v>
      </c>
      <c r="O230" s="19">
        <v>16</v>
      </c>
      <c r="P230" s="19">
        <v>29.17</v>
      </c>
      <c r="Q230" s="23" t="s">
        <v>8315</v>
      </c>
      <c r="R230" s="19" t="s">
        <v>8316</v>
      </c>
      <c r="S230" s="24">
        <v>42041.581307870365</v>
      </c>
      <c r="T230" s="24">
        <v>42071.539641203708</v>
      </c>
    </row>
    <row r="231" spans="1:20" ht="39.950000000000003" customHeight="1" x14ac:dyDescent="0.25">
      <c r="A231" s="19">
        <v>4082</v>
      </c>
      <c r="B231" s="20" t="s">
        <v>4078</v>
      </c>
      <c r="C231" s="20" t="s">
        <v>8185</v>
      </c>
      <c r="D231" s="21">
        <v>150</v>
      </c>
      <c r="E231" s="22">
        <v>3</v>
      </c>
      <c r="F231" s="19" t="s">
        <v>8220</v>
      </c>
      <c r="G231" s="19" t="s">
        <v>8223</v>
      </c>
      <c r="H231" s="19" t="s">
        <v>8245</v>
      </c>
      <c r="I231" s="19">
        <v>1447542000</v>
      </c>
      <c r="J231" s="19">
        <v>1446179553</v>
      </c>
      <c r="K231" s="19" t="b">
        <v>0</v>
      </c>
      <c r="L231" s="19">
        <v>2</v>
      </c>
      <c r="M231" s="19" t="b">
        <v>0</v>
      </c>
      <c r="N231" s="19" t="s">
        <v>8269</v>
      </c>
      <c r="O231" s="19">
        <v>2</v>
      </c>
      <c r="P231" s="19">
        <v>1.5</v>
      </c>
      <c r="Q231" s="23" t="s">
        <v>8315</v>
      </c>
      <c r="R231" s="19" t="s">
        <v>8316</v>
      </c>
      <c r="S231" s="24">
        <v>42307.189270833333</v>
      </c>
      <c r="T231" s="24">
        <v>42322.958333333328</v>
      </c>
    </row>
    <row r="232" spans="1:20" ht="39.950000000000003" customHeight="1" x14ac:dyDescent="0.25">
      <c r="A232" s="19">
        <v>4083</v>
      </c>
      <c r="B232" s="20" t="s">
        <v>4079</v>
      </c>
      <c r="C232" s="20" t="s">
        <v>8186</v>
      </c>
      <c r="D232" s="21">
        <v>3500</v>
      </c>
      <c r="E232" s="22">
        <v>759</v>
      </c>
      <c r="F232" s="19" t="s">
        <v>8220</v>
      </c>
      <c r="G232" s="19" t="s">
        <v>8223</v>
      </c>
      <c r="H232" s="19" t="s">
        <v>8245</v>
      </c>
      <c r="I232" s="19">
        <v>1452795416</v>
      </c>
      <c r="J232" s="19">
        <v>1450203416</v>
      </c>
      <c r="K232" s="19" t="b">
        <v>0</v>
      </c>
      <c r="L232" s="19">
        <v>6</v>
      </c>
      <c r="M232" s="19" t="b">
        <v>0</v>
      </c>
      <c r="N232" s="19" t="s">
        <v>8269</v>
      </c>
      <c r="O232" s="19">
        <v>22</v>
      </c>
      <c r="P232" s="19">
        <v>126.5</v>
      </c>
      <c r="Q232" s="23" t="s">
        <v>8315</v>
      </c>
      <c r="R232" s="19" t="s">
        <v>8316</v>
      </c>
      <c r="S232" s="24">
        <v>42353.761759259258</v>
      </c>
      <c r="T232" s="24">
        <v>42383.761759259258</v>
      </c>
    </row>
    <row r="233" spans="1:20" ht="39.950000000000003" customHeight="1" x14ac:dyDescent="0.25">
      <c r="A233" s="19">
        <v>4085</v>
      </c>
      <c r="B233" s="20" t="s">
        <v>4081</v>
      </c>
      <c r="C233" s="20" t="s">
        <v>8188</v>
      </c>
      <c r="D233" s="21">
        <v>3500</v>
      </c>
      <c r="E233" s="22">
        <v>10</v>
      </c>
      <c r="F233" s="19" t="s">
        <v>8220</v>
      </c>
      <c r="G233" s="19" t="s">
        <v>8223</v>
      </c>
      <c r="H233" s="19" t="s">
        <v>8245</v>
      </c>
      <c r="I233" s="19">
        <v>1427169540</v>
      </c>
      <c r="J233" s="19">
        <v>1424701775</v>
      </c>
      <c r="K233" s="19" t="b">
        <v>0</v>
      </c>
      <c r="L233" s="19">
        <v>1</v>
      </c>
      <c r="M233" s="19" t="b">
        <v>0</v>
      </c>
      <c r="N233" s="19" t="s">
        <v>8269</v>
      </c>
      <c r="O233" s="19">
        <v>0</v>
      </c>
      <c r="P233" s="19">
        <v>10</v>
      </c>
      <c r="Q233" s="23" t="s">
        <v>8315</v>
      </c>
      <c r="R233" s="19" t="s">
        <v>8316</v>
      </c>
      <c r="S233" s="24">
        <v>42058.603877314818</v>
      </c>
      <c r="T233" s="24">
        <v>42087.165972222225</v>
      </c>
    </row>
    <row r="234" spans="1:20" ht="39.950000000000003" customHeight="1" x14ac:dyDescent="0.25">
      <c r="A234" s="19">
        <v>4086</v>
      </c>
      <c r="B234" s="20" t="s">
        <v>4082</v>
      </c>
      <c r="C234" s="20" t="s">
        <v>8189</v>
      </c>
      <c r="D234" s="21">
        <v>1000</v>
      </c>
      <c r="E234" s="22">
        <v>47</v>
      </c>
      <c r="F234" s="19" t="s">
        <v>8220</v>
      </c>
      <c r="G234" s="19" t="s">
        <v>8223</v>
      </c>
      <c r="H234" s="19" t="s">
        <v>8245</v>
      </c>
      <c r="I234" s="19">
        <v>1448078400</v>
      </c>
      <c r="J234" s="19">
        <v>1445985299</v>
      </c>
      <c r="K234" s="19" t="b">
        <v>0</v>
      </c>
      <c r="L234" s="19">
        <v>5</v>
      </c>
      <c r="M234" s="19" t="b">
        <v>0</v>
      </c>
      <c r="N234" s="19" t="s">
        <v>8269</v>
      </c>
      <c r="O234" s="19">
        <v>5</v>
      </c>
      <c r="P234" s="19">
        <v>9.4</v>
      </c>
      <c r="Q234" s="23" t="s">
        <v>8315</v>
      </c>
      <c r="R234" s="19" t="s">
        <v>8316</v>
      </c>
      <c r="S234" s="24">
        <v>42304.940960648149</v>
      </c>
      <c r="T234" s="24">
        <v>42329.166666666672</v>
      </c>
    </row>
    <row r="235" spans="1:20" ht="39.950000000000003" customHeight="1" x14ac:dyDescent="0.25">
      <c r="A235" s="19">
        <v>4087</v>
      </c>
      <c r="B235" s="20" t="s">
        <v>4083</v>
      </c>
      <c r="C235" s="20" t="s">
        <v>8190</v>
      </c>
      <c r="D235" s="21">
        <v>9600</v>
      </c>
      <c r="E235" s="22">
        <v>0</v>
      </c>
      <c r="F235" s="19" t="s">
        <v>8220</v>
      </c>
      <c r="G235" s="19" t="s">
        <v>8223</v>
      </c>
      <c r="H235" s="19" t="s">
        <v>8245</v>
      </c>
      <c r="I235" s="19">
        <v>1468777786</v>
      </c>
      <c r="J235" s="19">
        <v>1466185786</v>
      </c>
      <c r="K235" s="19" t="b">
        <v>0</v>
      </c>
      <c r="L235" s="19">
        <v>0</v>
      </c>
      <c r="M235" s="19" t="b">
        <v>0</v>
      </c>
      <c r="N235" s="19" t="s">
        <v>8269</v>
      </c>
      <c r="O235" s="19">
        <v>0</v>
      </c>
      <c r="P235" s="19">
        <v>0</v>
      </c>
      <c r="Q235" s="23" t="s">
        <v>8315</v>
      </c>
      <c r="R235" s="19" t="s">
        <v>8316</v>
      </c>
      <c r="S235" s="24">
        <v>42538.742893518516</v>
      </c>
      <c r="T235" s="24">
        <v>42568.742893518516</v>
      </c>
    </row>
    <row r="236" spans="1:20" ht="39.950000000000003" customHeight="1" x14ac:dyDescent="0.25">
      <c r="A236" s="19">
        <v>4089</v>
      </c>
      <c r="B236" s="20" t="s">
        <v>4085</v>
      </c>
      <c r="C236" s="20" t="s">
        <v>8192</v>
      </c>
      <c r="D236" s="21">
        <v>5000</v>
      </c>
      <c r="E236" s="22">
        <v>240</v>
      </c>
      <c r="F236" s="19" t="s">
        <v>8220</v>
      </c>
      <c r="G236" s="19" t="s">
        <v>8223</v>
      </c>
      <c r="H236" s="19" t="s">
        <v>8245</v>
      </c>
      <c r="I236" s="19">
        <v>1433093700</v>
      </c>
      <c r="J236" s="19">
        <v>1430242488</v>
      </c>
      <c r="K236" s="19" t="b">
        <v>0</v>
      </c>
      <c r="L236" s="19">
        <v>8</v>
      </c>
      <c r="M236" s="19" t="b">
        <v>0</v>
      </c>
      <c r="N236" s="19" t="s">
        <v>8269</v>
      </c>
      <c r="O236" s="19">
        <v>5</v>
      </c>
      <c r="P236" s="19">
        <v>30</v>
      </c>
      <c r="Q236" s="23" t="s">
        <v>8315</v>
      </c>
      <c r="R236" s="19" t="s">
        <v>8316</v>
      </c>
      <c r="S236" s="24">
        <v>42122.732499999998</v>
      </c>
      <c r="T236" s="24">
        <v>42155.732638888891</v>
      </c>
    </row>
    <row r="237" spans="1:20" ht="39.950000000000003" customHeight="1" x14ac:dyDescent="0.25">
      <c r="A237" s="19">
        <v>4090</v>
      </c>
      <c r="B237" s="20" t="s">
        <v>4086</v>
      </c>
      <c r="C237" s="20" t="s">
        <v>8193</v>
      </c>
      <c r="D237" s="21">
        <v>1000</v>
      </c>
      <c r="E237" s="22">
        <v>32</v>
      </c>
      <c r="F237" s="19" t="s">
        <v>8220</v>
      </c>
      <c r="G237" s="19" t="s">
        <v>8223</v>
      </c>
      <c r="H237" s="19" t="s">
        <v>8245</v>
      </c>
      <c r="I237" s="19">
        <v>1438959600</v>
      </c>
      <c r="J237" s="19">
        <v>1437754137</v>
      </c>
      <c r="K237" s="19" t="b">
        <v>0</v>
      </c>
      <c r="L237" s="19">
        <v>3</v>
      </c>
      <c r="M237" s="19" t="b">
        <v>0</v>
      </c>
      <c r="N237" s="19" t="s">
        <v>8269</v>
      </c>
      <c r="O237" s="19">
        <v>3</v>
      </c>
      <c r="P237" s="19">
        <v>10.67</v>
      </c>
      <c r="Q237" s="23" t="s">
        <v>8315</v>
      </c>
      <c r="R237" s="19" t="s">
        <v>8316</v>
      </c>
      <c r="S237" s="24">
        <v>42209.67288194444</v>
      </c>
      <c r="T237" s="24">
        <v>42223.625</v>
      </c>
    </row>
    <row r="238" spans="1:20" ht="39.950000000000003" customHeight="1" x14ac:dyDescent="0.25">
      <c r="A238" s="19">
        <v>4091</v>
      </c>
      <c r="B238" s="20" t="s">
        <v>4087</v>
      </c>
      <c r="C238" s="20" t="s">
        <v>8194</v>
      </c>
      <c r="D238" s="21">
        <v>1600</v>
      </c>
      <c r="E238" s="22">
        <v>204</v>
      </c>
      <c r="F238" s="19" t="s">
        <v>8220</v>
      </c>
      <c r="G238" s="19" t="s">
        <v>8223</v>
      </c>
      <c r="H238" s="19" t="s">
        <v>8245</v>
      </c>
      <c r="I238" s="19">
        <v>1421410151</v>
      </c>
      <c r="J238" s="19">
        <v>1418818151</v>
      </c>
      <c r="K238" s="19" t="b">
        <v>0</v>
      </c>
      <c r="L238" s="19">
        <v>8</v>
      </c>
      <c r="M238" s="19" t="b">
        <v>0</v>
      </c>
      <c r="N238" s="19" t="s">
        <v>8269</v>
      </c>
      <c r="O238" s="19">
        <v>13</v>
      </c>
      <c r="P238" s="19">
        <v>25.5</v>
      </c>
      <c r="Q238" s="23" t="s">
        <v>8315</v>
      </c>
      <c r="R238" s="19" t="s">
        <v>8316</v>
      </c>
      <c r="S238" s="24">
        <v>41990.506377314814</v>
      </c>
      <c r="T238" s="24">
        <v>42020.506377314814</v>
      </c>
    </row>
    <row r="239" spans="1:20" ht="39.950000000000003" customHeight="1" x14ac:dyDescent="0.25">
      <c r="A239" s="19">
        <v>4092</v>
      </c>
      <c r="B239" s="20" t="s">
        <v>4088</v>
      </c>
      <c r="C239" s="20" t="s">
        <v>8195</v>
      </c>
      <c r="D239" s="21">
        <v>110000</v>
      </c>
      <c r="E239" s="22">
        <v>20</v>
      </c>
      <c r="F239" s="19" t="s">
        <v>8220</v>
      </c>
      <c r="G239" s="19" t="s">
        <v>8223</v>
      </c>
      <c r="H239" s="19" t="s">
        <v>8245</v>
      </c>
      <c r="I239" s="19">
        <v>1428205247</v>
      </c>
      <c r="J239" s="19">
        <v>1423024847</v>
      </c>
      <c r="K239" s="19" t="b">
        <v>0</v>
      </c>
      <c r="L239" s="19">
        <v>1</v>
      </c>
      <c r="M239" s="19" t="b">
        <v>0</v>
      </c>
      <c r="N239" s="19" t="s">
        <v>8269</v>
      </c>
      <c r="O239" s="19">
        <v>0</v>
      </c>
      <c r="P239" s="19">
        <v>20</v>
      </c>
      <c r="Q239" s="23" t="s">
        <v>8315</v>
      </c>
      <c r="R239" s="19" t="s">
        <v>8316</v>
      </c>
      <c r="S239" s="24">
        <v>42039.194988425923</v>
      </c>
      <c r="T239" s="24">
        <v>42099.153321759266</v>
      </c>
    </row>
    <row r="240" spans="1:20" ht="39.950000000000003" customHeight="1" x14ac:dyDescent="0.25">
      <c r="A240" s="19">
        <v>4094</v>
      </c>
      <c r="B240" s="20" t="s">
        <v>4090</v>
      </c>
      <c r="C240" s="20" t="s">
        <v>8197</v>
      </c>
      <c r="D240" s="21">
        <v>2000</v>
      </c>
      <c r="E240" s="22">
        <v>730</v>
      </c>
      <c r="F240" s="19" t="s">
        <v>8220</v>
      </c>
      <c r="G240" s="19" t="s">
        <v>8223</v>
      </c>
      <c r="H240" s="19" t="s">
        <v>8245</v>
      </c>
      <c r="I240" s="19">
        <v>1413953940</v>
      </c>
      <c r="J240" s="19">
        <v>1410141900</v>
      </c>
      <c r="K240" s="19" t="b">
        <v>0</v>
      </c>
      <c r="L240" s="19">
        <v>8</v>
      </c>
      <c r="M240" s="19" t="b">
        <v>0</v>
      </c>
      <c r="N240" s="19" t="s">
        <v>8269</v>
      </c>
      <c r="O240" s="19">
        <v>37</v>
      </c>
      <c r="P240" s="19">
        <v>91.25</v>
      </c>
      <c r="Q240" s="23" t="s">
        <v>8315</v>
      </c>
      <c r="R240" s="19" t="s">
        <v>8316</v>
      </c>
      <c r="S240" s="24">
        <v>41890.086805555555</v>
      </c>
      <c r="T240" s="24">
        <v>41934.207638888889</v>
      </c>
    </row>
    <row r="241" spans="1:20" ht="39.950000000000003" customHeight="1" x14ac:dyDescent="0.25">
      <c r="A241" s="19">
        <v>4098</v>
      </c>
      <c r="B241" s="20" t="s">
        <v>4094</v>
      </c>
      <c r="C241" s="20" t="s">
        <v>8201</v>
      </c>
      <c r="D241" s="21">
        <v>75000</v>
      </c>
      <c r="E241" s="22">
        <v>0</v>
      </c>
      <c r="F241" s="19" t="s">
        <v>8220</v>
      </c>
      <c r="G241" s="19" t="s">
        <v>8223</v>
      </c>
      <c r="H241" s="19" t="s">
        <v>8245</v>
      </c>
      <c r="I241" s="19">
        <v>1465060797</v>
      </c>
      <c r="J241" s="19">
        <v>1462468797</v>
      </c>
      <c r="K241" s="19" t="b">
        <v>0</v>
      </c>
      <c r="L241" s="19">
        <v>0</v>
      </c>
      <c r="M241" s="19" t="b">
        <v>0</v>
      </c>
      <c r="N241" s="19" t="s">
        <v>8269</v>
      </c>
      <c r="O241" s="19">
        <v>0</v>
      </c>
      <c r="P241" s="19">
        <v>0</v>
      </c>
      <c r="Q241" s="23" t="s">
        <v>8315</v>
      </c>
      <c r="R241" s="19" t="s">
        <v>8316</v>
      </c>
      <c r="S241" s="24">
        <v>42495.722187499996</v>
      </c>
      <c r="T241" s="24">
        <v>42525.722187499996</v>
      </c>
    </row>
    <row r="242" spans="1:20" ht="39.950000000000003" customHeight="1" x14ac:dyDescent="0.25">
      <c r="A242" s="19">
        <v>4099</v>
      </c>
      <c r="B242" s="20" t="s">
        <v>4095</v>
      </c>
      <c r="C242" s="20" t="s">
        <v>8202</v>
      </c>
      <c r="D242" s="21">
        <v>4500</v>
      </c>
      <c r="E242" s="22">
        <v>50</v>
      </c>
      <c r="F242" s="19" t="s">
        <v>8220</v>
      </c>
      <c r="G242" s="19" t="s">
        <v>8223</v>
      </c>
      <c r="H242" s="19" t="s">
        <v>8245</v>
      </c>
      <c r="I242" s="19">
        <v>1472847873</v>
      </c>
      <c r="J242" s="19">
        <v>1468959873</v>
      </c>
      <c r="K242" s="19" t="b">
        <v>0</v>
      </c>
      <c r="L242" s="19">
        <v>1</v>
      </c>
      <c r="M242" s="19" t="b">
        <v>0</v>
      </c>
      <c r="N242" s="19" t="s">
        <v>8269</v>
      </c>
      <c r="O242" s="19">
        <v>1</v>
      </c>
      <c r="P242" s="19">
        <v>50</v>
      </c>
      <c r="Q242" s="23" t="s">
        <v>8315</v>
      </c>
      <c r="R242" s="19" t="s">
        <v>8316</v>
      </c>
      <c r="S242" s="24">
        <v>42570.850381944445</v>
      </c>
      <c r="T242" s="24">
        <v>42615.850381944445</v>
      </c>
    </row>
    <row r="243" spans="1:20" ht="39.950000000000003" customHeight="1" x14ac:dyDescent="0.25">
      <c r="A243" s="19">
        <v>4100</v>
      </c>
      <c r="B243" s="20" t="s">
        <v>4096</v>
      </c>
      <c r="C243" s="20" t="s">
        <v>8203</v>
      </c>
      <c r="D243" s="21">
        <v>270</v>
      </c>
      <c r="E243" s="22">
        <v>0</v>
      </c>
      <c r="F243" s="19" t="s">
        <v>8220</v>
      </c>
      <c r="G243" s="19" t="s">
        <v>8223</v>
      </c>
      <c r="H243" s="19" t="s">
        <v>8245</v>
      </c>
      <c r="I243" s="19">
        <v>1414205990</v>
      </c>
      <c r="J243" s="19">
        <v>1413341990</v>
      </c>
      <c r="K243" s="19" t="b">
        <v>0</v>
      </c>
      <c r="L243" s="19">
        <v>0</v>
      </c>
      <c r="M243" s="19" t="b">
        <v>0</v>
      </c>
      <c r="N243" s="19" t="s">
        <v>8269</v>
      </c>
      <c r="O243" s="19">
        <v>0</v>
      </c>
      <c r="P243" s="19">
        <v>0</v>
      </c>
      <c r="Q243" s="23" t="s">
        <v>8315</v>
      </c>
      <c r="R243" s="19" t="s">
        <v>8316</v>
      </c>
      <c r="S243" s="24">
        <v>41927.124884259261</v>
      </c>
      <c r="T243" s="24">
        <v>41937.124884259261</v>
      </c>
    </row>
    <row r="244" spans="1:20" ht="39.950000000000003" customHeight="1" x14ac:dyDescent="0.25">
      <c r="A244" s="19">
        <v>4101</v>
      </c>
      <c r="B244" s="20" t="s">
        <v>4097</v>
      </c>
      <c r="C244" s="20" t="s">
        <v>8204</v>
      </c>
      <c r="D244" s="21">
        <v>600</v>
      </c>
      <c r="E244" s="22">
        <v>0</v>
      </c>
      <c r="F244" s="19" t="s">
        <v>8220</v>
      </c>
      <c r="G244" s="19" t="s">
        <v>8223</v>
      </c>
      <c r="H244" s="19" t="s">
        <v>8245</v>
      </c>
      <c r="I244" s="19">
        <v>1485380482</v>
      </c>
      <c r="J244" s="19">
        <v>1482788482</v>
      </c>
      <c r="K244" s="19" t="b">
        <v>0</v>
      </c>
      <c r="L244" s="19">
        <v>0</v>
      </c>
      <c r="M244" s="19" t="b">
        <v>0</v>
      </c>
      <c r="N244" s="19" t="s">
        <v>8269</v>
      </c>
      <c r="O244" s="19">
        <v>0</v>
      </c>
      <c r="P244" s="19">
        <v>0</v>
      </c>
      <c r="Q244" s="23" t="s">
        <v>8315</v>
      </c>
      <c r="R244" s="19" t="s">
        <v>8316</v>
      </c>
      <c r="S244" s="24">
        <v>42730.903726851851</v>
      </c>
      <c r="T244" s="24">
        <v>42760.903726851851</v>
      </c>
    </row>
    <row r="245" spans="1:20" ht="39.950000000000003" customHeight="1" x14ac:dyDescent="0.25">
      <c r="A245" s="19">
        <v>4102</v>
      </c>
      <c r="B245" s="20" t="s">
        <v>4098</v>
      </c>
      <c r="C245" s="20" t="s">
        <v>8205</v>
      </c>
      <c r="D245" s="21">
        <v>500</v>
      </c>
      <c r="E245" s="22">
        <v>137</v>
      </c>
      <c r="F245" s="19" t="s">
        <v>8220</v>
      </c>
      <c r="G245" s="19" t="s">
        <v>8223</v>
      </c>
      <c r="H245" s="19" t="s">
        <v>8245</v>
      </c>
      <c r="I245" s="19">
        <v>1463343673</v>
      </c>
      <c r="J245" s="19">
        <v>1460751673</v>
      </c>
      <c r="K245" s="19" t="b">
        <v>0</v>
      </c>
      <c r="L245" s="19">
        <v>6</v>
      </c>
      <c r="M245" s="19" t="b">
        <v>0</v>
      </c>
      <c r="N245" s="19" t="s">
        <v>8269</v>
      </c>
      <c r="O245" s="19">
        <v>27</v>
      </c>
      <c r="P245" s="19">
        <v>22.83</v>
      </c>
      <c r="Q245" s="23" t="s">
        <v>8315</v>
      </c>
      <c r="R245" s="19" t="s">
        <v>8316</v>
      </c>
      <c r="S245" s="24">
        <v>42475.848067129627</v>
      </c>
      <c r="T245" s="24">
        <v>42505.848067129627</v>
      </c>
    </row>
    <row r="246" spans="1:20" ht="39.950000000000003" customHeight="1" x14ac:dyDescent="0.25">
      <c r="A246" s="19">
        <v>4103</v>
      </c>
      <c r="B246" s="20" t="s">
        <v>4099</v>
      </c>
      <c r="C246" s="20" t="s">
        <v>8206</v>
      </c>
      <c r="D246" s="21">
        <v>1000</v>
      </c>
      <c r="E246" s="22">
        <v>100</v>
      </c>
      <c r="F246" s="19" t="s">
        <v>8220</v>
      </c>
      <c r="G246" s="19" t="s">
        <v>8223</v>
      </c>
      <c r="H246" s="19" t="s">
        <v>8245</v>
      </c>
      <c r="I246" s="19">
        <v>1440613920</v>
      </c>
      <c r="J246" s="19">
        <v>1435953566</v>
      </c>
      <c r="K246" s="19" t="b">
        <v>0</v>
      </c>
      <c r="L246" s="19">
        <v>6</v>
      </c>
      <c r="M246" s="19" t="b">
        <v>0</v>
      </c>
      <c r="N246" s="19" t="s">
        <v>8269</v>
      </c>
      <c r="O246" s="19">
        <v>10</v>
      </c>
      <c r="P246" s="19">
        <v>16.670000000000002</v>
      </c>
      <c r="Q246" s="23" t="s">
        <v>8315</v>
      </c>
      <c r="R246" s="19" t="s">
        <v>8316</v>
      </c>
      <c r="S246" s="24">
        <v>42188.83293981482</v>
      </c>
      <c r="T246" s="24">
        <v>42242.772222222222</v>
      </c>
    </row>
    <row r="247" spans="1:20" ht="39.950000000000003" customHeight="1" x14ac:dyDescent="0.25">
      <c r="A247" s="19">
        <v>4106</v>
      </c>
      <c r="B247" s="20" t="s">
        <v>4102</v>
      </c>
      <c r="C247" s="20" t="s">
        <v>8209</v>
      </c>
      <c r="D247" s="21">
        <v>5000</v>
      </c>
      <c r="E247" s="22">
        <v>3530</v>
      </c>
      <c r="F247" s="19" t="s">
        <v>8220</v>
      </c>
      <c r="G247" s="19" t="s">
        <v>8223</v>
      </c>
      <c r="H247" s="19" t="s">
        <v>8245</v>
      </c>
      <c r="I247" s="19">
        <v>1427936400</v>
      </c>
      <c r="J247" s="19">
        <v>1424221866</v>
      </c>
      <c r="K247" s="19" t="b">
        <v>0</v>
      </c>
      <c r="L247" s="19">
        <v>33</v>
      </c>
      <c r="M247" s="19" t="b">
        <v>0</v>
      </c>
      <c r="N247" s="19" t="s">
        <v>8269</v>
      </c>
      <c r="O247" s="19">
        <v>71</v>
      </c>
      <c r="P247" s="19">
        <v>106.97</v>
      </c>
      <c r="Q247" s="23" t="s">
        <v>8315</v>
      </c>
      <c r="R247" s="19" t="s">
        <v>8316</v>
      </c>
      <c r="S247" s="24">
        <v>42053.049375000002</v>
      </c>
      <c r="T247" s="24">
        <v>42096.041666666672</v>
      </c>
    </row>
    <row r="248" spans="1:20" ht="39.950000000000003" customHeight="1" x14ac:dyDescent="0.25">
      <c r="A248" s="19">
        <v>4107</v>
      </c>
      <c r="B248" s="20" t="s">
        <v>4103</v>
      </c>
      <c r="C248" s="20" t="s">
        <v>8210</v>
      </c>
      <c r="D248" s="21">
        <v>2000</v>
      </c>
      <c r="E248" s="22">
        <v>41</v>
      </c>
      <c r="F248" s="19" t="s">
        <v>8220</v>
      </c>
      <c r="G248" s="19" t="s">
        <v>8223</v>
      </c>
      <c r="H248" s="19" t="s">
        <v>8245</v>
      </c>
      <c r="I248" s="19">
        <v>1411596001</v>
      </c>
      <c r="J248" s="19">
        <v>1409608801</v>
      </c>
      <c r="K248" s="19" t="b">
        <v>0</v>
      </c>
      <c r="L248" s="19">
        <v>4</v>
      </c>
      <c r="M248" s="19" t="b">
        <v>0</v>
      </c>
      <c r="N248" s="19" t="s">
        <v>8269</v>
      </c>
      <c r="O248" s="19">
        <v>2</v>
      </c>
      <c r="P248" s="19">
        <v>10.25</v>
      </c>
      <c r="Q248" s="23" t="s">
        <v>8315</v>
      </c>
      <c r="R248" s="19" t="s">
        <v>8316</v>
      </c>
      <c r="S248" s="24">
        <v>41883.916678240741</v>
      </c>
      <c r="T248" s="24">
        <v>41906.916678240741</v>
      </c>
    </row>
    <row r="249" spans="1:20" ht="39.950000000000003" customHeight="1" x14ac:dyDescent="0.25">
      <c r="A249" s="19">
        <v>4108</v>
      </c>
      <c r="B249" s="20" t="s">
        <v>4104</v>
      </c>
      <c r="C249" s="20" t="s">
        <v>8211</v>
      </c>
      <c r="D249" s="21">
        <v>3000</v>
      </c>
      <c r="E249" s="22">
        <v>59</v>
      </c>
      <c r="F249" s="19" t="s">
        <v>8220</v>
      </c>
      <c r="G249" s="19" t="s">
        <v>8223</v>
      </c>
      <c r="H249" s="19" t="s">
        <v>8245</v>
      </c>
      <c r="I249" s="19">
        <v>1488517200</v>
      </c>
      <c r="J249" s="19">
        <v>1485909937</v>
      </c>
      <c r="K249" s="19" t="b">
        <v>0</v>
      </c>
      <c r="L249" s="19">
        <v>1</v>
      </c>
      <c r="M249" s="19" t="b">
        <v>0</v>
      </c>
      <c r="N249" s="19" t="s">
        <v>8269</v>
      </c>
      <c r="O249" s="19">
        <v>2</v>
      </c>
      <c r="P249" s="19">
        <v>59</v>
      </c>
      <c r="Q249" s="23" t="s">
        <v>8315</v>
      </c>
      <c r="R249" s="19" t="s">
        <v>8316</v>
      </c>
      <c r="S249" s="24">
        <v>42767.031678240746</v>
      </c>
      <c r="T249" s="24">
        <v>42797.208333333328</v>
      </c>
    </row>
    <row r="250" spans="1:20" ht="39.950000000000003" customHeight="1" x14ac:dyDescent="0.25">
      <c r="A250" s="19">
        <v>4111</v>
      </c>
      <c r="B250" s="20" t="s">
        <v>4107</v>
      </c>
      <c r="C250" s="20" t="s">
        <v>8214</v>
      </c>
      <c r="D250" s="21">
        <v>3000</v>
      </c>
      <c r="E250" s="22">
        <v>94</v>
      </c>
      <c r="F250" s="19" t="s">
        <v>8220</v>
      </c>
      <c r="G250" s="19" t="s">
        <v>8223</v>
      </c>
      <c r="H250" s="19" t="s">
        <v>8245</v>
      </c>
      <c r="I250" s="19">
        <v>1424747740</v>
      </c>
      <c r="J250" s="19">
        <v>1422155740</v>
      </c>
      <c r="K250" s="19" t="b">
        <v>0</v>
      </c>
      <c r="L250" s="19">
        <v>6</v>
      </c>
      <c r="M250" s="19" t="b">
        <v>0</v>
      </c>
      <c r="N250" s="19" t="s">
        <v>8269</v>
      </c>
      <c r="O250" s="19">
        <v>3</v>
      </c>
      <c r="P250" s="19">
        <v>15.67</v>
      </c>
      <c r="Q250" s="23" t="s">
        <v>8315</v>
      </c>
      <c r="R250" s="19" t="s">
        <v>8316</v>
      </c>
      <c r="S250" s="24">
        <v>42029.135879629626</v>
      </c>
      <c r="T250" s="24">
        <v>42059.135879629626</v>
      </c>
    </row>
    <row r="251" spans="1:20" ht="39.950000000000003" customHeight="1" x14ac:dyDescent="0.25">
      <c r="A251" s="19">
        <v>4113</v>
      </c>
      <c r="B251" s="20" t="s">
        <v>4109</v>
      </c>
      <c r="C251" s="20" t="s">
        <v>8215</v>
      </c>
      <c r="D251" s="21">
        <v>1500</v>
      </c>
      <c r="E251" s="22">
        <v>3</v>
      </c>
      <c r="F251" s="19" t="s">
        <v>8220</v>
      </c>
      <c r="G251" s="19" t="s">
        <v>8223</v>
      </c>
      <c r="H251" s="19" t="s">
        <v>8245</v>
      </c>
      <c r="I251" s="19">
        <v>1452234840</v>
      </c>
      <c r="J251" s="19">
        <v>1450619123</v>
      </c>
      <c r="K251" s="19" t="b">
        <v>0</v>
      </c>
      <c r="L251" s="19">
        <v>3</v>
      </c>
      <c r="M251" s="19" t="b">
        <v>0</v>
      </c>
      <c r="N251" s="19" t="s">
        <v>8269</v>
      </c>
      <c r="O251" s="19">
        <v>0</v>
      </c>
      <c r="P251" s="19">
        <v>1</v>
      </c>
      <c r="Q251" s="23" t="s">
        <v>8315</v>
      </c>
      <c r="R251" s="19" t="s">
        <v>8316</v>
      </c>
      <c r="S251" s="24">
        <v>42358.573182870372</v>
      </c>
      <c r="T251" s="24">
        <v>42377.273611111115</v>
      </c>
    </row>
  </sheetData>
  <conditionalFormatting sqref="F1:F251">
    <cfRule type="cellIs" dxfId="8" priority="2" operator="equal">
      <formula>"canceled"</formula>
    </cfRule>
    <cfRule type="cellIs" dxfId="7" priority="3" operator="equal">
      <formula>"failed "</formula>
    </cfRule>
    <cfRule type="cellIs" dxfId="6" priority="4" operator="equal">
      <formula>"successful"</formula>
    </cfRule>
    <cfRule type="cellIs" dxfId="5" priority="5" operator="equal">
      <formula>"live"</formula>
    </cfRule>
    <cfRule type="cellIs" dxfId="4" priority="6" operator="equal">
      <formula>"cancelled "</formula>
    </cfRule>
    <cfRule type="cellIs" dxfId="3" priority="7" operator="equal">
      <formula>"failed"</formula>
    </cfRule>
    <cfRule type="cellIs" dxfId="2" priority="8" operator="equal">
      <formula>"successful"</formula>
    </cfRule>
    <cfRule type="cellIs" dxfId="1" priority="9" operator="equal">
      <formula>"live"</formula>
    </cfRule>
    <cfRule type="cellIs" dxfId="0" priority="10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7128"/>
        <color theme="8" tint="0.39997558519241921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FAC58-B0B9-44DB-AD13-C426420A29EC}">
  <dimension ref="A1:C20"/>
  <sheetViews>
    <sheetView workbookViewId="0">
      <selection activeCell="H17" sqref="H17"/>
    </sheetView>
  </sheetViews>
  <sheetFormatPr defaultRowHeight="15" x14ac:dyDescent="0.25"/>
  <cols>
    <col min="1" max="1" width="28.42578125" bestFit="1" customWidth="1"/>
    <col min="2" max="2" width="12.42578125" customWidth="1"/>
    <col min="3" max="3" width="11.5703125" bestFit="1" customWidth="1"/>
  </cols>
  <sheetData>
    <row r="1" spans="1:3" x14ac:dyDescent="0.25">
      <c r="B1" s="1" t="s">
        <v>8386</v>
      </c>
      <c r="C1" s="1" t="s">
        <v>8387</v>
      </c>
    </row>
    <row r="2" spans="1:3" x14ac:dyDescent="0.25">
      <c r="A2" t="s">
        <v>8388</v>
      </c>
      <c r="B2" s="17">
        <f>ROUND(AVERAGE('1.4.2Successful US Kickstarters'!D:D),0)</f>
        <v>5049</v>
      </c>
      <c r="C2" s="17">
        <f>AVERAGE('1.4.2Failed US Kickstarters'!D:D)</f>
        <v>10554.212</v>
      </c>
    </row>
    <row r="3" spans="1:3" x14ac:dyDescent="0.25">
      <c r="A3" t="s">
        <v>8389</v>
      </c>
      <c r="B3" s="17">
        <f>MEDIAN('1.4.2Successful US Kickstarters'!D:D)</f>
        <v>3000</v>
      </c>
      <c r="C3" s="18">
        <f>MEDIAN('1.4.2Failed US Kickstarters'!D:D)</f>
        <v>5000</v>
      </c>
    </row>
    <row r="4" spans="1:3" x14ac:dyDescent="0.25">
      <c r="A4" t="s">
        <v>8393</v>
      </c>
      <c r="B4" s="17">
        <f>_xlfn.STDEV.P('1.4.2Successful US Kickstarters'!D:D)</f>
        <v>7748.7537726373303</v>
      </c>
      <c r="C4" s="18">
        <f>_xlfn.STDEV.P('1.4.2Failed US Kickstarters'!D:D)</f>
        <v>21967.731061515115</v>
      </c>
    </row>
    <row r="5" spans="1:3" x14ac:dyDescent="0.25">
      <c r="A5" t="s">
        <v>8394</v>
      </c>
      <c r="B5" s="17">
        <f>_xlfn.QUARTILE.EXC('1.4.2Successful US Kickstarters'!D:D,3)</f>
        <v>5000</v>
      </c>
      <c r="C5" s="18">
        <f>_xlfn.QUARTILE.EXC('1.4.2Failed US Kickstarters'!D:D,3)</f>
        <v>10000</v>
      </c>
    </row>
    <row r="6" spans="1:3" x14ac:dyDescent="0.25">
      <c r="A6" t="s">
        <v>8395</v>
      </c>
      <c r="B6" s="17">
        <f>_xlfn.QUARTILE.EXC('1.4.2Successful US Kickstarters'!D:D,1)</f>
        <v>1500</v>
      </c>
      <c r="C6" s="18">
        <f>_xlfn.QUARTILE.EXC('1.4.2Failed US Kickstarters'!D:D,1)</f>
        <v>2000</v>
      </c>
    </row>
    <row r="7" spans="1:3" x14ac:dyDescent="0.25">
      <c r="A7" t="s">
        <v>8396</v>
      </c>
      <c r="B7" s="17">
        <f>(B5-B6)</f>
        <v>3500</v>
      </c>
      <c r="C7" s="18">
        <f>C5-C6</f>
        <v>8000</v>
      </c>
    </row>
    <row r="8" spans="1:3" x14ac:dyDescent="0.25">
      <c r="B8" s="17"/>
      <c r="C8" s="18"/>
    </row>
    <row r="10" spans="1:3" x14ac:dyDescent="0.25">
      <c r="A10" t="s">
        <v>8391</v>
      </c>
      <c r="B10" s="18">
        <f>ROUND(AVERAGE('1.4.2Successful US Kickstarters'!E:E),0)</f>
        <v>5602</v>
      </c>
      <c r="C10" s="18">
        <f>AVERAGE('1.4.2Failed US Kickstarters'!E:E)</f>
        <v>558.65484000000004</v>
      </c>
    </row>
    <row r="11" spans="1:3" x14ac:dyDescent="0.25">
      <c r="A11" t="s">
        <v>8390</v>
      </c>
      <c r="B11" s="18">
        <f>ROUND(MEDIAN('1.4.2Successful US Kickstarters'!E:E),0)</f>
        <v>3168</v>
      </c>
      <c r="C11" s="18">
        <f>MEDIAN('1.4.2Failed US Kickstarters'!E:E)</f>
        <v>103</v>
      </c>
    </row>
    <row r="12" spans="1:3" x14ac:dyDescent="0.25">
      <c r="A12" t="s">
        <v>8397</v>
      </c>
      <c r="B12" s="18">
        <f>ROUND(_xlfn.STDEV.P('1.4.2Successful US Kickstarters'!E:E),0)</f>
        <v>8335</v>
      </c>
      <c r="C12" s="18">
        <f>ROUND(_xlfn.STDEV.P('1.4.2Failed US Kickstarters'!E:E),0)</f>
        <v>1331</v>
      </c>
    </row>
    <row r="13" spans="1:3" x14ac:dyDescent="0.25">
      <c r="A13" t="s">
        <v>8398</v>
      </c>
      <c r="B13" s="18">
        <f>_xlfn.QUARTILE.EXC('1.4.2Successful US Kickstarters'!E:E,3)</f>
        <v>5699</v>
      </c>
      <c r="C13" s="18">
        <f>_xlfn.QUARTILE.EXC('1.4.2Failed US Kickstarters'!E:E,3)</f>
        <v>501</v>
      </c>
    </row>
    <row r="14" spans="1:3" x14ac:dyDescent="0.25">
      <c r="A14" t="s">
        <v>8399</v>
      </c>
      <c r="B14" s="18">
        <f>ROUND(_xlfn.QUARTILE.EXC('1.4.2Successful US Kickstarters'!E:E,1),0)</f>
        <v>1717</v>
      </c>
      <c r="C14" s="18">
        <f>ROUND(_xlfn.QUARTILE.EXC('1.4.2Failed US Kickstarters'!E:E,1),0)</f>
        <v>9</v>
      </c>
    </row>
    <row r="15" spans="1:3" x14ac:dyDescent="0.25">
      <c r="A15" t="s">
        <v>8400</v>
      </c>
      <c r="B15" s="17">
        <f>B13-B14</f>
        <v>3982</v>
      </c>
      <c r="C15" s="17">
        <f>C13-C14</f>
        <v>492</v>
      </c>
    </row>
    <row r="16" spans="1:3" x14ac:dyDescent="0.25">
      <c r="A16" t="s">
        <v>8383</v>
      </c>
      <c r="B16" s="6" t="s">
        <v>8392</v>
      </c>
    </row>
    <row r="17" spans="1:2" x14ac:dyDescent="0.25">
      <c r="A17" t="s">
        <v>8383</v>
      </c>
      <c r="B17" s="6" t="s">
        <v>8383</v>
      </c>
    </row>
    <row r="20" spans="1:2" x14ac:dyDescent="0.25">
      <c r="A20" t="s">
        <v>8383</v>
      </c>
      <c r="B20" s="6" t="s">
        <v>8383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1.1.3 Kickstarter</vt:lpstr>
      <vt:lpstr>1.3.2Parents Catagory Outcome</vt:lpstr>
      <vt:lpstr>1.3.2Category-Outcomes Pivot</vt:lpstr>
      <vt:lpstr>1.3.3Outcomes Based on LaunchDt</vt:lpstr>
      <vt:lpstr>1.4.1subcatagory studies</vt:lpstr>
      <vt:lpstr>1.4.2Edinburgh Research</vt:lpstr>
      <vt:lpstr>1.4.2Successful US Kickstarters</vt:lpstr>
      <vt:lpstr>1.4.2Failed US Kickstarters</vt:lpstr>
      <vt:lpstr>1.5.1Descriptive Statistics</vt:lpstr>
      <vt:lpstr>1.5.4Chart1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Jay Vyas</cp:lastModifiedBy>
  <dcterms:created xsi:type="dcterms:W3CDTF">2017-04-20T15:17:24Z</dcterms:created>
  <dcterms:modified xsi:type="dcterms:W3CDTF">2021-12-26T18:35:51Z</dcterms:modified>
</cp:coreProperties>
</file>