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ichuanzhang/Desktop/Spring_2020/7821/1/AmericanBarrick/"/>
    </mc:Choice>
  </mc:AlternateContent>
  <xr:revisionPtr revIDLastSave="0" documentId="13_ncr:1_{1712C3A5-B5C9-4444-B736-355074D4DD25}" xr6:coauthVersionLast="45" xr6:coauthVersionMax="45" xr10:uidLastSave="{00000000-0000-0000-0000-000000000000}"/>
  <bookViews>
    <workbookView xWindow="0" yWindow="460" windowWidth="28800" windowHeight="16140" activeTab="3" xr2:uid="{00000000-000D-0000-FFFF-FFFF00000000}"/>
  </bookViews>
  <sheets>
    <sheet name="Forwards" sheetId="2" r:id="rId1"/>
    <sheet name="ABXPriceSensitivity" sheetId="9" r:id="rId2"/>
    <sheet name="PriceSensitivity(Reg)" sheetId="11" r:id="rId3"/>
    <sheet name="SpotDeferredContract" sheetId="1" r:id="rId4"/>
    <sheet name="Stack&amp;StripHedge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9" l="1"/>
  <c r="C20" i="1" l="1"/>
  <c r="M9" i="9"/>
  <c r="D15" i="9"/>
  <c r="E15" i="9"/>
  <c r="F15" i="9"/>
  <c r="C15" i="9"/>
  <c r="C14" i="9"/>
  <c r="F14" i="9"/>
  <c r="D14" i="9"/>
  <c r="E14" i="9" l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19" i="9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2" i="2"/>
  <c r="D51" i="7" l="1"/>
  <c r="C11" i="7" l="1"/>
  <c r="C16" i="7" s="1"/>
  <c r="C19" i="1"/>
  <c r="C18" i="1"/>
</calcChain>
</file>

<file path=xl/sharedStrings.xml><?xml version="1.0" encoding="utf-8"?>
<sst xmlns="http://schemas.openxmlformats.org/spreadsheetml/2006/main" count="147" uniqueCount="141">
  <si>
    <t>AmericanBarrick.xls</t>
  </si>
  <si>
    <t>r</t>
  </si>
  <si>
    <t>So</t>
  </si>
  <si>
    <t>N</t>
  </si>
  <si>
    <t>g</t>
  </si>
  <si>
    <t>rf</t>
  </si>
  <si>
    <t>S1</t>
  </si>
  <si>
    <t>Fo</t>
  </si>
  <si>
    <t>F1</t>
  </si>
  <si>
    <t>Interest rate for lending USD</t>
  </si>
  <si>
    <t>gold lease rate = Interest rate for lending gold</t>
  </si>
  <si>
    <t>Contract</t>
  </si>
  <si>
    <t>Settle Price</t>
  </si>
  <si>
    <t>Contango</t>
  </si>
  <si>
    <t>Contango %</t>
  </si>
  <si>
    <t>From AmericanBarrickTeachingNote.doc, p 3 “In 1994 one analyst estimated that gold stocks should move 3 1/3% for each 1% change in gold prices”</t>
  </si>
  <si>
    <t>American Barrick (ABX) could sell its projected gold production forward using forward or futures contracts.</t>
  </si>
  <si>
    <t>Spot Gold =</t>
  </si>
  <si>
    <t>Today's Date:</t>
  </si>
  <si>
    <t>However, since futures liquidity is constrained to shorter maturities, forwards from OTC dealers are mostly used.</t>
  </si>
  <si>
    <t>Nevertheless a portion of ABX production could be hedged using futures.</t>
  </si>
  <si>
    <t>1 year forward Interest rate for lending USD</t>
  </si>
  <si>
    <t>Gold Spot price 1 year from today</t>
  </si>
  <si>
    <t>Gold Spot price today</t>
  </si>
  <si>
    <t>Assume the following parameters apply to a 2-year scenario and calculate the spot deferred contract price (SDC).</t>
  </si>
  <si>
    <t>American Barrick (ABX) has a mine producing 200,000 oz of gold per year</t>
  </si>
  <si>
    <t>The contract requires delivery of the gold at the seller's option at the end of either year.</t>
  </si>
  <si>
    <t>SDC price =</t>
  </si>
  <si>
    <t># oz of gold to hedge / year</t>
  </si>
  <si>
    <t>Stack and Roll Hedge</t>
  </si>
  <si>
    <t>oz of annual production</t>
  </si>
  <si>
    <t>m = N/12</t>
  </si>
  <si>
    <t>oz of monthly production</t>
  </si>
  <si>
    <t xml:space="preserve">Contract Size </t>
  </si>
  <si>
    <t>troy oz</t>
  </si>
  <si>
    <t xml:space="preserve">Open Interest </t>
  </si>
  <si>
    <t>Open Interest</t>
  </si>
  <si>
    <t>At Close</t>
  </si>
  <si>
    <t>AUG 14</t>
  </si>
  <si>
    <t>SEP 14</t>
  </si>
  <si>
    <t>OCT 14</t>
  </si>
  <si>
    <t>DEC 14</t>
  </si>
  <si>
    <t>FEB 15</t>
  </si>
  <si>
    <t>APR 15</t>
  </si>
  <si>
    <t>JUN 15</t>
  </si>
  <si>
    <t>AUG 15</t>
  </si>
  <si>
    <t>OCT 15</t>
  </si>
  <si>
    <t>DEC 15</t>
  </si>
  <si>
    <t>FEB 16</t>
  </si>
  <si>
    <t>APR 16</t>
  </si>
  <si>
    <t>JUN 16</t>
  </si>
  <si>
    <t>DEC 16</t>
  </si>
  <si>
    <t>JUN 17</t>
  </si>
  <si>
    <t>DEC 17</t>
  </si>
  <si>
    <t>JUN 18</t>
  </si>
  <si>
    <t>DEC 18</t>
  </si>
  <si>
    <t>JUN 19</t>
  </si>
  <si>
    <t>DEC 19</t>
  </si>
  <si>
    <t>JUN 20</t>
  </si>
  <si>
    <t>TOTALS</t>
  </si>
  <si>
    <t>n = m/100</t>
  </si>
  <si>
    <t>number of futures contracts required for each month</t>
  </si>
  <si>
    <t>p</t>
  </si>
  <si>
    <t>Futures</t>
  </si>
  <si>
    <t>ABX sells a 2-yr Spot Deferred Contract to Counterparty B with year-end delivery dates at t = 1 and 2 years.</t>
  </si>
  <si>
    <t>ABX Management wants to know the price sensitivity of ABX shares to changes in gold prices.</t>
  </si>
  <si>
    <t>Calculate the percentage change in ABX share price for a 1 standard deviation change in gold price.</t>
  </si>
  <si>
    <t>How is this calculation relevant to the question management is asking you?</t>
  </si>
  <si>
    <t>Using the standard deviation of gold price changes estimate the historic volatility for changes in gold shares =</t>
  </si>
  <si>
    <t>Should you advise management that hedging programs for gold mining firms make good sense?  For ABX?</t>
  </si>
  <si>
    <t>Management wants you to explain how a Spot Deferred Contract works and why it is preferred to a simple forward for hedging.</t>
  </si>
  <si>
    <t>You use the following example.</t>
  </si>
  <si>
    <t xml:space="preserve">Scenario 1:  </t>
  </si>
  <si>
    <t>Gold Spot price 1 year from today is less than a 1 year simple forward contract price today.</t>
  </si>
  <si>
    <t>1 year simple forward contract price today</t>
  </si>
  <si>
    <t>1 year simple forward contract price 1 year from today</t>
  </si>
  <si>
    <t xml:space="preserve">Scenario 2:  </t>
  </si>
  <si>
    <t>Gold Spot price 1 year from today is greater than a 1 year simple forward contract price today.</t>
  </si>
  <si>
    <t>What are the advantages to ABX of using a Spot Deferred Contract vs. a simple forward?</t>
  </si>
  <si>
    <t>ABX Applications</t>
  </si>
  <si>
    <t>For ABX</t>
  </si>
  <si>
    <t>N =</t>
  </si>
  <si>
    <t>CME Gold futures contract specifications</t>
  </si>
  <si>
    <t>Given the open interest data below and the value of p, construct a 1 month stack hedge.</t>
  </si>
  <si>
    <t>What are the advantages/disadvantages of these futures hedges vs. forward and SDC hedges?</t>
  </si>
  <si>
    <t>For the contracts listed below (by expiration month/year) calculate and plot the Contango % (forward premium).</t>
  </si>
  <si>
    <t>Use daily prices obtained from a reliable source.</t>
  </si>
  <si>
    <t>Specify the number of contracts in each expiration month</t>
  </si>
  <si>
    <t>When the Contango % is negative, the futures are said to be in normal Backwardation and the Backwardation % = (-1.0) x Contango %</t>
  </si>
  <si>
    <t>Use the following data on gold futures.</t>
  </si>
  <si>
    <t>Strip Hedge</t>
  </si>
  <si>
    <t>Explain how a strip hedge works.</t>
  </si>
  <si>
    <t>Provide a simple example.</t>
  </si>
  <si>
    <t>Explain how a stack and roll hedge works.</t>
  </si>
  <si>
    <t xml:space="preserve">Constraint #1:  </t>
  </si>
  <si>
    <t>maximum percentage of open interest ABX is allowed to hold in any single contract</t>
  </si>
  <si>
    <t>a.</t>
  </si>
  <si>
    <t>b.</t>
  </si>
  <si>
    <t xml:space="preserve">Constraint #2:  </t>
  </si>
  <si>
    <t>Given the open interest data below and the value of p, construct a strip hedge for average monthly production.</t>
  </si>
  <si>
    <t>Do not permit more than 10% of total required futures, n,  to have the same expiration</t>
  </si>
  <si>
    <t>Date</t>
  </si>
  <si>
    <t>Gold Closed</t>
  </si>
  <si>
    <t>ABX Closed</t>
  </si>
  <si>
    <t>Gold Return</t>
  </si>
  <si>
    <t>ABX Return</t>
  </si>
  <si>
    <t>AVG</t>
  </si>
  <si>
    <t>STD DEV</t>
  </si>
  <si>
    <t>It gave ABX a strong protection if the Gold market is falling.</t>
  </si>
  <si>
    <t>Scenario 2: If S1 &lt; F0, ABX can choose to deliver the gold and get an earning of S1-F0=119.06 for each ounce.</t>
  </si>
  <si>
    <t>Scenario 1: If S1 &gt; F0, ABX can defer the delivery to time 2, and sell the gold at the spot market.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</si>
  <si>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</si>
  <si>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</si>
  <si>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</si>
  <si>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</si>
  <si>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</si>
  <si>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</si>
  <si>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</si>
  <si>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</si>
  <si>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</si>
  <si>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</si>
  <si>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</si>
  <si>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</si>
  <si>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</si>
  <si>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</si>
  <si>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</si>
  <si>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</si>
  <si>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</si>
  <si>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</si>
  <si>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</si>
  <si>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</si>
  <si>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</si>
  <si>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</si>
  <si>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</si>
  <si>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</si>
  <si>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</si>
  <si>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</si>
  <si>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</si>
  <si>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-0.0453029460811561</t>
  </si>
  <si>
    <t>A strip hedge happens when futures contracts over many maturities ranges are purchased to hedge the underlying cash positions. </t>
  </si>
  <si>
    <t>This normally happens when there is high liquidity for futures contracts over longer time horizons.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</si>
</sst>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3" borderId="0" xfId="0" applyFill="1"/>
    <xf numFmtId="17" fontId="4" fillId="3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7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1" fillId="2" borderId="4" xfId="0" applyFont="1" applyFill="1" applyBorder="1" applyAlignment="1">
      <alignment horizontal="center"/>
    </xf>
    <xf numFmtId="1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 applyFill="1"/>
    <xf numFmtId="0" fontId="1" fillId="0" borderId="0" xfId="0" applyFont="1" applyFill="1" applyAlignment="1">
      <alignment horizontal="center"/>
    </xf>
    <xf numFmtId="0" fontId="1" fillId="4" borderId="4" xfId="0" applyFont="1" applyFill="1" applyBorder="1"/>
    <xf numFmtId="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7" fillId="0" borderId="0" xfId="0" applyFont="1"/>
    <xf numFmtId="0" fontId="6" fillId="0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Gold</a:t>
            </a:r>
            <a:r>
              <a:rPr lang="zh-CN" altLang="en-US" baseline="0"/>
              <a:t> </a:t>
            </a:r>
            <a:r>
              <a:rPr lang="en-US" altLang="zh-CN" baseline="0"/>
              <a:t>Price</a:t>
            </a:r>
            <a:r>
              <a:rPr lang="zh-CN" altLang="en-US" baseline="0"/>
              <a:t> </a:t>
            </a:r>
            <a:r>
              <a:rPr lang="en-US" altLang="zh-CN" baseline="0"/>
              <a:t>Forward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Forwards!$C$12:$C$32</c:f>
              <c:numCache>
                <c:formatCode>mmm\-yy</c:formatCode>
                <c:ptCount val="21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41974</c:v>
                </c:pt>
                <c:pt idx="4">
                  <c:v>42036</c:v>
                </c:pt>
                <c:pt idx="5">
                  <c:v>42095</c:v>
                </c:pt>
                <c:pt idx="6">
                  <c:v>42156</c:v>
                </c:pt>
                <c:pt idx="7">
                  <c:v>42217</c:v>
                </c:pt>
                <c:pt idx="8">
                  <c:v>42278</c:v>
                </c:pt>
                <c:pt idx="9">
                  <c:v>42339</c:v>
                </c:pt>
                <c:pt idx="10">
                  <c:v>42401</c:v>
                </c:pt>
                <c:pt idx="11">
                  <c:v>42461</c:v>
                </c:pt>
                <c:pt idx="12">
                  <c:v>42522</c:v>
                </c:pt>
                <c:pt idx="13">
                  <c:v>42705</c:v>
                </c:pt>
                <c:pt idx="14">
                  <c:v>42887</c:v>
                </c:pt>
                <c:pt idx="15">
                  <c:v>43070</c:v>
                </c:pt>
                <c:pt idx="16">
                  <c:v>43252</c:v>
                </c:pt>
                <c:pt idx="17">
                  <c:v>43435</c:v>
                </c:pt>
                <c:pt idx="18">
                  <c:v>43617</c:v>
                </c:pt>
                <c:pt idx="19">
                  <c:v>43800</c:v>
                </c:pt>
                <c:pt idx="20">
                  <c:v>43983</c:v>
                </c:pt>
              </c:numCache>
            </c:numRef>
          </c:cat>
          <c:val>
            <c:numRef>
              <c:f>Forwards!$D$12:$D$32</c:f>
              <c:numCache>
                <c:formatCode>General</c:formatCode>
                <c:ptCount val="21"/>
                <c:pt idx="0">
                  <c:v>1277.3</c:v>
                </c:pt>
                <c:pt idx="1">
                  <c:v>1277.5</c:v>
                </c:pt>
                <c:pt idx="2">
                  <c:v>1278</c:v>
                </c:pt>
                <c:pt idx="3">
                  <c:v>1278.9000000000001</c:v>
                </c:pt>
                <c:pt idx="4">
                  <c:v>1279.8</c:v>
                </c:pt>
                <c:pt idx="5">
                  <c:v>1280.7</c:v>
                </c:pt>
                <c:pt idx="6">
                  <c:v>1281.4000000000001</c:v>
                </c:pt>
                <c:pt idx="7">
                  <c:v>1282.4000000000001</c:v>
                </c:pt>
                <c:pt idx="8">
                  <c:v>1283.5</c:v>
                </c:pt>
                <c:pt idx="9">
                  <c:v>1284.8</c:v>
                </c:pt>
                <c:pt idx="10">
                  <c:v>1286.4000000000001</c:v>
                </c:pt>
                <c:pt idx="11">
                  <c:v>1288.3</c:v>
                </c:pt>
                <c:pt idx="12">
                  <c:v>1290.4000000000001</c:v>
                </c:pt>
                <c:pt idx="13">
                  <c:v>1298.4000000000001</c:v>
                </c:pt>
                <c:pt idx="14">
                  <c:v>1309.4000000000001</c:v>
                </c:pt>
                <c:pt idx="15">
                  <c:v>1322.9</c:v>
                </c:pt>
                <c:pt idx="16">
                  <c:v>1338.3</c:v>
                </c:pt>
                <c:pt idx="17">
                  <c:v>1355.9</c:v>
                </c:pt>
                <c:pt idx="18">
                  <c:v>1377</c:v>
                </c:pt>
                <c:pt idx="19">
                  <c:v>1403.1</c:v>
                </c:pt>
                <c:pt idx="20">
                  <c:v>1433.1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1-524B-9B16-92F38AEA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5744"/>
        <c:axId val="45937376"/>
      </c:lineChart>
      <c:dateAx>
        <c:axId val="45935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7376"/>
        <c:crosses val="autoZero"/>
        <c:auto val="1"/>
        <c:lblOffset val="100"/>
        <c:baseTimeUnit val="months"/>
      </c:dateAx>
      <c:valAx>
        <c:axId val="45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323273</xdr:colOff>
      <xdr:row>12</xdr:row>
      <xdr:rowOff>54263</xdr:rowOff>
    </xdr:from>
    <xdr:to>
      <xdr:col>14</xdr:col>
      <xdr:colOff>508000</xdr:colOff>
      <xdr:row>27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C168A-1BDB-BD47-8514-B0DA6E88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110" zoomScaleNormal="110" workbookViewId="0">
      <selection activeCell="R23" sqref="R23"/>
    </sheetView>
  </sheetViews>
  <sheetFormatPr baseColWidth="10" defaultColWidth="8.83203125" defaultRowHeight="15" x14ac:dyDescent="0.2"/>
  <cols>
    <col min="3" max="3" width="12.33203125" customWidth="1"/>
    <col min="4" max="4" width="11.5" customWidth="1"/>
    <col min="5" max="5" width="11.33203125" customWidth="1"/>
    <col min="6" max="6" width="11.5" bestFit="1" customWidth="1"/>
    <col min="10" max="10" width="9.83203125" style="5" bestFit="1" customWidth="1"/>
    <col min="11" max="11" width="9.1640625" style="5"/>
  </cols>
  <sheetData>
    <row r="1" spans="1:15" x14ac:dyDescent="0.2">
      <c r="A1" s="1" t="s">
        <v>0</v>
      </c>
    </row>
    <row r="3" spans="1:15" x14ac:dyDescent="0.2">
      <c r="B3" t="s">
        <v>16</v>
      </c>
    </row>
    <row r="4" spans="1:15" x14ac:dyDescent="0.2">
      <c r="B4" t="s">
        <v>19</v>
      </c>
    </row>
    <row r="5" spans="1:15" x14ac:dyDescent="0.2">
      <c r="B5" t="s">
        <v>20</v>
      </c>
    </row>
    <row r="6" spans="1:15" x14ac:dyDescent="0.2">
      <c r="B6" t="s">
        <v>85</v>
      </c>
    </row>
    <row r="7" spans="1:15" x14ac:dyDescent="0.2">
      <c r="B7" s="4" t="s">
        <v>88</v>
      </c>
      <c r="I7" s="5"/>
      <c r="L7" s="5"/>
      <c r="M7" s="5"/>
      <c r="N7" s="5"/>
      <c r="O7" s="5"/>
    </row>
    <row r="8" spans="1:15" x14ac:dyDescent="0.2">
      <c r="B8" s="4" t="s">
        <v>89</v>
      </c>
      <c r="I8" s="5"/>
      <c r="L8" s="5"/>
      <c r="M8" s="5"/>
      <c r="N8" s="5"/>
      <c r="O8" s="5"/>
    </row>
    <row r="9" spans="1:15" x14ac:dyDescent="0.2">
      <c r="B9" s="4"/>
      <c r="I9" s="5"/>
      <c r="L9" s="5"/>
      <c r="M9" s="5"/>
      <c r="N9" s="5"/>
      <c r="O9" s="5"/>
    </row>
    <row r="10" spans="1:15" ht="15" customHeight="1" x14ac:dyDescent="0.2">
      <c r="C10" s="18" t="s">
        <v>18</v>
      </c>
      <c r="D10" s="19">
        <v>41876</v>
      </c>
      <c r="E10" s="18" t="s">
        <v>17</v>
      </c>
      <c r="F10" s="20">
        <v>1278.5</v>
      </c>
      <c r="L10" s="5"/>
      <c r="M10" s="5"/>
      <c r="N10" s="5"/>
      <c r="O10" s="5"/>
    </row>
    <row r="11" spans="1:15" x14ac:dyDescent="0.2">
      <c r="C11" s="21" t="s">
        <v>11</v>
      </c>
      <c r="D11" s="21" t="s">
        <v>12</v>
      </c>
      <c r="E11" s="22" t="s">
        <v>13</v>
      </c>
      <c r="F11" s="22" t="s">
        <v>14</v>
      </c>
      <c r="H11" s="37"/>
      <c r="L11" s="10"/>
    </row>
    <row r="12" spans="1:15" x14ac:dyDescent="0.2">
      <c r="C12" s="12">
        <v>41852</v>
      </c>
      <c r="D12" s="13">
        <v>1277.3</v>
      </c>
      <c r="E12" s="33">
        <f>D12-$F$10</f>
        <v>-1.2000000000000455</v>
      </c>
      <c r="F12" s="34">
        <f>E12/$F$10</f>
        <v>-9.3859992178337546E-4</v>
      </c>
      <c r="H12" s="37"/>
      <c r="L12" s="10"/>
    </row>
    <row r="13" spans="1:15" x14ac:dyDescent="0.2">
      <c r="C13" s="12">
        <v>41883</v>
      </c>
      <c r="D13" s="13">
        <v>1277.5</v>
      </c>
      <c r="E13" s="33">
        <f t="shared" ref="E13:E32" si="0">D13-$F$10</f>
        <v>-1</v>
      </c>
      <c r="F13" s="34">
        <f t="shared" ref="F13:F32" si="1">E13/$F$10</f>
        <v>-7.8216660148611649E-4</v>
      </c>
      <c r="H13" s="37"/>
      <c r="L13" s="8"/>
    </row>
    <row r="14" spans="1:15" x14ac:dyDescent="0.2">
      <c r="C14" s="12">
        <v>41913</v>
      </c>
      <c r="D14" s="13">
        <v>1278</v>
      </c>
      <c r="E14" s="33">
        <f t="shared" si="0"/>
        <v>-0.5</v>
      </c>
      <c r="F14" s="34">
        <f t="shared" si="1"/>
        <v>-3.9108330074305825E-4</v>
      </c>
      <c r="L14" s="8"/>
    </row>
    <row r="15" spans="1:15" x14ac:dyDescent="0.2">
      <c r="C15" s="12">
        <v>41974</v>
      </c>
      <c r="D15" s="13">
        <v>1278.9000000000001</v>
      </c>
      <c r="E15" s="33">
        <f t="shared" si="0"/>
        <v>0.40000000000009095</v>
      </c>
      <c r="F15" s="34">
        <f t="shared" si="1"/>
        <v>3.1286664059451778E-4</v>
      </c>
      <c r="L15" s="8"/>
    </row>
    <row r="16" spans="1:15" x14ac:dyDescent="0.2">
      <c r="C16" s="12">
        <v>42036</v>
      </c>
      <c r="D16" s="13">
        <v>1279.8</v>
      </c>
      <c r="E16" s="33">
        <f t="shared" si="0"/>
        <v>1.2999999999999545</v>
      </c>
      <c r="F16" s="34">
        <f t="shared" si="1"/>
        <v>1.0168165819319159E-3</v>
      </c>
      <c r="L16" s="8"/>
    </row>
    <row r="17" spans="3:12" x14ac:dyDescent="0.2">
      <c r="C17" s="12">
        <v>42095</v>
      </c>
      <c r="D17" s="13">
        <v>1280.7</v>
      </c>
      <c r="E17" s="33">
        <f t="shared" si="0"/>
        <v>2.2000000000000455</v>
      </c>
      <c r="F17" s="34">
        <f t="shared" si="1"/>
        <v>1.7207665232694921E-3</v>
      </c>
      <c r="L17" s="8"/>
    </row>
    <row r="18" spans="3:12" x14ac:dyDescent="0.2">
      <c r="C18" s="12">
        <v>42156</v>
      </c>
      <c r="D18" s="13">
        <v>1281.4000000000001</v>
      </c>
      <c r="E18" s="33">
        <f t="shared" si="0"/>
        <v>2.9000000000000909</v>
      </c>
      <c r="F18" s="34">
        <f t="shared" si="1"/>
        <v>2.2682831443098092E-3</v>
      </c>
      <c r="L18" s="8"/>
    </row>
    <row r="19" spans="3:12" x14ac:dyDescent="0.2">
      <c r="C19" s="12">
        <v>42217</v>
      </c>
      <c r="D19" s="13">
        <v>1282.4000000000001</v>
      </c>
      <c r="E19" s="33">
        <f t="shared" si="0"/>
        <v>3.9000000000000909</v>
      </c>
      <c r="F19" s="34">
        <f t="shared" si="1"/>
        <v>3.0504497457959257E-3</v>
      </c>
      <c r="L19" s="8"/>
    </row>
    <row r="20" spans="3:12" x14ac:dyDescent="0.2">
      <c r="C20" s="12">
        <v>42278</v>
      </c>
      <c r="D20" s="13">
        <v>1283.5</v>
      </c>
      <c r="E20" s="33">
        <f t="shared" si="0"/>
        <v>5</v>
      </c>
      <c r="F20" s="34">
        <f t="shared" si="1"/>
        <v>3.9108330074305829E-3</v>
      </c>
      <c r="L20" s="8"/>
    </row>
    <row r="21" spans="3:12" x14ac:dyDescent="0.2">
      <c r="C21" s="12">
        <v>42339</v>
      </c>
      <c r="D21" s="13">
        <v>1284.8</v>
      </c>
      <c r="E21" s="33">
        <f t="shared" si="0"/>
        <v>6.2999999999999545</v>
      </c>
      <c r="F21" s="34">
        <f t="shared" si="1"/>
        <v>4.927649589362499E-3</v>
      </c>
      <c r="L21" s="8"/>
    </row>
    <row r="22" spans="3:12" x14ac:dyDescent="0.2">
      <c r="C22" s="12">
        <v>42401</v>
      </c>
      <c r="D22" s="13">
        <v>1286.4000000000001</v>
      </c>
      <c r="E22" s="33">
        <f t="shared" si="0"/>
        <v>7.9000000000000909</v>
      </c>
      <c r="F22" s="34">
        <f t="shared" si="1"/>
        <v>6.1791161517403921E-3</v>
      </c>
      <c r="L22" s="8"/>
    </row>
    <row r="23" spans="3:12" x14ac:dyDescent="0.2">
      <c r="C23" s="12">
        <v>42461</v>
      </c>
      <c r="D23" s="13">
        <v>1288.3</v>
      </c>
      <c r="E23" s="33">
        <f t="shared" si="0"/>
        <v>9.7999999999999545</v>
      </c>
      <c r="F23" s="34">
        <f t="shared" si="1"/>
        <v>7.6652326945639065E-3</v>
      </c>
      <c r="L23" s="8"/>
    </row>
    <row r="24" spans="3:12" x14ac:dyDescent="0.2">
      <c r="C24" s="12">
        <v>42522</v>
      </c>
      <c r="D24" s="13">
        <v>1290.4000000000001</v>
      </c>
      <c r="E24" s="33">
        <f t="shared" si="0"/>
        <v>11.900000000000091</v>
      </c>
      <c r="F24" s="34">
        <f t="shared" si="1"/>
        <v>9.3077825576848572E-3</v>
      </c>
      <c r="L24" s="8"/>
    </row>
    <row r="25" spans="3:12" x14ac:dyDescent="0.2">
      <c r="C25" s="12">
        <v>42705</v>
      </c>
      <c r="D25" s="13">
        <v>1298.4000000000001</v>
      </c>
      <c r="E25" s="33">
        <f t="shared" si="0"/>
        <v>19.900000000000091</v>
      </c>
      <c r="F25" s="34">
        <f t="shared" si="1"/>
        <v>1.5565115369573791E-2</v>
      </c>
      <c r="L25" s="8"/>
    </row>
    <row r="26" spans="3:12" x14ac:dyDescent="0.2">
      <c r="C26" s="12">
        <v>42887</v>
      </c>
      <c r="D26" s="13">
        <v>1309.4000000000001</v>
      </c>
      <c r="E26" s="33">
        <f t="shared" si="0"/>
        <v>30.900000000000091</v>
      </c>
      <c r="F26" s="34">
        <f t="shared" si="1"/>
        <v>2.4168947985921074E-2</v>
      </c>
      <c r="L26" s="8"/>
    </row>
    <row r="27" spans="3:12" x14ac:dyDescent="0.2">
      <c r="C27" s="12">
        <v>43070</v>
      </c>
      <c r="D27" s="13">
        <v>1322.9</v>
      </c>
      <c r="E27" s="33">
        <f t="shared" si="0"/>
        <v>44.400000000000091</v>
      </c>
      <c r="F27" s="34">
        <f t="shared" si="1"/>
        <v>3.4728197105983648E-2</v>
      </c>
      <c r="L27" s="8"/>
    </row>
    <row r="28" spans="3:12" x14ac:dyDescent="0.2">
      <c r="C28" s="12">
        <v>43252</v>
      </c>
      <c r="D28" s="13">
        <v>1338.3</v>
      </c>
      <c r="E28" s="33">
        <f t="shared" si="0"/>
        <v>59.799999999999955</v>
      </c>
      <c r="F28" s="34">
        <f t="shared" si="1"/>
        <v>4.6773562768869736E-2</v>
      </c>
      <c r="L28" s="8"/>
    </row>
    <row r="29" spans="3:12" x14ac:dyDescent="0.2">
      <c r="C29" s="12">
        <v>43435</v>
      </c>
      <c r="D29" s="13">
        <v>1355.9</v>
      </c>
      <c r="E29" s="33">
        <f t="shared" si="0"/>
        <v>77.400000000000091</v>
      </c>
      <c r="F29" s="34">
        <f t="shared" si="1"/>
        <v>6.0539694955025494E-2</v>
      </c>
      <c r="L29" s="8"/>
    </row>
    <row r="30" spans="3:12" x14ac:dyDescent="0.2">
      <c r="C30" s="12">
        <v>43617</v>
      </c>
      <c r="D30" s="13">
        <v>1377</v>
      </c>
      <c r="E30" s="33">
        <f t="shared" si="0"/>
        <v>98.5</v>
      </c>
      <c r="F30" s="34">
        <f t="shared" si="1"/>
        <v>7.7043410246382477E-2</v>
      </c>
      <c r="L30" s="8"/>
    </row>
    <row r="31" spans="3:12" x14ac:dyDescent="0.2">
      <c r="C31" s="12">
        <v>43800</v>
      </c>
      <c r="D31" s="13">
        <v>1403.1</v>
      </c>
      <c r="E31" s="33">
        <f t="shared" si="0"/>
        <v>124.59999999999991</v>
      </c>
      <c r="F31" s="34">
        <f t="shared" si="1"/>
        <v>9.7457958545170045E-2</v>
      </c>
      <c r="L31" s="8"/>
    </row>
    <row r="32" spans="3:12" x14ac:dyDescent="0.2">
      <c r="C32" s="12">
        <v>43983</v>
      </c>
      <c r="D32" s="13">
        <v>1433.1</v>
      </c>
      <c r="E32" s="33">
        <f t="shared" si="0"/>
        <v>154.59999999999991</v>
      </c>
      <c r="F32" s="34">
        <f t="shared" si="1"/>
        <v>0.12092295658975355</v>
      </c>
      <c r="L32" s="8"/>
    </row>
    <row r="33" spans="10:12" x14ac:dyDescent="0.2">
      <c r="L33" s="8"/>
    </row>
    <row r="34" spans="10:12" x14ac:dyDescent="0.2">
      <c r="L34" s="8"/>
    </row>
    <row r="35" spans="10:12" x14ac:dyDescent="0.2">
      <c r="J35" s="9"/>
      <c r="K35" s="11"/>
      <c r="L35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4"/>
  <sheetViews>
    <sheetView zoomScale="110" zoomScaleNormal="110" workbookViewId="0">
      <selection activeCell="K18" sqref="K18"/>
    </sheetView>
  </sheetViews>
  <sheetFormatPr baseColWidth="10" defaultColWidth="8.83203125" defaultRowHeight="15" x14ac:dyDescent="0.2"/>
  <cols>
    <col min="3" max="3" width="11.5" customWidth="1"/>
    <col min="4" max="4" width="10.6640625" customWidth="1"/>
    <col min="5" max="5" width="11.1640625" customWidth="1"/>
    <col min="6" max="6" width="10.83203125" customWidth="1"/>
  </cols>
  <sheetData>
    <row r="1" spans="1:13" x14ac:dyDescent="0.2">
      <c r="A1" s="1" t="s">
        <v>0</v>
      </c>
    </row>
    <row r="3" spans="1:13" x14ac:dyDescent="0.2">
      <c r="A3">
        <v>1</v>
      </c>
      <c r="B3" t="s">
        <v>65</v>
      </c>
    </row>
    <row r="4" spans="1:13" x14ac:dyDescent="0.2">
      <c r="B4" t="s">
        <v>66</v>
      </c>
      <c r="M4" s="36">
        <f>0.874971794071503*C15/E18</f>
        <v>2.0606358242717646</v>
      </c>
    </row>
    <row r="5" spans="1:13" x14ac:dyDescent="0.2">
      <c r="C5" t="s">
        <v>86</v>
      </c>
    </row>
    <row r="6" spans="1:13" x14ac:dyDescent="0.2">
      <c r="B6" t="s">
        <v>67</v>
      </c>
    </row>
    <row r="8" spans="1:13" x14ac:dyDescent="0.2">
      <c r="A8">
        <v>2</v>
      </c>
      <c r="B8" s="14" t="s">
        <v>15</v>
      </c>
    </row>
    <row r="9" spans="1:13" x14ac:dyDescent="0.2">
      <c r="B9" s="14" t="s">
        <v>68</v>
      </c>
      <c r="M9" s="36">
        <f>D15*3.33</f>
        <v>4.5622139289338212E-2</v>
      </c>
    </row>
    <row r="10" spans="1:13" x14ac:dyDescent="0.2">
      <c r="B10" t="s">
        <v>69</v>
      </c>
    </row>
    <row r="12" spans="1:13" x14ac:dyDescent="0.2">
      <c r="C12" s="38"/>
    </row>
    <row r="14" spans="1:13" x14ac:dyDescent="0.2">
      <c r="B14" t="s">
        <v>106</v>
      </c>
      <c r="C14" s="41">
        <f>AVERAGE(C18:C264)</f>
        <v>972.34311740890689</v>
      </c>
      <c r="D14" s="43">
        <f>AVERAGE(D19:D264)</f>
        <v>9.7953730445574593E-4</v>
      </c>
      <c r="E14" s="41">
        <f t="shared" ref="E14:F14" si="0">AVERAGE(E18:E264)</f>
        <v>35.582591093117394</v>
      </c>
      <c r="F14" s="43">
        <f t="shared" si="0"/>
        <v>9.284037945490501E-4</v>
      </c>
    </row>
    <row r="15" spans="1:13" x14ac:dyDescent="0.2">
      <c r="B15" t="s">
        <v>107</v>
      </c>
      <c r="C15">
        <f>STDEV(C18:C264)</f>
        <v>84.736076590874887</v>
      </c>
      <c r="D15" s="43">
        <f t="shared" ref="D15:F15" si="1">STDEV(D18:D264)</f>
        <v>1.3700342128930393E-2</v>
      </c>
      <c r="E15">
        <f t="shared" si="1"/>
        <v>4.1151433317758848</v>
      </c>
      <c r="F15" s="43">
        <f t="shared" si="1"/>
        <v>3.3066471957623647E-2</v>
      </c>
    </row>
    <row r="17" spans="2:6" x14ac:dyDescent="0.2">
      <c r="B17" t="s">
        <v>101</v>
      </c>
      <c r="C17" t="s">
        <v>102</v>
      </c>
      <c r="D17" t="s">
        <v>104</v>
      </c>
      <c r="E17" t="s">
        <v>103</v>
      </c>
      <c r="F17" t="s">
        <v>105</v>
      </c>
    </row>
    <row r="18" spans="2:6" x14ac:dyDescent="0.2">
      <c r="B18" s="40">
        <v>39815</v>
      </c>
      <c r="C18" s="41">
        <v>874.5</v>
      </c>
      <c r="D18" s="42"/>
      <c r="E18">
        <v>35.979999999999997</v>
      </c>
    </row>
    <row r="19" spans="2:6" x14ac:dyDescent="0.2">
      <c r="B19" s="40">
        <v>39818</v>
      </c>
      <c r="C19" s="41">
        <v>853.5</v>
      </c>
      <c r="D19" s="43">
        <f>(C19-C18)/C18</f>
        <v>-2.4013722126929673E-2</v>
      </c>
      <c r="E19">
        <v>34.35</v>
      </c>
      <c r="F19" s="43">
        <f>(E19-E18)/E18</f>
        <v>-4.5302946081156079E-2</v>
      </c>
    </row>
    <row r="20" spans="2:6" x14ac:dyDescent="0.2">
      <c r="B20" s="40">
        <v>39819</v>
      </c>
      <c r="C20" s="41">
        <v>848.25</v>
      </c>
      <c r="D20" s="43">
        <f t="shared" ref="D20:D83" si="2">(C20-C19)/C19</f>
        <v>-6.1511423550087872E-3</v>
      </c>
      <c r="E20">
        <v>33.659999999999997</v>
      </c>
      <c r="F20" s="43">
        <f t="shared" ref="F20:F83" si="3">(E20-E19)/E19</f>
        <v>-2.0087336244541624E-2</v>
      </c>
    </row>
    <row r="21" spans="2:6" x14ac:dyDescent="0.2">
      <c r="B21" s="40">
        <v>39820</v>
      </c>
      <c r="C21" s="41">
        <v>848.5</v>
      </c>
      <c r="D21" s="43">
        <f t="shared" si="2"/>
        <v>2.9472443265546712E-4</v>
      </c>
      <c r="E21">
        <v>31.21</v>
      </c>
      <c r="F21" s="43">
        <f t="shared" si="3"/>
        <v>-7.2786690433749135E-2</v>
      </c>
    </row>
    <row r="22" spans="2:6" x14ac:dyDescent="0.2">
      <c r="B22" s="40">
        <v>39821</v>
      </c>
      <c r="C22" s="41">
        <v>855.75</v>
      </c>
      <c r="D22" s="43">
        <f t="shared" si="2"/>
        <v>8.5444902769593392E-3</v>
      </c>
      <c r="E22">
        <v>33.21</v>
      </c>
      <c r="F22" s="43">
        <f t="shared" si="3"/>
        <v>6.4082024991989742E-2</v>
      </c>
    </row>
    <row r="23" spans="2:6" x14ac:dyDescent="0.2">
      <c r="B23" s="40">
        <v>39822</v>
      </c>
      <c r="C23" s="41">
        <v>847.25</v>
      </c>
      <c r="D23" s="43">
        <f t="shared" si="2"/>
        <v>-9.9328074788197496E-3</v>
      </c>
      <c r="E23">
        <v>32.9</v>
      </c>
      <c r="F23" s="43">
        <f t="shared" si="3"/>
        <v>-9.334537789822411E-3</v>
      </c>
    </row>
    <row r="24" spans="2:6" x14ac:dyDescent="0.2">
      <c r="B24" s="40">
        <v>39825</v>
      </c>
      <c r="C24" s="41">
        <v>827</v>
      </c>
      <c r="D24" s="43">
        <f t="shared" si="2"/>
        <v>-2.3900855709648863E-2</v>
      </c>
      <c r="E24">
        <v>31.14</v>
      </c>
      <c r="F24" s="43">
        <f t="shared" si="3"/>
        <v>-5.3495440729483222E-2</v>
      </c>
    </row>
    <row r="25" spans="2:6" x14ac:dyDescent="0.2">
      <c r="B25" s="40">
        <v>39826</v>
      </c>
      <c r="C25" s="41">
        <v>826.5</v>
      </c>
      <c r="D25" s="43">
        <f t="shared" si="2"/>
        <v>-6.0459492140266019E-4</v>
      </c>
      <c r="E25">
        <v>32.72</v>
      </c>
      <c r="F25" s="43">
        <f t="shared" si="3"/>
        <v>5.0738599871547795E-2</v>
      </c>
    </row>
    <row r="26" spans="2:6" x14ac:dyDescent="0.2">
      <c r="B26" s="40">
        <v>39827</v>
      </c>
      <c r="C26" s="41">
        <v>821.5</v>
      </c>
      <c r="D26" s="43">
        <f t="shared" si="2"/>
        <v>-6.0496067755595887E-3</v>
      </c>
      <c r="E26">
        <v>31.51</v>
      </c>
      <c r="F26" s="43">
        <f t="shared" si="3"/>
        <v>-3.6980440097799432E-2</v>
      </c>
    </row>
    <row r="27" spans="2:6" x14ac:dyDescent="0.2">
      <c r="B27" s="40">
        <v>39828</v>
      </c>
      <c r="C27" s="41">
        <v>810</v>
      </c>
      <c r="D27" s="43">
        <f t="shared" si="2"/>
        <v>-1.399878271454656E-2</v>
      </c>
      <c r="E27">
        <v>33.479999999999997</v>
      </c>
      <c r="F27" s="43">
        <f t="shared" si="3"/>
        <v>6.2519834973024282E-2</v>
      </c>
    </row>
    <row r="28" spans="2:6" x14ac:dyDescent="0.2">
      <c r="B28" s="40">
        <v>39829</v>
      </c>
      <c r="C28" s="41">
        <v>833.75</v>
      </c>
      <c r="D28" s="43">
        <f t="shared" si="2"/>
        <v>2.9320987654320986E-2</v>
      </c>
      <c r="E28">
        <v>34.270000000000003</v>
      </c>
      <c r="F28" s="43">
        <f t="shared" si="3"/>
        <v>2.3596176821983464E-2</v>
      </c>
    </row>
    <row r="29" spans="2:6" x14ac:dyDescent="0.2">
      <c r="B29" s="40">
        <v>39833</v>
      </c>
      <c r="C29" s="41">
        <v>853.25</v>
      </c>
      <c r="D29" s="43">
        <f t="shared" si="2"/>
        <v>2.3388305847076463E-2</v>
      </c>
      <c r="E29">
        <v>34.79</v>
      </c>
      <c r="F29" s="43">
        <f t="shared" si="3"/>
        <v>1.5173621243069623E-2</v>
      </c>
    </row>
    <row r="30" spans="2:6" x14ac:dyDescent="0.2">
      <c r="B30" s="40">
        <v>39834</v>
      </c>
      <c r="C30" s="41">
        <v>849.25</v>
      </c>
      <c r="D30" s="43">
        <f t="shared" si="2"/>
        <v>-4.6879578083797247E-3</v>
      </c>
      <c r="E30">
        <v>36.61</v>
      </c>
      <c r="F30" s="43">
        <f t="shared" si="3"/>
        <v>5.2313883299798802E-2</v>
      </c>
    </row>
    <row r="31" spans="2:6" x14ac:dyDescent="0.2">
      <c r="B31" s="40">
        <v>39835</v>
      </c>
      <c r="C31" s="41">
        <v>860</v>
      </c>
      <c r="D31" s="43">
        <f t="shared" si="2"/>
        <v>1.2658227848101266E-2</v>
      </c>
      <c r="E31">
        <v>35.57</v>
      </c>
      <c r="F31" s="43">
        <f t="shared" si="3"/>
        <v>-2.840753892379129E-2</v>
      </c>
    </row>
    <row r="32" spans="2:6" x14ac:dyDescent="0.2">
      <c r="B32" s="40">
        <v>39836</v>
      </c>
      <c r="C32" s="41">
        <v>875.75</v>
      </c>
      <c r="D32" s="43">
        <f t="shared" si="2"/>
        <v>1.8313953488372094E-2</v>
      </c>
      <c r="E32">
        <v>39.58</v>
      </c>
      <c r="F32" s="43">
        <f t="shared" si="3"/>
        <v>0.11273545122294062</v>
      </c>
    </row>
    <row r="33" spans="2:6" x14ac:dyDescent="0.2">
      <c r="B33" s="40">
        <v>39839</v>
      </c>
      <c r="C33" s="41">
        <v>910.25</v>
      </c>
      <c r="D33" s="43">
        <f t="shared" si="2"/>
        <v>3.9394804453325723E-2</v>
      </c>
      <c r="E33">
        <v>38.22</v>
      </c>
      <c r="F33" s="43">
        <f t="shared" si="3"/>
        <v>-3.4360788276907514E-2</v>
      </c>
    </row>
    <row r="34" spans="2:6" x14ac:dyDescent="0.2">
      <c r="B34" s="40">
        <v>39840</v>
      </c>
      <c r="C34" s="41">
        <v>897.5</v>
      </c>
      <c r="D34" s="43">
        <f t="shared" si="2"/>
        <v>-1.4007140895358419E-2</v>
      </c>
      <c r="E34">
        <v>37.08</v>
      </c>
      <c r="F34" s="43">
        <f t="shared" si="3"/>
        <v>-2.9827315541601271E-2</v>
      </c>
    </row>
    <row r="35" spans="2:6" x14ac:dyDescent="0.2">
      <c r="B35" s="40">
        <v>39841</v>
      </c>
      <c r="C35" s="41">
        <v>895.25</v>
      </c>
      <c r="D35" s="43">
        <f t="shared" si="2"/>
        <v>-2.5069637883008357E-3</v>
      </c>
      <c r="E35">
        <v>36.31</v>
      </c>
      <c r="F35" s="43">
        <f t="shared" si="3"/>
        <v>-2.0765911542610465E-2</v>
      </c>
    </row>
    <row r="36" spans="2:6" x14ac:dyDescent="0.2">
      <c r="B36" s="40">
        <v>39842</v>
      </c>
      <c r="C36" s="41">
        <v>892.25</v>
      </c>
      <c r="D36" s="43">
        <f t="shared" si="2"/>
        <v>-3.351019268360793E-3</v>
      </c>
      <c r="E36">
        <v>38.57</v>
      </c>
      <c r="F36" s="43">
        <f t="shared" si="3"/>
        <v>6.2241806664830569E-2</v>
      </c>
    </row>
    <row r="37" spans="2:6" x14ac:dyDescent="0.2">
      <c r="B37" s="40">
        <v>39843</v>
      </c>
      <c r="C37" s="41">
        <v>919.5</v>
      </c>
      <c r="D37" s="43">
        <f t="shared" si="2"/>
        <v>3.0540767722050995E-2</v>
      </c>
      <c r="E37">
        <v>37.49</v>
      </c>
      <c r="F37" s="43">
        <f t="shared" si="3"/>
        <v>-2.8001037075447193E-2</v>
      </c>
    </row>
    <row r="38" spans="2:6" x14ac:dyDescent="0.2">
      <c r="B38" s="40">
        <v>39846</v>
      </c>
      <c r="C38" s="41">
        <v>918.25</v>
      </c>
      <c r="D38" s="43">
        <f t="shared" si="2"/>
        <v>-1.3594344752582926E-3</v>
      </c>
      <c r="E38">
        <v>35.99</v>
      </c>
      <c r="F38" s="43">
        <f t="shared" si="3"/>
        <v>-4.001066951186983E-2</v>
      </c>
    </row>
    <row r="39" spans="2:6" x14ac:dyDescent="0.2">
      <c r="B39" s="40">
        <v>39847</v>
      </c>
      <c r="C39" s="41">
        <v>904.5</v>
      </c>
      <c r="D39" s="43">
        <f t="shared" si="2"/>
        <v>-1.4974135583991287E-2</v>
      </c>
      <c r="E39">
        <v>35.85</v>
      </c>
      <c r="F39" s="43">
        <f t="shared" si="3"/>
        <v>-3.8899694359544475E-3</v>
      </c>
    </row>
    <row r="40" spans="2:6" x14ac:dyDescent="0.2">
      <c r="B40" s="40">
        <v>39848</v>
      </c>
      <c r="C40" s="41">
        <v>905</v>
      </c>
      <c r="D40" s="43">
        <f t="shared" si="2"/>
        <v>5.5279159756771695E-4</v>
      </c>
      <c r="E40">
        <v>37.08</v>
      </c>
      <c r="F40" s="43">
        <f t="shared" si="3"/>
        <v>3.4309623430962256E-2</v>
      </c>
    </row>
    <row r="41" spans="2:6" x14ac:dyDescent="0.2">
      <c r="B41" s="40">
        <v>39849</v>
      </c>
      <c r="C41" s="41">
        <v>920</v>
      </c>
      <c r="D41" s="43">
        <f t="shared" si="2"/>
        <v>1.6574585635359115E-2</v>
      </c>
      <c r="E41">
        <v>38.57</v>
      </c>
      <c r="F41" s="43">
        <f t="shared" si="3"/>
        <v>4.0183387270765966E-2</v>
      </c>
    </row>
    <row r="42" spans="2:6" x14ac:dyDescent="0.2">
      <c r="B42" s="40">
        <v>39850</v>
      </c>
      <c r="C42" s="41">
        <v>913</v>
      </c>
      <c r="D42" s="43">
        <f t="shared" si="2"/>
        <v>-7.6086956521739134E-3</v>
      </c>
      <c r="E42">
        <v>39.15</v>
      </c>
      <c r="F42" s="43">
        <f t="shared" si="3"/>
        <v>1.5037593984962362E-2</v>
      </c>
    </row>
    <row r="43" spans="2:6" x14ac:dyDescent="0.2">
      <c r="B43" s="40">
        <v>39853</v>
      </c>
      <c r="C43" s="41">
        <v>895</v>
      </c>
      <c r="D43" s="43">
        <f t="shared" si="2"/>
        <v>-1.9715224534501644E-2</v>
      </c>
      <c r="E43">
        <v>37.83</v>
      </c>
      <c r="F43" s="43">
        <f t="shared" si="3"/>
        <v>-3.3716475095785452E-2</v>
      </c>
    </row>
    <row r="44" spans="2:6" x14ac:dyDescent="0.2">
      <c r="B44" s="40">
        <v>39854</v>
      </c>
      <c r="C44" s="41">
        <v>909.75</v>
      </c>
      <c r="D44" s="43">
        <f t="shared" si="2"/>
        <v>1.6480446927374302E-2</v>
      </c>
      <c r="E44">
        <v>37.130000000000003</v>
      </c>
      <c r="F44" s="43">
        <f t="shared" si="3"/>
        <v>-1.8503832936822517E-2</v>
      </c>
    </row>
    <row r="45" spans="2:6" x14ac:dyDescent="0.2">
      <c r="B45" s="40">
        <v>39855</v>
      </c>
      <c r="C45" s="41">
        <v>938</v>
      </c>
      <c r="D45" s="43">
        <f t="shared" si="2"/>
        <v>3.1052486946963453E-2</v>
      </c>
      <c r="E45">
        <v>38.58</v>
      </c>
      <c r="F45" s="43">
        <f t="shared" si="3"/>
        <v>3.9051979531376131E-2</v>
      </c>
    </row>
    <row r="46" spans="2:6" x14ac:dyDescent="0.2">
      <c r="B46" s="40">
        <v>39856</v>
      </c>
      <c r="C46" s="41">
        <v>943.25</v>
      </c>
      <c r="D46" s="43">
        <f t="shared" si="2"/>
        <v>5.597014925373134E-3</v>
      </c>
      <c r="E46">
        <v>38.979999999999997</v>
      </c>
      <c r="F46" s="43">
        <f t="shared" si="3"/>
        <v>1.036806635562464E-2</v>
      </c>
    </row>
    <row r="47" spans="2:6" x14ac:dyDescent="0.2">
      <c r="B47" s="40">
        <v>39857</v>
      </c>
      <c r="C47" s="41">
        <v>935.5</v>
      </c>
      <c r="D47" s="43">
        <f t="shared" si="2"/>
        <v>-8.2162735223959716E-3</v>
      </c>
      <c r="E47">
        <v>37.94</v>
      </c>
      <c r="F47" s="43">
        <f t="shared" si="3"/>
        <v>-2.6680348896870171E-2</v>
      </c>
    </row>
    <row r="48" spans="2:6" x14ac:dyDescent="0.2">
      <c r="B48" s="40">
        <v>39861</v>
      </c>
      <c r="C48" s="41">
        <v>968</v>
      </c>
      <c r="D48" s="43">
        <f t="shared" si="2"/>
        <v>3.4740780331373594E-2</v>
      </c>
      <c r="E48">
        <v>37.29</v>
      </c>
      <c r="F48" s="43">
        <f t="shared" si="3"/>
        <v>-1.7132314180284623E-2</v>
      </c>
    </row>
    <row r="49" spans="2:6" x14ac:dyDescent="0.2">
      <c r="B49" s="40">
        <v>39862</v>
      </c>
      <c r="C49" s="41">
        <v>964</v>
      </c>
      <c r="D49" s="43">
        <f t="shared" si="2"/>
        <v>-4.1322314049586778E-3</v>
      </c>
      <c r="E49">
        <v>38.479999999999997</v>
      </c>
      <c r="F49" s="43">
        <f t="shared" si="3"/>
        <v>3.1912040761598225E-2</v>
      </c>
    </row>
    <row r="50" spans="2:6" x14ac:dyDescent="0.2">
      <c r="B50" s="40">
        <v>39863</v>
      </c>
      <c r="C50" s="41">
        <v>980.5</v>
      </c>
      <c r="D50" s="43">
        <f t="shared" si="2"/>
        <v>1.711618257261411E-2</v>
      </c>
      <c r="E50">
        <v>36.44</v>
      </c>
      <c r="F50" s="43">
        <f t="shared" si="3"/>
        <v>-5.3014553014552997E-2</v>
      </c>
    </row>
    <row r="51" spans="2:6" x14ac:dyDescent="0.2">
      <c r="B51" s="40">
        <v>39864</v>
      </c>
      <c r="C51" s="41">
        <v>989</v>
      </c>
      <c r="D51" s="43">
        <f t="shared" si="2"/>
        <v>8.6690464048954623E-3</v>
      </c>
      <c r="E51">
        <v>36.89</v>
      </c>
      <c r="F51" s="43">
        <f t="shared" si="3"/>
        <v>1.234906695938537E-2</v>
      </c>
    </row>
    <row r="52" spans="2:6" x14ac:dyDescent="0.2">
      <c r="B52" s="40">
        <v>39867</v>
      </c>
      <c r="C52" s="41">
        <v>985.75</v>
      </c>
      <c r="D52" s="43">
        <f t="shared" si="2"/>
        <v>-3.2861476238624874E-3</v>
      </c>
      <c r="E52">
        <v>35.6</v>
      </c>
      <c r="F52" s="43">
        <f t="shared" si="3"/>
        <v>-3.4968826240173466E-2</v>
      </c>
    </row>
    <row r="53" spans="2:6" x14ac:dyDescent="0.2">
      <c r="B53" s="40">
        <v>39868</v>
      </c>
      <c r="C53" s="41">
        <v>984.25</v>
      </c>
      <c r="D53" s="43">
        <f t="shared" si="2"/>
        <v>-1.5216839969566321E-3</v>
      </c>
      <c r="E53">
        <v>31.63</v>
      </c>
      <c r="F53" s="43">
        <f t="shared" si="3"/>
        <v>-0.11151685393258433</v>
      </c>
    </row>
    <row r="54" spans="2:6" x14ac:dyDescent="0.2">
      <c r="B54" s="40">
        <v>39869</v>
      </c>
      <c r="C54" s="41">
        <v>978.5</v>
      </c>
      <c r="D54" s="43">
        <f t="shared" si="2"/>
        <v>-5.8420116840233677E-3</v>
      </c>
      <c r="E54">
        <v>31.16</v>
      </c>
      <c r="F54" s="43">
        <f t="shared" si="3"/>
        <v>-1.485931078090417E-2</v>
      </c>
    </row>
    <row r="55" spans="2:6" x14ac:dyDescent="0.2">
      <c r="B55" s="40">
        <v>39870</v>
      </c>
      <c r="C55" s="41">
        <v>936.5</v>
      </c>
      <c r="D55" s="43">
        <f t="shared" si="2"/>
        <v>-4.2922841083290753E-2</v>
      </c>
      <c r="E55">
        <v>31.34</v>
      </c>
      <c r="F55" s="43">
        <f t="shared" si="3"/>
        <v>5.7766367137355489E-3</v>
      </c>
    </row>
    <row r="56" spans="2:6" x14ac:dyDescent="0.2">
      <c r="B56" s="40">
        <v>39871</v>
      </c>
      <c r="C56" s="41">
        <v>952</v>
      </c>
      <c r="D56" s="43">
        <f t="shared" si="2"/>
        <v>1.6550987720234916E-2</v>
      </c>
      <c r="E56">
        <v>30.2</v>
      </c>
      <c r="F56" s="43">
        <f t="shared" si="3"/>
        <v>-3.6375239310784957E-2</v>
      </c>
    </row>
    <row r="57" spans="2:6" x14ac:dyDescent="0.2">
      <c r="B57" s="40">
        <v>39874</v>
      </c>
      <c r="C57" s="41">
        <v>937.25</v>
      </c>
      <c r="D57" s="43">
        <f t="shared" si="2"/>
        <v>-1.5493697478991597E-2</v>
      </c>
      <c r="E57">
        <v>27.98</v>
      </c>
      <c r="F57" s="43">
        <f t="shared" si="3"/>
        <v>-7.3509933774834404E-2</v>
      </c>
    </row>
    <row r="58" spans="2:6" x14ac:dyDescent="0.2">
      <c r="B58" s="40">
        <v>39875</v>
      </c>
      <c r="C58" s="41">
        <v>913.75</v>
      </c>
      <c r="D58" s="43">
        <f t="shared" si="2"/>
        <v>-2.5073352894105096E-2</v>
      </c>
      <c r="E58">
        <v>28.39</v>
      </c>
      <c r="F58" s="43">
        <f t="shared" si="3"/>
        <v>1.4653323802716231E-2</v>
      </c>
    </row>
    <row r="59" spans="2:6" x14ac:dyDescent="0.2">
      <c r="B59" s="40">
        <v>39876</v>
      </c>
      <c r="C59" s="41">
        <v>908.5</v>
      </c>
      <c r="D59" s="43">
        <f t="shared" si="2"/>
        <v>-5.7455540355677154E-3</v>
      </c>
      <c r="E59">
        <v>27.72</v>
      </c>
      <c r="F59" s="43">
        <f t="shared" si="3"/>
        <v>-2.3599859105318834E-2</v>
      </c>
    </row>
    <row r="60" spans="2:6" x14ac:dyDescent="0.2">
      <c r="B60" s="40">
        <v>39877</v>
      </c>
      <c r="C60" s="41">
        <v>913</v>
      </c>
      <c r="D60" s="43">
        <f t="shared" si="2"/>
        <v>4.9532195927352776E-3</v>
      </c>
      <c r="E60">
        <v>28.82</v>
      </c>
      <c r="F60" s="43">
        <f t="shared" si="3"/>
        <v>3.9682539682539736E-2</v>
      </c>
    </row>
    <row r="61" spans="2:6" x14ac:dyDescent="0.2">
      <c r="B61" s="40">
        <v>39878</v>
      </c>
      <c r="C61" s="41">
        <v>936</v>
      </c>
      <c r="D61" s="43">
        <f t="shared" si="2"/>
        <v>2.5191675794085433E-2</v>
      </c>
      <c r="E61">
        <v>28.76</v>
      </c>
      <c r="F61" s="43">
        <f t="shared" si="3"/>
        <v>-2.0818875780707399E-3</v>
      </c>
    </row>
    <row r="62" spans="2:6" x14ac:dyDescent="0.2">
      <c r="B62" s="40">
        <v>39881</v>
      </c>
      <c r="C62" s="41">
        <v>923.75</v>
      </c>
      <c r="D62" s="43">
        <f t="shared" si="2"/>
        <v>-1.3087606837606838E-2</v>
      </c>
      <c r="E62">
        <v>27.96</v>
      </c>
      <c r="F62" s="43">
        <f t="shared" si="3"/>
        <v>-2.7816411682892929E-2</v>
      </c>
    </row>
    <row r="63" spans="2:6" x14ac:dyDescent="0.2">
      <c r="B63" s="40">
        <v>39882</v>
      </c>
      <c r="C63" s="41">
        <v>901.5</v>
      </c>
      <c r="D63" s="43">
        <f t="shared" si="2"/>
        <v>-2.408660351826793E-2</v>
      </c>
      <c r="E63">
        <v>26.04</v>
      </c>
      <c r="F63" s="43">
        <f t="shared" si="3"/>
        <v>-6.8669527896995763E-2</v>
      </c>
    </row>
    <row r="64" spans="2:6" x14ac:dyDescent="0.2">
      <c r="B64" s="40">
        <v>39883</v>
      </c>
      <c r="C64" s="41">
        <v>899.5</v>
      </c>
      <c r="D64" s="43">
        <f t="shared" si="2"/>
        <v>-2.2185246810870773E-3</v>
      </c>
      <c r="E64">
        <v>27.37</v>
      </c>
      <c r="F64" s="43">
        <f t="shared" si="3"/>
        <v>5.1075268817204374E-2</v>
      </c>
    </row>
    <row r="65" spans="2:6" x14ac:dyDescent="0.2">
      <c r="B65" s="40">
        <v>39884</v>
      </c>
      <c r="C65" s="41">
        <v>925.25</v>
      </c>
      <c r="D65" s="43">
        <f t="shared" si="2"/>
        <v>2.8627015008337964E-2</v>
      </c>
      <c r="E65">
        <v>28.87</v>
      </c>
      <c r="F65" s="43">
        <f t="shared" si="3"/>
        <v>5.4804530507855317E-2</v>
      </c>
    </row>
    <row r="66" spans="2:6" x14ac:dyDescent="0.2">
      <c r="B66" s="40">
        <v>39885</v>
      </c>
      <c r="C66" s="41">
        <v>928</v>
      </c>
      <c r="D66" s="43">
        <f t="shared" si="2"/>
        <v>2.9721696838692245E-3</v>
      </c>
      <c r="E66">
        <v>29.65</v>
      </c>
      <c r="F66" s="43">
        <f t="shared" si="3"/>
        <v>2.7017665396605387E-2</v>
      </c>
    </row>
    <row r="67" spans="2:6" x14ac:dyDescent="0.2">
      <c r="B67" s="40">
        <v>39888</v>
      </c>
      <c r="C67" s="41">
        <v>919.5</v>
      </c>
      <c r="D67" s="43">
        <f t="shared" si="2"/>
        <v>-9.1594827586206889E-3</v>
      </c>
      <c r="E67">
        <v>29.6</v>
      </c>
      <c r="F67" s="43">
        <f t="shared" si="3"/>
        <v>-1.6863406408093478E-3</v>
      </c>
    </row>
    <row r="68" spans="2:6" x14ac:dyDescent="0.2">
      <c r="B68" s="40">
        <v>39889</v>
      </c>
      <c r="C68" s="41">
        <v>915.5</v>
      </c>
      <c r="D68" s="43">
        <f t="shared" si="2"/>
        <v>-4.3501903208265358E-3</v>
      </c>
      <c r="E68">
        <v>29.01</v>
      </c>
      <c r="F68" s="43">
        <f t="shared" si="3"/>
        <v>-1.9932432432432427E-2</v>
      </c>
    </row>
    <row r="69" spans="2:6" x14ac:dyDescent="0.2">
      <c r="B69" s="40">
        <v>39890</v>
      </c>
      <c r="C69" s="41">
        <v>893.25</v>
      </c>
      <c r="D69" s="43">
        <f t="shared" si="2"/>
        <v>-2.4303659202621519E-2</v>
      </c>
      <c r="E69">
        <v>31.94</v>
      </c>
      <c r="F69" s="43">
        <f t="shared" si="3"/>
        <v>0.10099965529127886</v>
      </c>
    </row>
    <row r="70" spans="2:6" x14ac:dyDescent="0.2">
      <c r="B70" s="40">
        <v>39891</v>
      </c>
      <c r="C70" s="41">
        <v>956.5</v>
      </c>
      <c r="D70" s="43">
        <f t="shared" si="2"/>
        <v>7.0808844108592214E-2</v>
      </c>
      <c r="E70">
        <v>33.36</v>
      </c>
      <c r="F70" s="43">
        <f t="shared" si="3"/>
        <v>4.4458359423919791E-2</v>
      </c>
    </row>
    <row r="71" spans="2:6" x14ac:dyDescent="0.2">
      <c r="B71" s="40">
        <v>39892</v>
      </c>
      <c r="C71" s="41">
        <v>954</v>
      </c>
      <c r="D71" s="43">
        <f t="shared" si="2"/>
        <v>-2.6136957658128594E-3</v>
      </c>
      <c r="E71">
        <v>33.39</v>
      </c>
      <c r="F71" s="43">
        <f t="shared" si="3"/>
        <v>8.9928057553960244E-4</v>
      </c>
    </row>
    <row r="72" spans="2:6" x14ac:dyDescent="0.2">
      <c r="B72" s="40">
        <v>39895</v>
      </c>
      <c r="C72" s="41">
        <v>949.25</v>
      </c>
      <c r="D72" s="43">
        <f t="shared" si="2"/>
        <v>-4.979035639412998E-3</v>
      </c>
      <c r="E72">
        <v>33.18</v>
      </c>
      <c r="F72" s="43">
        <f t="shared" si="3"/>
        <v>-6.2893081761006544E-3</v>
      </c>
    </row>
    <row r="73" spans="2:6" x14ac:dyDescent="0.2">
      <c r="B73" s="40">
        <v>39896</v>
      </c>
      <c r="C73" s="41">
        <v>923.75</v>
      </c>
      <c r="D73" s="43">
        <f t="shared" si="2"/>
        <v>-2.6863313141954174E-2</v>
      </c>
      <c r="E73">
        <v>32.06</v>
      </c>
      <c r="F73" s="43">
        <f t="shared" si="3"/>
        <v>-3.3755274261603296E-2</v>
      </c>
    </row>
    <row r="74" spans="2:6" x14ac:dyDescent="0.2">
      <c r="B74" s="40">
        <v>39897</v>
      </c>
      <c r="C74" s="41">
        <v>929</v>
      </c>
      <c r="D74" s="43">
        <f t="shared" si="2"/>
        <v>5.6833558863328823E-3</v>
      </c>
      <c r="E74">
        <v>33</v>
      </c>
      <c r="F74" s="43">
        <f t="shared" si="3"/>
        <v>2.9320024953212655E-2</v>
      </c>
    </row>
    <row r="75" spans="2:6" x14ac:dyDescent="0.2">
      <c r="B75" s="40">
        <v>39898</v>
      </c>
      <c r="C75" s="41">
        <v>938.25</v>
      </c>
      <c r="D75" s="43">
        <f t="shared" si="2"/>
        <v>9.9569429494079653E-3</v>
      </c>
      <c r="E75">
        <v>33.03</v>
      </c>
      <c r="F75" s="43">
        <f t="shared" si="3"/>
        <v>9.0909090909094357E-4</v>
      </c>
    </row>
    <row r="76" spans="2:6" x14ac:dyDescent="0.2">
      <c r="B76" s="40">
        <v>39899</v>
      </c>
      <c r="C76" s="41">
        <v>924</v>
      </c>
      <c r="D76" s="43">
        <f t="shared" si="2"/>
        <v>-1.5187849720223821E-2</v>
      </c>
      <c r="E76">
        <v>32.19</v>
      </c>
      <c r="F76" s="43">
        <f t="shared" si="3"/>
        <v>-2.5431425976385206E-2</v>
      </c>
    </row>
    <row r="77" spans="2:6" x14ac:dyDescent="0.2">
      <c r="B77" s="40">
        <v>39902</v>
      </c>
      <c r="C77" s="41">
        <v>928</v>
      </c>
      <c r="D77" s="43">
        <f t="shared" si="2"/>
        <v>4.329004329004329E-3</v>
      </c>
      <c r="E77">
        <v>32.28</v>
      </c>
      <c r="F77" s="43">
        <f t="shared" si="3"/>
        <v>2.7958993476235915E-3</v>
      </c>
    </row>
    <row r="78" spans="2:6" x14ac:dyDescent="0.2">
      <c r="B78" s="40">
        <v>39903</v>
      </c>
      <c r="C78" s="41">
        <v>916.5</v>
      </c>
      <c r="D78" s="43">
        <f t="shared" si="2"/>
        <v>-1.2392241379310345E-2</v>
      </c>
      <c r="E78">
        <v>32.42</v>
      </c>
      <c r="F78" s="43">
        <f t="shared" si="3"/>
        <v>4.3370508054523102E-3</v>
      </c>
    </row>
    <row r="79" spans="2:6" x14ac:dyDescent="0.2">
      <c r="B79" s="40">
        <v>39904</v>
      </c>
      <c r="C79" s="41">
        <v>924.5</v>
      </c>
      <c r="D79" s="43">
        <f t="shared" si="2"/>
        <v>8.7288597926895792E-3</v>
      </c>
      <c r="E79">
        <v>33.89</v>
      </c>
      <c r="F79" s="43">
        <f t="shared" si="3"/>
        <v>4.5342381246144321E-2</v>
      </c>
    </row>
    <row r="80" spans="2:6" x14ac:dyDescent="0.2">
      <c r="B80" s="40">
        <v>39905</v>
      </c>
      <c r="C80" s="41">
        <v>897.75</v>
      </c>
      <c r="D80" s="43">
        <f t="shared" si="2"/>
        <v>-2.893455922120065E-2</v>
      </c>
      <c r="E80">
        <v>32.299999999999997</v>
      </c>
      <c r="F80" s="43">
        <f t="shared" si="3"/>
        <v>-4.6916494541162687E-2</v>
      </c>
    </row>
    <row r="81" spans="2:6" x14ac:dyDescent="0.2">
      <c r="B81" s="40">
        <v>39906</v>
      </c>
      <c r="C81" s="41">
        <v>905</v>
      </c>
      <c r="D81" s="43">
        <f t="shared" si="2"/>
        <v>8.0757449178501806E-3</v>
      </c>
      <c r="E81">
        <v>30.43</v>
      </c>
      <c r="F81" s="43">
        <f t="shared" si="3"/>
        <v>-5.7894736842105186E-2</v>
      </c>
    </row>
    <row r="82" spans="2:6" x14ac:dyDescent="0.2">
      <c r="B82" s="40">
        <v>39909</v>
      </c>
      <c r="C82" s="41">
        <v>870.25</v>
      </c>
      <c r="D82" s="43">
        <f t="shared" si="2"/>
        <v>-3.8397790055248619E-2</v>
      </c>
      <c r="E82">
        <v>28.75</v>
      </c>
      <c r="F82" s="43">
        <f t="shared" si="3"/>
        <v>-5.520867564903055E-2</v>
      </c>
    </row>
    <row r="83" spans="2:6" x14ac:dyDescent="0.2">
      <c r="B83" s="40">
        <v>39910</v>
      </c>
      <c r="C83" s="41">
        <v>879.75</v>
      </c>
      <c r="D83" s="43">
        <f t="shared" si="2"/>
        <v>1.0916403332375754E-2</v>
      </c>
      <c r="E83">
        <v>29.05</v>
      </c>
      <c r="F83" s="43">
        <f t="shared" si="3"/>
        <v>1.0434782608695677E-2</v>
      </c>
    </row>
    <row r="84" spans="2:6" x14ac:dyDescent="0.2">
      <c r="B84" s="40">
        <v>39911</v>
      </c>
      <c r="C84" s="41">
        <v>880</v>
      </c>
      <c r="D84" s="43">
        <f t="shared" ref="D84:D147" si="4">(C84-C83)/C83</f>
        <v>2.841716396703609E-4</v>
      </c>
      <c r="E84">
        <v>28.86</v>
      </c>
      <c r="F84" s="43">
        <f t="shared" ref="F84:F147" si="5">(E84-E83)/E83</f>
        <v>-6.5404475043029696E-3</v>
      </c>
    </row>
    <row r="85" spans="2:6" x14ac:dyDescent="0.2">
      <c r="B85" s="40">
        <v>39912</v>
      </c>
      <c r="C85" s="41">
        <v>880.5</v>
      </c>
      <c r="D85" s="43">
        <f t="shared" si="4"/>
        <v>5.6818181818181815E-4</v>
      </c>
      <c r="E85">
        <v>28.56</v>
      </c>
      <c r="F85" s="43">
        <f t="shared" si="5"/>
        <v>-1.039501039501042E-2</v>
      </c>
    </row>
    <row r="86" spans="2:6" x14ac:dyDescent="0.2">
      <c r="B86" s="40">
        <v>39917</v>
      </c>
      <c r="C86" s="41">
        <v>887.5</v>
      </c>
      <c r="D86" s="43">
        <f t="shared" si="4"/>
        <v>7.9500283929585455E-3</v>
      </c>
      <c r="E86">
        <v>29.13</v>
      </c>
      <c r="F86" s="43">
        <f t="shared" si="5"/>
        <v>1.9957983193277323E-2</v>
      </c>
    </row>
    <row r="87" spans="2:6" x14ac:dyDescent="0.2">
      <c r="B87" s="40">
        <v>39918</v>
      </c>
      <c r="C87" s="41">
        <v>891</v>
      </c>
      <c r="D87" s="43">
        <f t="shared" si="4"/>
        <v>3.9436619718309857E-3</v>
      </c>
      <c r="E87">
        <v>29.8</v>
      </c>
      <c r="F87" s="43">
        <f t="shared" si="5"/>
        <v>2.3000343288705861E-2</v>
      </c>
    </row>
    <row r="88" spans="2:6" x14ac:dyDescent="0.2">
      <c r="B88" s="40">
        <v>39919</v>
      </c>
      <c r="C88" s="41">
        <v>880.5</v>
      </c>
      <c r="D88" s="43">
        <f t="shared" si="4"/>
        <v>-1.1784511784511785E-2</v>
      </c>
      <c r="E88">
        <v>28.24</v>
      </c>
      <c r="F88" s="43">
        <f t="shared" si="5"/>
        <v>-5.2348993288590683E-2</v>
      </c>
    </row>
    <row r="89" spans="2:6" x14ac:dyDescent="0.2">
      <c r="B89" s="40">
        <v>39920</v>
      </c>
      <c r="C89" s="41">
        <v>870.5</v>
      </c>
      <c r="D89" s="43">
        <f t="shared" si="4"/>
        <v>-1.1357183418512209E-2</v>
      </c>
      <c r="E89">
        <v>27.53</v>
      </c>
      <c r="F89" s="43">
        <f t="shared" si="5"/>
        <v>-2.5141643059489991E-2</v>
      </c>
    </row>
    <row r="90" spans="2:6" x14ac:dyDescent="0.2">
      <c r="B90" s="40">
        <v>39923</v>
      </c>
      <c r="C90" s="41">
        <v>877</v>
      </c>
      <c r="D90" s="43">
        <f t="shared" si="4"/>
        <v>7.4669730040206779E-3</v>
      </c>
      <c r="E90">
        <v>29.07</v>
      </c>
      <c r="F90" s="43">
        <f t="shared" si="5"/>
        <v>5.593897566291315E-2</v>
      </c>
    </row>
    <row r="91" spans="2:6" x14ac:dyDescent="0.2">
      <c r="B91" s="40">
        <v>39924</v>
      </c>
      <c r="C91" s="41">
        <v>888.75</v>
      </c>
      <c r="D91" s="43">
        <f t="shared" si="4"/>
        <v>1.3397947548460661E-2</v>
      </c>
      <c r="E91">
        <v>28.21</v>
      </c>
      <c r="F91" s="43">
        <f t="shared" si="5"/>
        <v>-2.9583763329893341E-2</v>
      </c>
    </row>
    <row r="92" spans="2:6" x14ac:dyDescent="0.2">
      <c r="B92" s="40">
        <v>39925</v>
      </c>
      <c r="C92" s="41">
        <v>886</v>
      </c>
      <c r="D92" s="43">
        <f t="shared" si="4"/>
        <v>-3.0942334739803095E-3</v>
      </c>
      <c r="E92">
        <v>28.4</v>
      </c>
      <c r="F92" s="43">
        <f t="shared" si="5"/>
        <v>6.7352002835872997E-3</v>
      </c>
    </row>
    <row r="93" spans="2:6" x14ac:dyDescent="0.2">
      <c r="B93" s="40">
        <v>39926</v>
      </c>
      <c r="C93" s="41">
        <v>897.5</v>
      </c>
      <c r="D93" s="43">
        <f t="shared" si="4"/>
        <v>1.2979683972911963E-2</v>
      </c>
      <c r="E93">
        <v>29.49</v>
      </c>
      <c r="F93" s="43">
        <f t="shared" si="5"/>
        <v>3.8380281690140843E-2</v>
      </c>
    </row>
    <row r="94" spans="2:6" x14ac:dyDescent="0.2">
      <c r="B94" s="40">
        <v>39927</v>
      </c>
      <c r="C94" s="41">
        <v>907.5</v>
      </c>
      <c r="D94" s="43">
        <f t="shared" si="4"/>
        <v>1.1142061281337047E-2</v>
      </c>
      <c r="E94">
        <v>30.8</v>
      </c>
      <c r="F94" s="43">
        <f t="shared" si="5"/>
        <v>4.4421837911156406E-2</v>
      </c>
    </row>
    <row r="95" spans="2:6" x14ac:dyDescent="0.2">
      <c r="B95" s="40">
        <v>39930</v>
      </c>
      <c r="C95" s="41">
        <v>907.5</v>
      </c>
      <c r="D95" s="43">
        <f t="shared" si="4"/>
        <v>0</v>
      </c>
      <c r="E95">
        <v>30.18</v>
      </c>
      <c r="F95" s="43">
        <f t="shared" si="5"/>
        <v>-2.0129870129870161E-2</v>
      </c>
    </row>
    <row r="96" spans="2:6" x14ac:dyDescent="0.2">
      <c r="B96" s="40">
        <v>39931</v>
      </c>
      <c r="C96" s="41">
        <v>891</v>
      </c>
      <c r="D96" s="43">
        <f t="shared" si="4"/>
        <v>-1.8181818181818181E-2</v>
      </c>
      <c r="E96">
        <v>28.97</v>
      </c>
      <c r="F96" s="43">
        <f t="shared" si="5"/>
        <v>-4.0092776673293598E-2</v>
      </c>
    </row>
    <row r="97" spans="2:6" x14ac:dyDescent="0.2">
      <c r="B97" s="40">
        <v>39932</v>
      </c>
      <c r="C97" s="41">
        <v>898.25</v>
      </c>
      <c r="D97" s="43">
        <f t="shared" si="4"/>
        <v>8.1369248035914696E-3</v>
      </c>
      <c r="E97">
        <v>29.62</v>
      </c>
      <c r="F97" s="43">
        <f t="shared" si="5"/>
        <v>2.2437003797031486E-2</v>
      </c>
    </row>
    <row r="98" spans="2:6" x14ac:dyDescent="0.2">
      <c r="B98" s="40">
        <v>39933</v>
      </c>
      <c r="C98" s="41">
        <v>883.25</v>
      </c>
      <c r="D98" s="43">
        <f t="shared" si="4"/>
        <v>-1.6699137211244084E-2</v>
      </c>
      <c r="E98">
        <v>29.1</v>
      </c>
      <c r="F98" s="43">
        <f t="shared" si="5"/>
        <v>-1.7555705604321389E-2</v>
      </c>
    </row>
    <row r="99" spans="2:6" x14ac:dyDescent="0.2">
      <c r="B99" s="40">
        <v>39934</v>
      </c>
      <c r="C99" s="41">
        <v>884.5</v>
      </c>
      <c r="D99" s="43">
        <f t="shared" si="4"/>
        <v>1.415227851684121E-3</v>
      </c>
      <c r="E99">
        <v>29</v>
      </c>
      <c r="F99" s="43">
        <f t="shared" si="5"/>
        <v>-3.4364261168385365E-3</v>
      </c>
    </row>
    <row r="100" spans="2:6" x14ac:dyDescent="0.2">
      <c r="B100" s="40">
        <v>39938</v>
      </c>
      <c r="C100" s="41">
        <v>910</v>
      </c>
      <c r="D100" s="43">
        <f t="shared" si="4"/>
        <v>2.882984737139627E-2</v>
      </c>
      <c r="E100">
        <v>31.55</v>
      </c>
      <c r="F100" s="43">
        <f t="shared" si="5"/>
        <v>8.7931034482758644E-2</v>
      </c>
    </row>
    <row r="101" spans="2:6" x14ac:dyDescent="0.2">
      <c r="B101" s="40">
        <v>39939</v>
      </c>
      <c r="C101" s="41">
        <v>910</v>
      </c>
      <c r="D101" s="43">
        <f t="shared" si="4"/>
        <v>0</v>
      </c>
      <c r="E101">
        <v>32.880000000000003</v>
      </c>
      <c r="F101" s="43">
        <f t="shared" si="5"/>
        <v>4.2155309033280568E-2</v>
      </c>
    </row>
    <row r="102" spans="2:6" x14ac:dyDescent="0.2">
      <c r="B102" s="40">
        <v>39940</v>
      </c>
      <c r="C102" s="41">
        <v>912.25</v>
      </c>
      <c r="D102" s="43">
        <f t="shared" si="4"/>
        <v>2.4725274725274724E-3</v>
      </c>
      <c r="E102">
        <v>32.81</v>
      </c>
      <c r="F102" s="43">
        <f t="shared" si="5"/>
        <v>-2.1289537712895464E-3</v>
      </c>
    </row>
    <row r="103" spans="2:6" x14ac:dyDescent="0.2">
      <c r="B103" s="40">
        <v>39941</v>
      </c>
      <c r="C103" s="41">
        <v>907</v>
      </c>
      <c r="D103" s="43">
        <f t="shared" si="4"/>
        <v>-5.7550013702384216E-3</v>
      </c>
      <c r="E103">
        <v>34.04</v>
      </c>
      <c r="F103" s="43">
        <f t="shared" si="5"/>
        <v>3.7488570557756687E-2</v>
      </c>
    </row>
    <row r="104" spans="2:6" x14ac:dyDescent="0.2">
      <c r="B104" s="40">
        <v>39944</v>
      </c>
      <c r="C104" s="41">
        <v>913</v>
      </c>
      <c r="D104" s="43">
        <f t="shared" si="4"/>
        <v>6.615214994487321E-3</v>
      </c>
      <c r="E104">
        <v>33.64</v>
      </c>
      <c r="F104" s="43">
        <f t="shared" si="5"/>
        <v>-1.1750881316098666E-2</v>
      </c>
    </row>
    <row r="105" spans="2:6" x14ac:dyDescent="0.2">
      <c r="B105" s="40">
        <v>39945</v>
      </c>
      <c r="C105" s="41">
        <v>917</v>
      </c>
      <c r="D105" s="43">
        <f t="shared" si="4"/>
        <v>4.3811610076670317E-3</v>
      </c>
      <c r="E105">
        <v>35.1</v>
      </c>
      <c r="F105" s="43">
        <f t="shared" si="5"/>
        <v>4.3400713436385283E-2</v>
      </c>
    </row>
    <row r="106" spans="2:6" x14ac:dyDescent="0.2">
      <c r="B106" s="40">
        <v>39946</v>
      </c>
      <c r="C106" s="41">
        <v>924</v>
      </c>
      <c r="D106" s="43">
        <f t="shared" si="4"/>
        <v>7.6335877862595417E-3</v>
      </c>
      <c r="E106">
        <v>34.35</v>
      </c>
      <c r="F106" s="43">
        <f t="shared" si="5"/>
        <v>-2.1367521367521368E-2</v>
      </c>
    </row>
    <row r="107" spans="2:6" x14ac:dyDescent="0.2">
      <c r="B107" s="40">
        <v>39947</v>
      </c>
      <c r="C107" s="41">
        <v>925.25</v>
      </c>
      <c r="D107" s="43">
        <f t="shared" si="4"/>
        <v>1.3528138528138528E-3</v>
      </c>
      <c r="E107">
        <v>34.11</v>
      </c>
      <c r="F107" s="43">
        <f t="shared" si="5"/>
        <v>-6.9868995633188347E-3</v>
      </c>
    </row>
    <row r="108" spans="2:6" x14ac:dyDescent="0.2">
      <c r="B108" s="40">
        <v>39948</v>
      </c>
      <c r="C108" s="41">
        <v>929.5</v>
      </c>
      <c r="D108" s="43">
        <f t="shared" si="4"/>
        <v>4.5933531477978925E-3</v>
      </c>
      <c r="E108">
        <v>33.49</v>
      </c>
      <c r="F108" s="43">
        <f t="shared" si="5"/>
        <v>-1.8176487833479842E-2</v>
      </c>
    </row>
    <row r="109" spans="2:6" x14ac:dyDescent="0.2">
      <c r="B109" s="40">
        <v>39951</v>
      </c>
      <c r="C109" s="41">
        <v>921</v>
      </c>
      <c r="D109" s="43">
        <f t="shared" si="4"/>
        <v>-9.1447014523937595E-3</v>
      </c>
      <c r="E109">
        <v>33.47</v>
      </c>
      <c r="F109" s="43">
        <f t="shared" si="5"/>
        <v>-5.971931919977045E-4</v>
      </c>
    </row>
    <row r="110" spans="2:6" x14ac:dyDescent="0.2">
      <c r="B110" s="40">
        <v>39952</v>
      </c>
      <c r="C110" s="41">
        <v>924.75</v>
      </c>
      <c r="D110" s="43">
        <f t="shared" si="4"/>
        <v>4.0716612377850164E-3</v>
      </c>
      <c r="E110">
        <v>33.99</v>
      </c>
      <c r="F110" s="43">
        <f t="shared" si="5"/>
        <v>1.5536301165222682E-2</v>
      </c>
    </row>
    <row r="111" spans="2:6" x14ac:dyDescent="0.2">
      <c r="B111" s="40">
        <v>39953</v>
      </c>
      <c r="C111" s="41">
        <v>939.5</v>
      </c>
      <c r="D111" s="43">
        <f t="shared" si="4"/>
        <v>1.5950256826169237E-2</v>
      </c>
      <c r="E111">
        <v>36.22</v>
      </c>
      <c r="F111" s="43">
        <f t="shared" si="5"/>
        <v>6.5607531626949003E-2</v>
      </c>
    </row>
    <row r="112" spans="2:6" x14ac:dyDescent="0.2">
      <c r="B112" s="40">
        <v>39954</v>
      </c>
      <c r="C112" s="41">
        <v>937.5</v>
      </c>
      <c r="D112" s="43">
        <f t="shared" si="4"/>
        <v>-2.1287919105907396E-3</v>
      </c>
      <c r="E112">
        <v>36.89</v>
      </c>
      <c r="F112" s="43">
        <f t="shared" si="5"/>
        <v>1.8498067366096126E-2</v>
      </c>
    </row>
    <row r="113" spans="2:6" x14ac:dyDescent="0.2">
      <c r="B113" s="40">
        <v>39955</v>
      </c>
      <c r="C113" s="41">
        <v>959.75</v>
      </c>
      <c r="D113" s="43">
        <f t="shared" si="4"/>
        <v>2.3733333333333332E-2</v>
      </c>
      <c r="E113">
        <v>38</v>
      </c>
      <c r="F113" s="43">
        <f t="shared" si="5"/>
        <v>3.0089455136893452E-2</v>
      </c>
    </row>
    <row r="114" spans="2:6" x14ac:dyDescent="0.2">
      <c r="B114" s="40">
        <v>39959</v>
      </c>
      <c r="C114" s="41">
        <v>945</v>
      </c>
      <c r="D114" s="43">
        <f t="shared" si="4"/>
        <v>-1.5368585569158636E-2</v>
      </c>
      <c r="E114">
        <v>37</v>
      </c>
      <c r="F114" s="43">
        <f t="shared" si="5"/>
        <v>-2.6315789473684209E-2</v>
      </c>
    </row>
    <row r="115" spans="2:6" x14ac:dyDescent="0.2">
      <c r="B115" s="40">
        <v>39960</v>
      </c>
      <c r="C115" s="41">
        <v>951</v>
      </c>
      <c r="D115" s="43">
        <f t="shared" si="4"/>
        <v>6.3492063492063492E-3</v>
      </c>
      <c r="E115">
        <v>36.049999999999997</v>
      </c>
      <c r="F115" s="43">
        <f t="shared" si="5"/>
        <v>-2.5675675675675753E-2</v>
      </c>
    </row>
    <row r="116" spans="2:6" x14ac:dyDescent="0.2">
      <c r="B116" s="40">
        <v>39961</v>
      </c>
      <c r="C116" s="41">
        <v>957.75</v>
      </c>
      <c r="D116" s="43">
        <f t="shared" si="4"/>
        <v>7.0977917981072556E-3</v>
      </c>
      <c r="E116">
        <v>37.18</v>
      </c>
      <c r="F116" s="43">
        <f t="shared" si="5"/>
        <v>3.1345353675450834E-2</v>
      </c>
    </row>
    <row r="117" spans="2:6" x14ac:dyDescent="0.2">
      <c r="B117" s="40">
        <v>39962</v>
      </c>
      <c r="C117" s="41">
        <v>975.5</v>
      </c>
      <c r="D117" s="43">
        <f t="shared" si="4"/>
        <v>1.8533020099190813E-2</v>
      </c>
      <c r="E117">
        <v>38.08</v>
      </c>
      <c r="F117" s="43">
        <f t="shared" si="5"/>
        <v>2.4206562668101093E-2</v>
      </c>
    </row>
    <row r="118" spans="2:6" x14ac:dyDescent="0.2">
      <c r="B118" s="40">
        <v>39965</v>
      </c>
      <c r="C118" s="41">
        <v>981.75</v>
      </c>
      <c r="D118" s="43">
        <f t="shared" si="4"/>
        <v>6.4069707842132244E-3</v>
      </c>
      <c r="E118">
        <v>37.04</v>
      </c>
      <c r="F118" s="43">
        <f t="shared" si="5"/>
        <v>-2.7310924369747878E-2</v>
      </c>
    </row>
    <row r="119" spans="2:6" x14ac:dyDescent="0.2">
      <c r="B119" s="40">
        <v>39966</v>
      </c>
      <c r="C119" s="41">
        <v>980</v>
      </c>
      <c r="D119" s="43">
        <f t="shared" si="4"/>
        <v>-1.7825311942959001E-3</v>
      </c>
      <c r="E119">
        <v>37.89</v>
      </c>
      <c r="F119" s="43">
        <f t="shared" si="5"/>
        <v>2.2948164146868288E-2</v>
      </c>
    </row>
    <row r="120" spans="2:6" x14ac:dyDescent="0.2">
      <c r="B120" s="40">
        <v>39967</v>
      </c>
      <c r="C120" s="41">
        <v>976.75</v>
      </c>
      <c r="D120" s="43">
        <f t="shared" si="4"/>
        <v>-3.3163265306122448E-3</v>
      </c>
      <c r="E120">
        <v>36.54</v>
      </c>
      <c r="F120" s="43">
        <f t="shared" si="5"/>
        <v>-3.5629453681710249E-2</v>
      </c>
    </row>
    <row r="121" spans="2:6" x14ac:dyDescent="0.2">
      <c r="B121" s="40">
        <v>39968</v>
      </c>
      <c r="C121" s="41">
        <v>970.75</v>
      </c>
      <c r="D121" s="43">
        <f t="shared" si="4"/>
        <v>-6.1428205784489374E-3</v>
      </c>
      <c r="E121">
        <v>37.65</v>
      </c>
      <c r="F121" s="43">
        <f t="shared" si="5"/>
        <v>3.0377668308702775E-2</v>
      </c>
    </row>
    <row r="122" spans="2:6" x14ac:dyDescent="0.2">
      <c r="B122" s="40">
        <v>39969</v>
      </c>
      <c r="C122" s="41">
        <v>962</v>
      </c>
      <c r="D122" s="43">
        <f t="shared" si="4"/>
        <v>-9.0136492402781362E-3</v>
      </c>
      <c r="E122">
        <v>36.049999999999997</v>
      </c>
      <c r="F122" s="43">
        <f t="shared" si="5"/>
        <v>-4.2496679946879189E-2</v>
      </c>
    </row>
    <row r="123" spans="2:6" x14ac:dyDescent="0.2">
      <c r="B123" s="40">
        <v>39972</v>
      </c>
      <c r="C123" s="41">
        <v>943.75</v>
      </c>
      <c r="D123" s="43">
        <f t="shared" si="4"/>
        <v>-1.8970893970893972E-2</v>
      </c>
      <c r="E123">
        <v>36.56</v>
      </c>
      <c r="F123" s="43">
        <f t="shared" si="5"/>
        <v>1.4147018030513318E-2</v>
      </c>
    </row>
    <row r="124" spans="2:6" x14ac:dyDescent="0.2">
      <c r="B124" s="40">
        <v>39973</v>
      </c>
      <c r="C124" s="41">
        <v>956</v>
      </c>
      <c r="D124" s="43">
        <f t="shared" si="4"/>
        <v>1.2980132450331127E-2</v>
      </c>
      <c r="E124">
        <v>36.119999999999997</v>
      </c>
      <c r="F124" s="43">
        <f t="shared" si="5"/>
        <v>-1.2035010940919169E-2</v>
      </c>
    </row>
    <row r="125" spans="2:6" x14ac:dyDescent="0.2">
      <c r="B125" s="40">
        <v>39974</v>
      </c>
      <c r="C125" s="41">
        <v>953.75</v>
      </c>
      <c r="D125" s="43">
        <f t="shared" si="4"/>
        <v>-2.3535564853556486E-3</v>
      </c>
      <c r="E125">
        <v>35.06</v>
      </c>
      <c r="F125" s="43">
        <f t="shared" si="5"/>
        <v>-2.9346622369878051E-2</v>
      </c>
    </row>
    <row r="126" spans="2:6" x14ac:dyDescent="0.2">
      <c r="B126" s="40">
        <v>39975</v>
      </c>
      <c r="C126" s="41">
        <v>947.5</v>
      </c>
      <c r="D126" s="43">
        <f t="shared" si="4"/>
        <v>-6.55307994757536E-3</v>
      </c>
      <c r="E126">
        <v>34.659999999999997</v>
      </c>
      <c r="F126" s="43">
        <f t="shared" si="5"/>
        <v>-1.140901312036525E-2</v>
      </c>
    </row>
    <row r="127" spans="2:6" x14ac:dyDescent="0.2">
      <c r="B127" s="40">
        <v>39976</v>
      </c>
      <c r="C127" s="41">
        <v>937.25</v>
      </c>
      <c r="D127" s="43">
        <f t="shared" si="4"/>
        <v>-1.0817941952506595E-2</v>
      </c>
      <c r="E127">
        <v>33.99</v>
      </c>
      <c r="F127" s="43">
        <f t="shared" si="5"/>
        <v>-1.9330640507789806E-2</v>
      </c>
    </row>
    <row r="128" spans="2:6" x14ac:dyDescent="0.2">
      <c r="B128" s="40">
        <v>39979</v>
      </c>
      <c r="C128" s="41">
        <v>932.25</v>
      </c>
      <c r="D128" s="43">
        <f t="shared" si="4"/>
        <v>-5.334755934915978E-3</v>
      </c>
      <c r="E128">
        <v>32.9</v>
      </c>
      <c r="F128" s="43">
        <f t="shared" si="5"/>
        <v>-3.2068255369226341E-2</v>
      </c>
    </row>
    <row r="129" spans="2:6" x14ac:dyDescent="0.2">
      <c r="B129" s="40">
        <v>39980</v>
      </c>
      <c r="C129" s="41">
        <v>934</v>
      </c>
      <c r="D129" s="43">
        <f t="shared" si="4"/>
        <v>1.8771788683293108E-3</v>
      </c>
      <c r="E129">
        <v>33.409999999999997</v>
      </c>
      <c r="F129" s="43">
        <f t="shared" si="5"/>
        <v>1.5501519756838845E-2</v>
      </c>
    </row>
    <row r="130" spans="2:6" x14ac:dyDescent="0.2">
      <c r="B130" s="40">
        <v>39981</v>
      </c>
      <c r="C130" s="41">
        <v>930.5</v>
      </c>
      <c r="D130" s="43">
        <f t="shared" si="4"/>
        <v>-3.7473233404710922E-3</v>
      </c>
      <c r="E130">
        <v>33.39</v>
      </c>
      <c r="F130" s="43">
        <f t="shared" si="5"/>
        <v>-5.9862316671643293E-4</v>
      </c>
    </row>
    <row r="131" spans="2:6" x14ac:dyDescent="0.2">
      <c r="B131" s="40">
        <v>39982</v>
      </c>
      <c r="C131" s="41">
        <v>940.5</v>
      </c>
      <c r="D131" s="43">
        <f t="shared" si="4"/>
        <v>1.0746910263299301E-2</v>
      </c>
      <c r="E131">
        <v>33.1</v>
      </c>
      <c r="F131" s="43">
        <f t="shared" si="5"/>
        <v>-8.6852351003294144E-3</v>
      </c>
    </row>
    <row r="132" spans="2:6" x14ac:dyDescent="0.2">
      <c r="B132" s="40">
        <v>39983</v>
      </c>
      <c r="C132" s="41">
        <v>935.25</v>
      </c>
      <c r="D132" s="43">
        <f t="shared" si="4"/>
        <v>-5.5821371610845294E-3</v>
      </c>
      <c r="E132">
        <v>33.99</v>
      </c>
      <c r="F132" s="43">
        <f t="shared" si="5"/>
        <v>2.6888217522658627E-2</v>
      </c>
    </row>
    <row r="133" spans="2:6" x14ac:dyDescent="0.2">
      <c r="B133" s="40">
        <v>39986</v>
      </c>
      <c r="C133" s="41">
        <v>919.25</v>
      </c>
      <c r="D133" s="43">
        <f t="shared" si="4"/>
        <v>-1.710772520716386E-2</v>
      </c>
      <c r="E133">
        <v>31.87</v>
      </c>
      <c r="F133" s="43">
        <f t="shared" si="5"/>
        <v>-6.2371285672256568E-2</v>
      </c>
    </row>
    <row r="134" spans="2:6" x14ac:dyDescent="0.2">
      <c r="B134" s="40">
        <v>39987</v>
      </c>
      <c r="C134" s="41">
        <v>920.75</v>
      </c>
      <c r="D134" s="43">
        <f t="shared" si="4"/>
        <v>1.6317650258362796E-3</v>
      </c>
      <c r="E134">
        <v>33.19</v>
      </c>
      <c r="F134" s="43">
        <f t="shared" si="5"/>
        <v>4.1418261688107832E-2</v>
      </c>
    </row>
    <row r="135" spans="2:6" x14ac:dyDescent="0.2">
      <c r="B135" s="40">
        <v>39988</v>
      </c>
      <c r="C135" s="41">
        <v>933.5</v>
      </c>
      <c r="D135" s="43">
        <f t="shared" si="4"/>
        <v>1.3847407005158838E-2</v>
      </c>
      <c r="E135">
        <v>33.590000000000003</v>
      </c>
      <c r="F135" s="43">
        <f t="shared" si="5"/>
        <v>1.2051822838204451E-2</v>
      </c>
    </row>
    <row r="136" spans="2:6" x14ac:dyDescent="0.2">
      <c r="B136" s="40">
        <v>39989</v>
      </c>
      <c r="C136" s="41">
        <v>937.25</v>
      </c>
      <c r="D136" s="43">
        <f t="shared" si="4"/>
        <v>4.0171397964649169E-3</v>
      </c>
      <c r="E136">
        <v>35.26</v>
      </c>
      <c r="F136" s="43">
        <f t="shared" si="5"/>
        <v>4.9717177731467534E-2</v>
      </c>
    </row>
    <row r="137" spans="2:6" x14ac:dyDescent="0.2">
      <c r="B137" s="40">
        <v>39990</v>
      </c>
      <c r="C137" s="41">
        <v>942</v>
      </c>
      <c r="D137" s="43">
        <f t="shared" si="4"/>
        <v>5.0680181381701789E-3</v>
      </c>
      <c r="E137">
        <v>35.03</v>
      </c>
      <c r="F137" s="43">
        <f t="shared" si="5"/>
        <v>-6.522972206466162E-3</v>
      </c>
    </row>
    <row r="138" spans="2:6" x14ac:dyDescent="0.2">
      <c r="B138" s="40">
        <v>39993</v>
      </c>
      <c r="C138" s="41">
        <v>935.5</v>
      </c>
      <c r="D138" s="43">
        <f t="shared" si="4"/>
        <v>-6.9002123142250533E-3</v>
      </c>
      <c r="E138">
        <v>34.869999999999997</v>
      </c>
      <c r="F138" s="43">
        <f t="shared" si="5"/>
        <v>-4.5675135598059859E-3</v>
      </c>
    </row>
    <row r="139" spans="2:6" x14ac:dyDescent="0.2">
      <c r="B139" s="40">
        <v>39994</v>
      </c>
      <c r="C139" s="41">
        <v>934.5</v>
      </c>
      <c r="D139" s="43">
        <f t="shared" si="4"/>
        <v>-1.0689470871191875E-3</v>
      </c>
      <c r="E139">
        <v>33.549999999999997</v>
      </c>
      <c r="F139" s="43">
        <f t="shared" si="5"/>
        <v>-3.785488958990537E-2</v>
      </c>
    </row>
    <row r="140" spans="2:6" x14ac:dyDescent="0.2">
      <c r="B140" s="40">
        <v>39995</v>
      </c>
      <c r="C140" s="41">
        <v>938.25</v>
      </c>
      <c r="D140" s="43">
        <f t="shared" si="4"/>
        <v>4.0128410914927765E-3</v>
      </c>
      <c r="E140">
        <v>35</v>
      </c>
      <c r="F140" s="43">
        <f t="shared" si="5"/>
        <v>4.3219076005961338E-2</v>
      </c>
    </row>
    <row r="141" spans="2:6" x14ac:dyDescent="0.2">
      <c r="B141" s="40">
        <v>39996</v>
      </c>
      <c r="C141" s="41">
        <v>929.5</v>
      </c>
      <c r="D141" s="43">
        <f t="shared" si="4"/>
        <v>-9.3258726352251527E-3</v>
      </c>
      <c r="E141">
        <v>34.06</v>
      </c>
      <c r="F141" s="43">
        <f t="shared" si="5"/>
        <v>-2.6857142857142791E-2</v>
      </c>
    </row>
    <row r="142" spans="2:6" x14ac:dyDescent="0.2">
      <c r="B142" s="40">
        <v>40000</v>
      </c>
      <c r="C142" s="41">
        <v>924.5</v>
      </c>
      <c r="D142" s="43">
        <f t="shared" si="4"/>
        <v>-5.3792361484669175E-3</v>
      </c>
      <c r="E142">
        <v>33.119999999999997</v>
      </c>
      <c r="F142" s="43">
        <f t="shared" si="5"/>
        <v>-2.7598355842630793E-2</v>
      </c>
    </row>
    <row r="143" spans="2:6" x14ac:dyDescent="0.2">
      <c r="B143" s="40">
        <v>40001</v>
      </c>
      <c r="C143" s="41">
        <v>924</v>
      </c>
      <c r="D143" s="43">
        <f t="shared" si="4"/>
        <v>-5.4083288263926451E-4</v>
      </c>
      <c r="E143">
        <v>32.78</v>
      </c>
      <c r="F143" s="43">
        <f t="shared" si="5"/>
        <v>-1.0265700483091677E-2</v>
      </c>
    </row>
    <row r="144" spans="2:6" x14ac:dyDescent="0.2">
      <c r="B144" s="40">
        <v>40002</v>
      </c>
      <c r="C144" s="41">
        <v>918</v>
      </c>
      <c r="D144" s="43">
        <f t="shared" si="4"/>
        <v>-6.4935064935064939E-3</v>
      </c>
      <c r="E144">
        <v>31.48</v>
      </c>
      <c r="F144" s="43">
        <f t="shared" si="5"/>
        <v>-3.9658328248932298E-2</v>
      </c>
    </row>
    <row r="145" spans="2:6" x14ac:dyDescent="0.2">
      <c r="B145" s="40">
        <v>40003</v>
      </c>
      <c r="C145" s="41">
        <v>911.75</v>
      </c>
      <c r="D145" s="43">
        <f t="shared" si="4"/>
        <v>-6.8082788671023969E-3</v>
      </c>
      <c r="E145">
        <v>31.73</v>
      </c>
      <c r="F145" s="43">
        <f t="shared" si="5"/>
        <v>7.941550190597205E-3</v>
      </c>
    </row>
    <row r="146" spans="2:6" x14ac:dyDescent="0.2">
      <c r="B146" s="40">
        <v>40004</v>
      </c>
      <c r="C146" s="41">
        <v>913</v>
      </c>
      <c r="D146" s="43">
        <f t="shared" si="4"/>
        <v>1.3709898546750755E-3</v>
      </c>
      <c r="E146">
        <v>31.64</v>
      </c>
      <c r="F146" s="43">
        <f t="shared" si="5"/>
        <v>-2.8364323983611677E-3</v>
      </c>
    </row>
    <row r="147" spans="2:6" x14ac:dyDescent="0.2">
      <c r="B147" s="40">
        <v>40007</v>
      </c>
      <c r="C147" s="41">
        <v>908.5</v>
      </c>
      <c r="D147" s="43">
        <f t="shared" si="4"/>
        <v>-4.9288061336254111E-3</v>
      </c>
      <c r="E147">
        <v>31.99</v>
      </c>
      <c r="F147" s="43">
        <f t="shared" si="5"/>
        <v>1.1061946902654799E-2</v>
      </c>
    </row>
    <row r="148" spans="2:6" x14ac:dyDescent="0.2">
      <c r="B148" s="40">
        <v>40008</v>
      </c>
      <c r="C148" s="41">
        <v>924.75</v>
      </c>
      <c r="D148" s="43">
        <f t="shared" ref="D148:D211" si="6">(C148-C147)/C147</f>
        <v>1.7886626307099616E-2</v>
      </c>
      <c r="E148">
        <v>32.840000000000003</v>
      </c>
      <c r="F148" s="43">
        <f t="shared" ref="F148:F211" si="7">(E148-E147)/E147</f>
        <v>2.6570803376055174E-2</v>
      </c>
    </row>
    <row r="149" spans="2:6" x14ac:dyDescent="0.2">
      <c r="B149" s="40">
        <v>40009</v>
      </c>
      <c r="C149" s="41">
        <v>938</v>
      </c>
      <c r="D149" s="43">
        <f t="shared" si="6"/>
        <v>1.4328196809948636E-2</v>
      </c>
      <c r="E149">
        <v>33.94</v>
      </c>
      <c r="F149" s="43">
        <f t="shared" si="7"/>
        <v>3.3495736906211764E-2</v>
      </c>
    </row>
    <row r="150" spans="2:6" x14ac:dyDescent="0.2">
      <c r="B150" s="40">
        <v>40010</v>
      </c>
      <c r="C150" s="41">
        <v>935</v>
      </c>
      <c r="D150" s="43">
        <f t="shared" si="6"/>
        <v>-3.1982942430703624E-3</v>
      </c>
      <c r="E150">
        <v>33.97</v>
      </c>
      <c r="F150" s="43">
        <f t="shared" si="7"/>
        <v>8.839127872716894E-4</v>
      </c>
    </row>
    <row r="151" spans="2:6" x14ac:dyDescent="0.2">
      <c r="B151" s="40">
        <v>40011</v>
      </c>
      <c r="C151" s="41">
        <v>937.5</v>
      </c>
      <c r="D151" s="43">
        <f t="shared" si="6"/>
        <v>2.6737967914438501E-3</v>
      </c>
      <c r="E151">
        <v>34.450000000000003</v>
      </c>
      <c r="F151" s="43">
        <f t="shared" si="7"/>
        <v>1.4130114807182926E-2</v>
      </c>
    </row>
    <row r="152" spans="2:6" x14ac:dyDescent="0.2">
      <c r="B152" s="40">
        <v>40014</v>
      </c>
      <c r="C152" s="41">
        <v>952.75</v>
      </c>
      <c r="D152" s="43">
        <f t="shared" si="6"/>
        <v>1.6266666666666665E-2</v>
      </c>
      <c r="E152">
        <v>35.590000000000003</v>
      </c>
      <c r="F152" s="43">
        <f t="shared" si="7"/>
        <v>3.3091436865021785E-2</v>
      </c>
    </row>
    <row r="153" spans="2:6" x14ac:dyDescent="0.2">
      <c r="B153" s="40">
        <v>40015</v>
      </c>
      <c r="C153" s="41">
        <v>947.75</v>
      </c>
      <c r="D153" s="43">
        <f t="shared" si="6"/>
        <v>-5.247966413014957E-3</v>
      </c>
      <c r="E153">
        <v>35.409999999999997</v>
      </c>
      <c r="F153" s="43">
        <f t="shared" si="7"/>
        <v>-5.0576004495646752E-3</v>
      </c>
    </row>
    <row r="154" spans="2:6" x14ac:dyDescent="0.2">
      <c r="B154" s="40">
        <v>40016</v>
      </c>
      <c r="C154" s="41">
        <v>948.25</v>
      </c>
      <c r="D154" s="43">
        <f t="shared" si="6"/>
        <v>5.2756528620416781E-4</v>
      </c>
      <c r="E154">
        <v>34.950000000000003</v>
      </c>
      <c r="F154" s="43">
        <f t="shared" si="7"/>
        <v>-1.2990680598700757E-2</v>
      </c>
    </row>
    <row r="155" spans="2:6" x14ac:dyDescent="0.2">
      <c r="B155" s="40">
        <v>40017</v>
      </c>
      <c r="C155" s="41">
        <v>950</v>
      </c>
      <c r="D155" s="43">
        <f t="shared" si="6"/>
        <v>1.8455048774057474E-3</v>
      </c>
      <c r="E155">
        <v>35.090000000000003</v>
      </c>
      <c r="F155" s="43">
        <f t="shared" si="7"/>
        <v>4.0057224606580991E-3</v>
      </c>
    </row>
    <row r="156" spans="2:6" x14ac:dyDescent="0.2">
      <c r="B156" s="40">
        <v>40018</v>
      </c>
      <c r="C156" s="41">
        <v>951.5</v>
      </c>
      <c r="D156" s="43">
        <f t="shared" si="6"/>
        <v>1.5789473684210526E-3</v>
      </c>
      <c r="E156">
        <v>35.35</v>
      </c>
      <c r="F156" s="43">
        <f t="shared" si="7"/>
        <v>7.4095183813051579E-3</v>
      </c>
    </row>
    <row r="157" spans="2:6" x14ac:dyDescent="0.2">
      <c r="B157" s="40">
        <v>40021</v>
      </c>
      <c r="C157" s="41">
        <v>955</v>
      </c>
      <c r="D157" s="43">
        <f t="shared" si="6"/>
        <v>3.6784025223331584E-3</v>
      </c>
      <c r="E157">
        <v>34.979999999999997</v>
      </c>
      <c r="F157" s="43">
        <f t="shared" si="7"/>
        <v>-1.0466760961810595E-2</v>
      </c>
    </row>
    <row r="158" spans="2:6" x14ac:dyDescent="0.2">
      <c r="B158" s="40">
        <v>40022</v>
      </c>
      <c r="C158" s="41">
        <v>944.25</v>
      </c>
      <c r="D158" s="43">
        <f t="shared" si="6"/>
        <v>-1.1256544502617802E-2</v>
      </c>
      <c r="E158">
        <v>33.5</v>
      </c>
      <c r="F158" s="43">
        <f t="shared" si="7"/>
        <v>-4.2309891366495052E-2</v>
      </c>
    </row>
    <row r="159" spans="2:6" x14ac:dyDescent="0.2">
      <c r="B159" s="40">
        <v>40023</v>
      </c>
      <c r="C159" s="41">
        <v>931</v>
      </c>
      <c r="D159" s="43">
        <f t="shared" si="6"/>
        <v>-1.4032300767805136E-2</v>
      </c>
      <c r="E159">
        <v>32.86</v>
      </c>
      <c r="F159" s="43">
        <f t="shared" si="7"/>
        <v>-1.9104477611940316E-2</v>
      </c>
    </row>
    <row r="160" spans="2:6" x14ac:dyDescent="0.2">
      <c r="B160" s="40">
        <v>40024</v>
      </c>
      <c r="C160" s="41">
        <v>932.5</v>
      </c>
      <c r="D160" s="43">
        <f t="shared" si="6"/>
        <v>1.611170784103115E-3</v>
      </c>
      <c r="E160">
        <v>33.85</v>
      </c>
      <c r="F160" s="43">
        <f t="shared" si="7"/>
        <v>3.0127814972611137E-2</v>
      </c>
    </row>
    <row r="161" spans="2:6" x14ac:dyDescent="0.2">
      <c r="B161" s="40">
        <v>40025</v>
      </c>
      <c r="C161" s="41">
        <v>939</v>
      </c>
      <c r="D161" s="43">
        <f t="shared" si="6"/>
        <v>6.9705093833780157E-3</v>
      </c>
      <c r="E161">
        <v>34.9</v>
      </c>
      <c r="F161" s="43">
        <f t="shared" si="7"/>
        <v>3.1019202363367714E-2</v>
      </c>
    </row>
    <row r="162" spans="2:6" x14ac:dyDescent="0.2">
      <c r="B162" s="40">
        <v>40028</v>
      </c>
      <c r="C162" s="41">
        <v>959.75</v>
      </c>
      <c r="D162" s="43">
        <f t="shared" si="6"/>
        <v>2.2097976570820022E-2</v>
      </c>
      <c r="E162">
        <v>36.11</v>
      </c>
      <c r="F162" s="43">
        <f t="shared" si="7"/>
        <v>3.4670487106017216E-2</v>
      </c>
    </row>
    <row r="163" spans="2:6" x14ac:dyDescent="0.2">
      <c r="B163" s="40">
        <v>40029</v>
      </c>
      <c r="C163" s="41">
        <v>960.5</v>
      </c>
      <c r="D163" s="43">
        <f t="shared" si="6"/>
        <v>7.8145350351654073E-4</v>
      </c>
      <c r="E163">
        <v>36.159999999999997</v>
      </c>
      <c r="F163" s="43">
        <f t="shared" si="7"/>
        <v>1.3846579894765205E-3</v>
      </c>
    </row>
    <row r="164" spans="2:6" x14ac:dyDescent="0.2">
      <c r="B164" s="40">
        <v>40030</v>
      </c>
      <c r="C164" s="41">
        <v>960.5</v>
      </c>
      <c r="D164" s="43">
        <f t="shared" si="6"/>
        <v>0</v>
      </c>
      <c r="E164">
        <v>36.03</v>
      </c>
      <c r="F164" s="43">
        <f t="shared" si="7"/>
        <v>-3.5951327433627065E-3</v>
      </c>
    </row>
    <row r="165" spans="2:6" x14ac:dyDescent="0.2">
      <c r="B165" s="40">
        <v>40031</v>
      </c>
      <c r="C165" s="41">
        <v>964</v>
      </c>
      <c r="D165" s="43">
        <f t="shared" si="6"/>
        <v>3.6439354502863092E-3</v>
      </c>
      <c r="E165">
        <v>35.75</v>
      </c>
      <c r="F165" s="43">
        <f t="shared" si="7"/>
        <v>-7.7713016930336144E-3</v>
      </c>
    </row>
    <row r="166" spans="2:6" x14ac:dyDescent="0.2">
      <c r="B166" s="40">
        <v>40032</v>
      </c>
      <c r="C166" s="41">
        <v>956</v>
      </c>
      <c r="D166" s="43">
        <f t="shared" si="6"/>
        <v>-8.2987551867219917E-3</v>
      </c>
      <c r="E166">
        <v>34.770000000000003</v>
      </c>
      <c r="F166" s="43">
        <f t="shared" si="7"/>
        <v>-2.7412587412587324E-2</v>
      </c>
    </row>
    <row r="167" spans="2:6" x14ac:dyDescent="0.2">
      <c r="B167" s="40">
        <v>40035</v>
      </c>
      <c r="C167" s="41">
        <v>945</v>
      </c>
      <c r="D167" s="43">
        <f t="shared" si="6"/>
        <v>-1.1506276150627616E-2</v>
      </c>
      <c r="E167">
        <v>34.26</v>
      </c>
      <c r="F167" s="43">
        <f t="shared" si="7"/>
        <v>-1.4667817083692984E-2</v>
      </c>
    </row>
    <row r="168" spans="2:6" x14ac:dyDescent="0.2">
      <c r="B168" s="40">
        <v>40036</v>
      </c>
      <c r="C168" s="41">
        <v>942.75</v>
      </c>
      <c r="D168" s="43">
        <f t="shared" si="6"/>
        <v>-2.3809523809523812E-3</v>
      </c>
      <c r="E168">
        <v>33.630000000000003</v>
      </c>
      <c r="F168" s="43">
        <f t="shared" si="7"/>
        <v>-1.838879159369514E-2</v>
      </c>
    </row>
    <row r="169" spans="2:6" x14ac:dyDescent="0.2">
      <c r="B169" s="40">
        <v>40037</v>
      </c>
      <c r="C169" s="41">
        <v>947.25</v>
      </c>
      <c r="D169" s="43">
        <f t="shared" si="6"/>
        <v>4.7732696897374704E-3</v>
      </c>
      <c r="E169">
        <v>33.6</v>
      </c>
      <c r="F169" s="43">
        <f t="shared" si="7"/>
        <v>-8.9206066012492225E-4</v>
      </c>
    </row>
    <row r="170" spans="2:6" x14ac:dyDescent="0.2">
      <c r="B170" s="40">
        <v>40038</v>
      </c>
      <c r="C170" s="41">
        <v>953.5</v>
      </c>
      <c r="D170" s="43">
        <f t="shared" si="6"/>
        <v>6.5980469780944836E-3</v>
      </c>
      <c r="E170">
        <v>34.19</v>
      </c>
      <c r="F170" s="43">
        <f t="shared" si="7"/>
        <v>1.7559523809523699E-2</v>
      </c>
    </row>
    <row r="171" spans="2:6" x14ac:dyDescent="0.2">
      <c r="B171" s="40">
        <v>40039</v>
      </c>
      <c r="C171" s="41">
        <v>953.5</v>
      </c>
      <c r="D171" s="43">
        <f t="shared" si="6"/>
        <v>0</v>
      </c>
      <c r="E171">
        <v>33.92</v>
      </c>
      <c r="F171" s="43">
        <f t="shared" si="7"/>
        <v>-7.8970459198594925E-3</v>
      </c>
    </row>
    <row r="172" spans="2:6" x14ac:dyDescent="0.2">
      <c r="B172" s="40">
        <v>40042</v>
      </c>
      <c r="C172" s="41">
        <v>932.75</v>
      </c>
      <c r="D172" s="43">
        <f t="shared" si="6"/>
        <v>-2.1761929732564238E-2</v>
      </c>
      <c r="E172">
        <v>32.94</v>
      </c>
      <c r="F172" s="43">
        <f t="shared" si="7"/>
        <v>-2.8891509433962379E-2</v>
      </c>
    </row>
    <row r="173" spans="2:6" x14ac:dyDescent="0.2">
      <c r="B173" s="40">
        <v>40043</v>
      </c>
      <c r="C173" s="41">
        <v>935</v>
      </c>
      <c r="D173" s="43">
        <f t="shared" si="6"/>
        <v>2.4122219244170464E-3</v>
      </c>
      <c r="E173">
        <v>33.46</v>
      </c>
      <c r="F173" s="43">
        <f t="shared" si="7"/>
        <v>1.5786278081360145E-2</v>
      </c>
    </row>
    <row r="174" spans="2:6" x14ac:dyDescent="0.2">
      <c r="B174" s="40">
        <v>40044</v>
      </c>
      <c r="C174" s="41">
        <v>943</v>
      </c>
      <c r="D174" s="43">
        <f t="shared" si="6"/>
        <v>8.5561497326203211E-3</v>
      </c>
      <c r="E174">
        <v>33.82</v>
      </c>
      <c r="F174" s="43">
        <f t="shared" si="7"/>
        <v>1.0759115361625805E-2</v>
      </c>
    </row>
    <row r="175" spans="2:6" x14ac:dyDescent="0.2">
      <c r="B175" s="40">
        <v>40045</v>
      </c>
      <c r="C175" s="41">
        <v>940.5</v>
      </c>
      <c r="D175" s="43">
        <f t="shared" si="6"/>
        <v>-2.6511134676564158E-3</v>
      </c>
      <c r="E175">
        <v>34.14</v>
      </c>
      <c r="F175" s="43">
        <f t="shared" si="7"/>
        <v>9.4618568894145553E-3</v>
      </c>
    </row>
    <row r="176" spans="2:6" x14ac:dyDescent="0.2">
      <c r="B176" s="40">
        <v>40046</v>
      </c>
      <c r="C176" s="41">
        <v>952.5</v>
      </c>
      <c r="D176" s="43">
        <f t="shared" si="6"/>
        <v>1.2759170653907496E-2</v>
      </c>
      <c r="E176">
        <v>34.67</v>
      </c>
      <c r="F176" s="43">
        <f t="shared" si="7"/>
        <v>1.5524311657879354E-2</v>
      </c>
    </row>
    <row r="177" spans="2:6" x14ac:dyDescent="0.2">
      <c r="B177" s="40">
        <v>40049</v>
      </c>
      <c r="C177" s="41">
        <v>951.5</v>
      </c>
      <c r="D177" s="43">
        <f t="shared" si="6"/>
        <v>-1.0498687664041995E-3</v>
      </c>
      <c r="E177">
        <v>34.380000000000003</v>
      </c>
      <c r="F177" s="43">
        <f t="shared" si="7"/>
        <v>-8.364580328814512E-3</v>
      </c>
    </row>
    <row r="178" spans="2:6" x14ac:dyDescent="0.2">
      <c r="B178" s="40">
        <v>40050</v>
      </c>
      <c r="C178" s="41">
        <v>950.5</v>
      </c>
      <c r="D178" s="43">
        <f t="shared" si="6"/>
        <v>-1.0509721492380452E-3</v>
      </c>
      <c r="E178">
        <v>34.51</v>
      </c>
      <c r="F178" s="43">
        <f t="shared" si="7"/>
        <v>3.781268179173806E-3</v>
      </c>
    </row>
    <row r="179" spans="2:6" x14ac:dyDescent="0.2">
      <c r="B179" s="40">
        <v>40051</v>
      </c>
      <c r="C179" s="41">
        <v>940.5</v>
      </c>
      <c r="D179" s="43">
        <f t="shared" si="6"/>
        <v>-1.0520778537611783E-2</v>
      </c>
      <c r="E179">
        <v>34.200000000000003</v>
      </c>
      <c r="F179" s="43">
        <f t="shared" si="7"/>
        <v>-8.9829035062299386E-3</v>
      </c>
    </row>
    <row r="180" spans="2:6" x14ac:dyDescent="0.2">
      <c r="B180" s="40">
        <v>40052</v>
      </c>
      <c r="C180" s="41">
        <v>943</v>
      </c>
      <c r="D180" s="43">
        <f t="shared" si="6"/>
        <v>2.6581605528973951E-3</v>
      </c>
      <c r="E180">
        <v>34.58</v>
      </c>
      <c r="F180" s="43">
        <f t="shared" si="7"/>
        <v>1.1111111111110978E-2</v>
      </c>
    </row>
    <row r="181" spans="2:6" x14ac:dyDescent="0.2">
      <c r="B181" s="40">
        <v>40053</v>
      </c>
      <c r="C181" s="41">
        <v>955.5</v>
      </c>
      <c r="D181" s="43">
        <f t="shared" si="6"/>
        <v>1.3255567338282079E-2</v>
      </c>
      <c r="E181">
        <v>35.43</v>
      </c>
      <c r="F181" s="43">
        <f t="shared" si="7"/>
        <v>2.458068247541936E-2</v>
      </c>
    </row>
    <row r="182" spans="2:6" x14ac:dyDescent="0.2">
      <c r="B182" s="40">
        <v>40056</v>
      </c>
      <c r="C182" s="41">
        <v>955</v>
      </c>
      <c r="D182" s="43">
        <f t="shared" si="6"/>
        <v>-5.2328623757195189E-4</v>
      </c>
      <c r="E182">
        <v>34.700000000000003</v>
      </c>
      <c r="F182" s="43">
        <f t="shared" si="7"/>
        <v>-2.0604007902907052E-2</v>
      </c>
    </row>
    <row r="183" spans="2:6" x14ac:dyDescent="0.2">
      <c r="B183" s="40">
        <v>40057</v>
      </c>
      <c r="C183" s="41">
        <v>964.75</v>
      </c>
      <c r="D183" s="43">
        <f t="shared" si="6"/>
        <v>1.0209424083769634E-2</v>
      </c>
      <c r="E183">
        <v>35.049999999999997</v>
      </c>
      <c r="F183" s="43">
        <f t="shared" si="7"/>
        <v>1.0086455331411939E-2</v>
      </c>
    </row>
    <row r="184" spans="2:6" x14ac:dyDescent="0.2">
      <c r="B184" s="40">
        <v>40058</v>
      </c>
      <c r="C184" s="41">
        <v>983</v>
      </c>
      <c r="D184" s="43">
        <f t="shared" si="6"/>
        <v>1.8916817828452968E-2</v>
      </c>
      <c r="E184">
        <v>37.89</v>
      </c>
      <c r="F184" s="43">
        <f t="shared" si="7"/>
        <v>8.1027104136947317E-2</v>
      </c>
    </row>
    <row r="185" spans="2:6" x14ac:dyDescent="0.2">
      <c r="B185" s="40">
        <v>40059</v>
      </c>
      <c r="C185" s="41">
        <v>989</v>
      </c>
      <c r="D185" s="43">
        <f t="shared" si="6"/>
        <v>6.1037639877924718E-3</v>
      </c>
      <c r="E185">
        <v>39.53</v>
      </c>
      <c r="F185" s="43">
        <f t="shared" si="7"/>
        <v>4.3283188176299829E-2</v>
      </c>
    </row>
    <row r="186" spans="2:6" x14ac:dyDescent="0.2">
      <c r="B186" s="40">
        <v>40060</v>
      </c>
      <c r="C186" s="41">
        <v>993</v>
      </c>
      <c r="D186" s="43">
        <f t="shared" si="6"/>
        <v>4.0444893832153692E-3</v>
      </c>
      <c r="E186">
        <v>40.04</v>
      </c>
      <c r="F186" s="43">
        <f t="shared" si="7"/>
        <v>1.2901593726283784E-2</v>
      </c>
    </row>
    <row r="187" spans="2:6" x14ac:dyDescent="0.2">
      <c r="B187" s="40">
        <v>40064</v>
      </c>
      <c r="C187" s="41">
        <v>1000.75</v>
      </c>
      <c r="D187" s="43">
        <f t="shared" si="6"/>
        <v>7.8046324269889222E-3</v>
      </c>
      <c r="E187">
        <v>39.299999999999997</v>
      </c>
      <c r="F187" s="43">
        <f t="shared" si="7"/>
        <v>-1.8481518481518532E-2</v>
      </c>
    </row>
    <row r="188" spans="2:6" x14ac:dyDescent="0.2">
      <c r="B188" s="40">
        <v>40065</v>
      </c>
      <c r="C188" s="41">
        <v>999.5</v>
      </c>
      <c r="D188" s="43">
        <f t="shared" si="6"/>
        <v>-1.2490632025980515E-3</v>
      </c>
      <c r="E188">
        <v>36.950000000000003</v>
      </c>
      <c r="F188" s="43">
        <f t="shared" si="7"/>
        <v>-5.979643765903294E-2</v>
      </c>
    </row>
    <row r="189" spans="2:6" x14ac:dyDescent="0.2">
      <c r="B189" s="40">
        <v>40066</v>
      </c>
      <c r="C189" s="41">
        <v>990.75</v>
      </c>
      <c r="D189" s="43">
        <f t="shared" si="6"/>
        <v>-8.7543771885942971E-3</v>
      </c>
      <c r="E189">
        <v>38</v>
      </c>
      <c r="F189" s="43">
        <f t="shared" si="7"/>
        <v>2.8416779431664332E-2</v>
      </c>
    </row>
    <row r="190" spans="2:6" x14ac:dyDescent="0.2">
      <c r="B190" s="40">
        <v>40067</v>
      </c>
      <c r="C190" s="41">
        <v>1008.25</v>
      </c>
      <c r="D190" s="43">
        <f t="shared" si="6"/>
        <v>1.7663386323492306E-2</v>
      </c>
      <c r="E190">
        <v>38.18</v>
      </c>
      <c r="F190" s="43">
        <f t="shared" si="7"/>
        <v>4.7368421052631504E-3</v>
      </c>
    </row>
    <row r="191" spans="2:6" x14ac:dyDescent="0.2">
      <c r="B191" s="40">
        <v>40070</v>
      </c>
      <c r="C191" s="41">
        <v>999.25</v>
      </c>
      <c r="D191" s="43">
        <f t="shared" si="6"/>
        <v>-8.9263575502107617E-3</v>
      </c>
      <c r="E191">
        <v>37.39</v>
      </c>
      <c r="F191" s="43">
        <f t="shared" si="7"/>
        <v>-2.0691461498166558E-2</v>
      </c>
    </row>
    <row r="192" spans="2:6" x14ac:dyDescent="0.2">
      <c r="B192" s="40">
        <v>40071</v>
      </c>
      <c r="C192" s="41">
        <v>996</v>
      </c>
      <c r="D192" s="43">
        <f t="shared" si="6"/>
        <v>-3.2524393294971229E-3</v>
      </c>
      <c r="E192">
        <v>37.950000000000003</v>
      </c>
      <c r="F192" s="43">
        <f t="shared" si="7"/>
        <v>1.4977266648836647E-2</v>
      </c>
    </row>
    <row r="193" spans="2:6" x14ac:dyDescent="0.2">
      <c r="B193" s="40">
        <v>40072</v>
      </c>
      <c r="C193" s="41">
        <v>1015.75</v>
      </c>
      <c r="D193" s="43">
        <f t="shared" si="6"/>
        <v>1.9829317269076305E-2</v>
      </c>
      <c r="E193">
        <v>38.53</v>
      </c>
      <c r="F193" s="43">
        <f t="shared" si="7"/>
        <v>1.5283267457180455E-2</v>
      </c>
    </row>
    <row r="194" spans="2:6" x14ac:dyDescent="0.2">
      <c r="B194" s="40">
        <v>40073</v>
      </c>
      <c r="C194" s="41">
        <v>1018.5</v>
      </c>
      <c r="D194" s="43">
        <f t="shared" si="6"/>
        <v>2.7073590942653211E-3</v>
      </c>
      <c r="E194">
        <v>38.06</v>
      </c>
      <c r="F194" s="43">
        <f t="shared" si="7"/>
        <v>-1.2198287049052656E-2</v>
      </c>
    </row>
    <row r="195" spans="2:6" x14ac:dyDescent="0.2">
      <c r="B195" s="40">
        <v>40074</v>
      </c>
      <c r="C195" s="41">
        <v>1012</v>
      </c>
      <c r="D195" s="43">
        <f t="shared" si="6"/>
        <v>-6.3819342169857633E-3</v>
      </c>
      <c r="E195">
        <v>37.049999999999997</v>
      </c>
      <c r="F195" s="43">
        <f t="shared" si="7"/>
        <v>-2.6537046768260773E-2</v>
      </c>
    </row>
    <row r="196" spans="2:6" x14ac:dyDescent="0.2">
      <c r="B196" s="40">
        <v>40077</v>
      </c>
      <c r="C196" s="41">
        <v>997</v>
      </c>
      <c r="D196" s="43">
        <f t="shared" si="6"/>
        <v>-1.4822134387351778E-2</v>
      </c>
      <c r="E196">
        <v>36.51</v>
      </c>
      <c r="F196" s="43">
        <f t="shared" si="7"/>
        <v>-1.4574898785425078E-2</v>
      </c>
    </row>
    <row r="197" spans="2:6" x14ac:dyDescent="0.2">
      <c r="B197" s="40">
        <v>40078</v>
      </c>
      <c r="C197" s="41">
        <v>1014</v>
      </c>
      <c r="D197" s="43">
        <f t="shared" si="6"/>
        <v>1.7051153460381142E-2</v>
      </c>
      <c r="E197">
        <v>37.5</v>
      </c>
      <c r="F197" s="43">
        <f t="shared" si="7"/>
        <v>2.7115858668857903E-2</v>
      </c>
    </row>
    <row r="198" spans="2:6" x14ac:dyDescent="0.2">
      <c r="B198" s="40">
        <v>40079</v>
      </c>
      <c r="C198" s="41">
        <v>1010.25</v>
      </c>
      <c r="D198" s="43">
        <f t="shared" si="6"/>
        <v>-3.6982248520710057E-3</v>
      </c>
      <c r="E198">
        <v>36.53</v>
      </c>
      <c r="F198" s="43">
        <f t="shared" si="7"/>
        <v>-2.5866666666666635E-2</v>
      </c>
    </row>
    <row r="199" spans="2:6" x14ac:dyDescent="0.2">
      <c r="B199" s="40">
        <v>40080</v>
      </c>
      <c r="C199" s="41">
        <v>1009.75</v>
      </c>
      <c r="D199" s="43">
        <f t="shared" si="6"/>
        <v>-4.9492699826775548E-4</v>
      </c>
      <c r="E199">
        <v>36.46</v>
      </c>
      <c r="F199" s="43">
        <f t="shared" si="7"/>
        <v>-1.9162332329592192E-3</v>
      </c>
    </row>
    <row r="200" spans="2:6" x14ac:dyDescent="0.2">
      <c r="B200" s="40">
        <v>40081</v>
      </c>
      <c r="C200" s="41">
        <v>991.5</v>
      </c>
      <c r="D200" s="43">
        <f t="shared" si="6"/>
        <v>-1.8073780638771974E-2</v>
      </c>
      <c r="E200">
        <v>36.14</v>
      </c>
      <c r="F200" s="43">
        <f t="shared" si="7"/>
        <v>-8.7767416346681369E-3</v>
      </c>
    </row>
    <row r="201" spans="2:6" x14ac:dyDescent="0.2">
      <c r="B201" s="40">
        <v>40084</v>
      </c>
      <c r="C201" s="41">
        <v>991.75</v>
      </c>
      <c r="D201" s="43">
        <f t="shared" si="6"/>
        <v>2.5214321734745338E-4</v>
      </c>
      <c r="E201">
        <v>36.31</v>
      </c>
      <c r="F201" s="43">
        <f t="shared" si="7"/>
        <v>4.703929164360866E-3</v>
      </c>
    </row>
    <row r="202" spans="2:6" x14ac:dyDescent="0.2">
      <c r="B202" s="40">
        <v>40085</v>
      </c>
      <c r="C202" s="41">
        <v>989.5</v>
      </c>
      <c r="D202" s="43">
        <f t="shared" si="6"/>
        <v>-2.2687169145449962E-3</v>
      </c>
      <c r="E202">
        <v>37.549999999999997</v>
      </c>
      <c r="F202" s="43">
        <f t="shared" si="7"/>
        <v>3.4150371798402503E-2</v>
      </c>
    </row>
    <row r="203" spans="2:6" x14ac:dyDescent="0.2">
      <c r="B203" s="40">
        <v>40086</v>
      </c>
      <c r="C203" s="41">
        <v>995.75</v>
      </c>
      <c r="D203" s="43">
        <f t="shared" si="6"/>
        <v>6.3163213744315307E-3</v>
      </c>
      <c r="E203">
        <v>37.9</v>
      </c>
      <c r="F203" s="43">
        <f t="shared" si="7"/>
        <v>9.3209054593875219E-3</v>
      </c>
    </row>
    <row r="204" spans="2:6" x14ac:dyDescent="0.2">
      <c r="B204" s="40">
        <v>40087</v>
      </c>
      <c r="C204" s="41">
        <v>1004.75</v>
      </c>
      <c r="D204" s="43">
        <f t="shared" si="6"/>
        <v>9.0384132563394431E-3</v>
      </c>
      <c r="E204">
        <v>36.18</v>
      </c>
      <c r="F204" s="43">
        <f t="shared" si="7"/>
        <v>-4.5382585751978864E-2</v>
      </c>
    </row>
    <row r="205" spans="2:6" x14ac:dyDescent="0.2">
      <c r="B205" s="40">
        <v>40088</v>
      </c>
      <c r="C205" s="41">
        <v>1003.5</v>
      </c>
      <c r="D205" s="43">
        <f t="shared" si="6"/>
        <v>-1.2440905697934811E-3</v>
      </c>
      <c r="E205">
        <v>36.1</v>
      </c>
      <c r="F205" s="43">
        <f t="shared" si="7"/>
        <v>-2.211166390270821E-3</v>
      </c>
    </row>
    <row r="206" spans="2:6" x14ac:dyDescent="0.2">
      <c r="B206" s="40">
        <v>40091</v>
      </c>
      <c r="C206" s="41">
        <v>1005.5</v>
      </c>
      <c r="D206" s="43">
        <f t="shared" si="6"/>
        <v>1.9930244145490781E-3</v>
      </c>
      <c r="E206">
        <v>36.909999999999997</v>
      </c>
      <c r="F206" s="43">
        <f t="shared" si="7"/>
        <v>2.2437673130193771E-2</v>
      </c>
    </row>
    <row r="207" spans="2:6" x14ac:dyDescent="0.2">
      <c r="B207" s="40">
        <v>40092</v>
      </c>
      <c r="C207" s="41">
        <v>1038.75</v>
      </c>
      <c r="D207" s="43">
        <f t="shared" si="6"/>
        <v>3.3068125310790654E-2</v>
      </c>
      <c r="E207">
        <v>38.840000000000003</v>
      </c>
      <c r="F207" s="43">
        <f t="shared" si="7"/>
        <v>5.2289352479003168E-2</v>
      </c>
    </row>
    <row r="208" spans="2:6" x14ac:dyDescent="0.2">
      <c r="B208" s="40">
        <v>40093</v>
      </c>
      <c r="C208" s="41">
        <v>1040.25</v>
      </c>
      <c r="D208" s="43">
        <f t="shared" si="6"/>
        <v>1.4440433212996389E-3</v>
      </c>
      <c r="E208">
        <v>39.28</v>
      </c>
      <c r="F208" s="43">
        <f t="shared" si="7"/>
        <v>1.1328527291452051E-2</v>
      </c>
    </row>
    <row r="209" spans="2:6" x14ac:dyDescent="0.2">
      <c r="B209" s="40">
        <v>40094</v>
      </c>
      <c r="C209" s="41">
        <v>1045</v>
      </c>
      <c r="D209" s="43">
        <f t="shared" si="6"/>
        <v>4.5662100456621002E-3</v>
      </c>
      <c r="E209">
        <v>39.51</v>
      </c>
      <c r="F209" s="43">
        <f t="shared" si="7"/>
        <v>5.8553971486760914E-3</v>
      </c>
    </row>
    <row r="210" spans="2:6" x14ac:dyDescent="0.2">
      <c r="B210" s="40">
        <v>40095</v>
      </c>
      <c r="C210" s="41">
        <v>1051.5</v>
      </c>
      <c r="D210" s="43">
        <f t="shared" si="6"/>
        <v>6.2200956937799043E-3</v>
      </c>
      <c r="E210">
        <v>39.479999999999997</v>
      </c>
      <c r="F210" s="43">
        <f t="shared" si="7"/>
        <v>-7.5930144267276985E-4</v>
      </c>
    </row>
    <row r="211" spans="2:6" x14ac:dyDescent="0.2">
      <c r="B211" s="40">
        <v>40098</v>
      </c>
      <c r="C211" s="41">
        <v>1058.75</v>
      </c>
      <c r="D211" s="43">
        <f t="shared" si="6"/>
        <v>6.8949120304327149E-3</v>
      </c>
      <c r="E211">
        <v>39.36</v>
      </c>
      <c r="F211" s="43">
        <f t="shared" si="7"/>
        <v>-3.0395136778114855E-3</v>
      </c>
    </row>
    <row r="212" spans="2:6" x14ac:dyDescent="0.2">
      <c r="B212" s="40">
        <v>40099</v>
      </c>
      <c r="C212" s="41">
        <v>1057.5</v>
      </c>
      <c r="D212" s="43">
        <f t="shared" ref="D212:D264" si="8">(C212-C211)/C211</f>
        <v>-1.1806375442739079E-3</v>
      </c>
      <c r="E212">
        <v>39.9</v>
      </c>
      <c r="F212" s="43">
        <f t="shared" ref="F212:F264" si="9">(E212-E211)/E211</f>
        <v>1.371951219512193E-2</v>
      </c>
    </row>
    <row r="213" spans="2:6" x14ac:dyDescent="0.2">
      <c r="B213" s="40">
        <v>40100</v>
      </c>
      <c r="C213" s="41">
        <v>1059.5</v>
      </c>
      <c r="D213" s="43">
        <f t="shared" si="8"/>
        <v>1.8912529550827422E-3</v>
      </c>
      <c r="E213">
        <v>39.97</v>
      </c>
      <c r="F213" s="43">
        <f t="shared" si="9"/>
        <v>1.7543859649122879E-3</v>
      </c>
    </row>
    <row r="214" spans="2:6" x14ac:dyDescent="0.2">
      <c r="B214" s="40">
        <v>40101</v>
      </c>
      <c r="C214" s="41">
        <v>1053.5</v>
      </c>
      <c r="D214" s="43">
        <f t="shared" si="8"/>
        <v>-5.6630486078338843E-3</v>
      </c>
      <c r="E214">
        <v>38.909999999999997</v>
      </c>
      <c r="F214" s="43">
        <f t="shared" si="9"/>
        <v>-2.6519889917438137E-2</v>
      </c>
    </row>
    <row r="215" spans="2:6" x14ac:dyDescent="0.2">
      <c r="B215" s="40">
        <v>40102</v>
      </c>
      <c r="C215" s="41">
        <v>1047.5</v>
      </c>
      <c r="D215" s="43">
        <f t="shared" si="8"/>
        <v>-5.6953013763644993E-3</v>
      </c>
      <c r="E215">
        <v>38.659999999999997</v>
      </c>
      <c r="F215" s="43">
        <f t="shared" si="9"/>
        <v>-6.4250835260858397E-3</v>
      </c>
    </row>
    <row r="216" spans="2:6" x14ac:dyDescent="0.2">
      <c r="B216" s="40">
        <v>40105</v>
      </c>
      <c r="C216" s="41">
        <v>1050.5</v>
      </c>
      <c r="D216" s="43">
        <f t="shared" si="8"/>
        <v>2.8639618138424821E-3</v>
      </c>
      <c r="E216">
        <v>38.979999999999997</v>
      </c>
      <c r="F216" s="43">
        <f t="shared" si="9"/>
        <v>8.2772891877910069E-3</v>
      </c>
    </row>
    <row r="217" spans="2:6" x14ac:dyDescent="0.2">
      <c r="B217" s="40">
        <v>40106</v>
      </c>
      <c r="C217" s="41">
        <v>1061.75</v>
      </c>
      <c r="D217" s="43">
        <f t="shared" si="8"/>
        <v>1.0709186101856259E-2</v>
      </c>
      <c r="E217">
        <v>37.85</v>
      </c>
      <c r="F217" s="43">
        <f t="shared" si="9"/>
        <v>-2.8989225243714611E-2</v>
      </c>
    </row>
    <row r="218" spans="2:6" x14ac:dyDescent="0.2">
      <c r="B218" s="40">
        <v>40107</v>
      </c>
      <c r="C218" s="41">
        <v>1053.75</v>
      </c>
      <c r="D218" s="43">
        <f t="shared" si="8"/>
        <v>-7.5347303979279492E-3</v>
      </c>
      <c r="E218">
        <v>38.1</v>
      </c>
      <c r="F218" s="43">
        <f t="shared" si="9"/>
        <v>6.6050198150594446E-3</v>
      </c>
    </row>
    <row r="219" spans="2:6" x14ac:dyDescent="0.2">
      <c r="B219" s="40">
        <v>40108</v>
      </c>
      <c r="C219" s="41">
        <v>1053</v>
      </c>
      <c r="D219" s="43">
        <f t="shared" si="8"/>
        <v>-7.1174377224199293E-4</v>
      </c>
      <c r="E219">
        <v>37.93</v>
      </c>
      <c r="F219" s="43">
        <f t="shared" si="9"/>
        <v>-4.4619422572178919E-3</v>
      </c>
    </row>
    <row r="220" spans="2:6" x14ac:dyDescent="0.2">
      <c r="B220" s="40">
        <v>40109</v>
      </c>
      <c r="C220" s="41">
        <v>1061.75</v>
      </c>
      <c r="D220" s="43">
        <f t="shared" si="8"/>
        <v>8.309591642924977E-3</v>
      </c>
      <c r="E220">
        <v>37.57</v>
      </c>
      <c r="F220" s="43">
        <f t="shared" si="9"/>
        <v>-9.4911679409438298E-3</v>
      </c>
    </row>
    <row r="221" spans="2:6" x14ac:dyDescent="0.2">
      <c r="B221" s="40">
        <v>40112</v>
      </c>
      <c r="C221" s="41">
        <v>1054</v>
      </c>
      <c r="D221" s="43">
        <f t="shared" si="8"/>
        <v>-7.2992700729927005E-3</v>
      </c>
      <c r="E221">
        <v>36.200000000000003</v>
      </c>
      <c r="F221" s="43">
        <f t="shared" si="9"/>
        <v>-3.6465264838967192E-2</v>
      </c>
    </row>
    <row r="222" spans="2:6" x14ac:dyDescent="0.2">
      <c r="B222" s="40">
        <v>40113</v>
      </c>
      <c r="C222" s="41">
        <v>1036.5</v>
      </c>
      <c r="D222" s="43">
        <f t="shared" si="8"/>
        <v>-1.6603415559772294E-2</v>
      </c>
      <c r="E222">
        <v>36.090000000000003</v>
      </c>
      <c r="F222" s="43">
        <f t="shared" si="9"/>
        <v>-3.0386740331491552E-3</v>
      </c>
    </row>
    <row r="223" spans="2:6" x14ac:dyDescent="0.2">
      <c r="B223" s="40">
        <v>40114</v>
      </c>
      <c r="C223" s="41">
        <v>1031.75</v>
      </c>
      <c r="D223" s="43">
        <f t="shared" si="8"/>
        <v>-4.5827303424987942E-3</v>
      </c>
      <c r="E223">
        <v>34.58</v>
      </c>
      <c r="F223" s="43">
        <f t="shared" si="9"/>
        <v>-4.1839844832363672E-2</v>
      </c>
    </row>
    <row r="224" spans="2:6" x14ac:dyDescent="0.2">
      <c r="B224" s="40">
        <v>40115</v>
      </c>
      <c r="C224" s="41">
        <v>1040.5</v>
      </c>
      <c r="D224" s="43">
        <f t="shared" si="8"/>
        <v>8.4807366125514896E-3</v>
      </c>
      <c r="E224">
        <v>37.03</v>
      </c>
      <c r="F224" s="43">
        <f t="shared" si="9"/>
        <v>7.0850202429149883E-2</v>
      </c>
    </row>
    <row r="225" spans="2:6" x14ac:dyDescent="0.2">
      <c r="B225" s="40">
        <v>40116</v>
      </c>
      <c r="C225" s="41">
        <v>1040</v>
      </c>
      <c r="D225" s="43">
        <f t="shared" si="8"/>
        <v>-4.8053820278712159E-4</v>
      </c>
      <c r="E225">
        <v>35.93</v>
      </c>
      <c r="F225" s="43">
        <f t="shared" si="9"/>
        <v>-2.9705644072373787E-2</v>
      </c>
    </row>
    <row r="226" spans="2:6" x14ac:dyDescent="0.2">
      <c r="B226" s="40">
        <v>40119</v>
      </c>
      <c r="C226" s="41">
        <v>1062</v>
      </c>
      <c r="D226" s="43">
        <f t="shared" si="8"/>
        <v>2.1153846153846155E-2</v>
      </c>
      <c r="E226">
        <v>36.51</v>
      </c>
      <c r="F226" s="43">
        <f t="shared" si="9"/>
        <v>1.6142499304202571E-2</v>
      </c>
    </row>
    <row r="227" spans="2:6" x14ac:dyDescent="0.2">
      <c r="B227" s="40">
        <v>40120</v>
      </c>
      <c r="C227" s="41">
        <v>1061</v>
      </c>
      <c r="D227" s="43">
        <f t="shared" si="8"/>
        <v>-9.4161958568738226E-4</v>
      </c>
      <c r="E227">
        <v>39.17</v>
      </c>
      <c r="F227" s="43">
        <f t="shared" si="9"/>
        <v>7.2856751574911088E-2</v>
      </c>
    </row>
    <row r="228" spans="2:6" x14ac:dyDescent="0.2">
      <c r="B228" s="40">
        <v>40121</v>
      </c>
      <c r="C228" s="41">
        <v>1090</v>
      </c>
      <c r="D228" s="43">
        <f t="shared" si="8"/>
        <v>2.7332704995287466E-2</v>
      </c>
      <c r="E228">
        <v>40.28</v>
      </c>
      <c r="F228" s="43">
        <f t="shared" si="9"/>
        <v>2.8338013786060746E-2</v>
      </c>
    </row>
    <row r="229" spans="2:6" x14ac:dyDescent="0.2">
      <c r="B229" s="40">
        <v>40122</v>
      </c>
      <c r="C229" s="41">
        <v>1089</v>
      </c>
      <c r="D229" s="43">
        <f t="shared" si="8"/>
        <v>-9.1743119266055051E-4</v>
      </c>
      <c r="E229">
        <v>40.71</v>
      </c>
      <c r="F229" s="43">
        <f t="shared" si="9"/>
        <v>1.0675273088381324E-2</v>
      </c>
    </row>
    <row r="230" spans="2:6" x14ac:dyDescent="0.2">
      <c r="B230" s="40">
        <v>40123</v>
      </c>
      <c r="C230" s="41">
        <v>1096.75</v>
      </c>
      <c r="D230" s="43">
        <f t="shared" si="8"/>
        <v>7.116620752984389E-3</v>
      </c>
      <c r="E230">
        <v>41.63</v>
      </c>
      <c r="F230" s="43">
        <f t="shared" si="9"/>
        <v>2.2598870056497217E-2</v>
      </c>
    </row>
    <row r="231" spans="2:6" x14ac:dyDescent="0.2">
      <c r="B231" s="40">
        <v>40126</v>
      </c>
      <c r="C231" s="41">
        <v>1106.75</v>
      </c>
      <c r="D231" s="43">
        <f t="shared" si="8"/>
        <v>9.1178481878276731E-3</v>
      </c>
      <c r="E231">
        <v>43</v>
      </c>
      <c r="F231" s="43">
        <f t="shared" si="9"/>
        <v>3.2908959884698469E-2</v>
      </c>
    </row>
    <row r="232" spans="2:6" x14ac:dyDescent="0.2">
      <c r="B232" s="40">
        <v>40127</v>
      </c>
      <c r="C232" s="41">
        <v>1101.5</v>
      </c>
      <c r="D232" s="43">
        <f t="shared" si="8"/>
        <v>-4.7436187034108875E-3</v>
      </c>
      <c r="E232">
        <v>43.13</v>
      </c>
      <c r="F232" s="43">
        <f t="shared" si="9"/>
        <v>3.0232558139535477E-3</v>
      </c>
    </row>
    <row r="233" spans="2:6" x14ac:dyDescent="0.2">
      <c r="B233" s="40">
        <v>40128</v>
      </c>
      <c r="C233" s="41">
        <v>1115.25</v>
      </c>
      <c r="D233" s="43">
        <f t="shared" si="8"/>
        <v>1.2482977757603268E-2</v>
      </c>
      <c r="E233">
        <v>43.07</v>
      </c>
      <c r="F233" s="43">
        <f t="shared" si="9"/>
        <v>-1.391143055877632E-3</v>
      </c>
    </row>
    <row r="234" spans="2:6" x14ac:dyDescent="0.2">
      <c r="B234" s="40">
        <v>40129</v>
      </c>
      <c r="C234" s="41">
        <v>1114.75</v>
      </c>
      <c r="D234" s="43">
        <f t="shared" si="8"/>
        <v>-4.4832997085855189E-4</v>
      </c>
      <c r="E234">
        <v>41.87</v>
      </c>
      <c r="F234" s="43">
        <f t="shared" si="9"/>
        <v>-2.7861620617599323E-2</v>
      </c>
    </row>
    <row r="235" spans="2:6" x14ac:dyDescent="0.2">
      <c r="B235" s="40">
        <v>40130</v>
      </c>
      <c r="C235" s="41">
        <v>1104</v>
      </c>
      <c r="D235" s="43">
        <f t="shared" si="8"/>
        <v>-9.6434178066831123E-3</v>
      </c>
      <c r="E235">
        <v>42.89</v>
      </c>
      <c r="F235" s="43">
        <f t="shared" si="9"/>
        <v>2.4361117745402512E-2</v>
      </c>
    </row>
    <row r="236" spans="2:6" x14ac:dyDescent="0.2">
      <c r="B236" s="40">
        <v>40133</v>
      </c>
      <c r="C236" s="41">
        <v>1130</v>
      </c>
      <c r="D236" s="43">
        <f t="shared" si="8"/>
        <v>2.355072463768116E-2</v>
      </c>
      <c r="E236">
        <v>43.99</v>
      </c>
      <c r="F236" s="43">
        <f t="shared" si="9"/>
        <v>2.5647003963627919E-2</v>
      </c>
    </row>
    <row r="237" spans="2:6" x14ac:dyDescent="0.2">
      <c r="B237" s="40">
        <v>40134</v>
      </c>
      <c r="C237" s="41">
        <v>1134.75</v>
      </c>
      <c r="D237" s="43">
        <f t="shared" si="8"/>
        <v>4.2035398230088495E-3</v>
      </c>
      <c r="E237">
        <v>45.1</v>
      </c>
      <c r="F237" s="43">
        <f t="shared" si="9"/>
        <v>2.5233007501704919E-2</v>
      </c>
    </row>
    <row r="238" spans="2:6" x14ac:dyDescent="0.2">
      <c r="B238" s="40">
        <v>40135</v>
      </c>
      <c r="C238" s="41">
        <v>1149</v>
      </c>
      <c r="D238" s="43">
        <f t="shared" si="8"/>
        <v>1.255783212161269E-2</v>
      </c>
      <c r="E238">
        <v>43.74</v>
      </c>
      <c r="F238" s="43">
        <f t="shared" si="9"/>
        <v>-3.0155210643015507E-2</v>
      </c>
    </row>
    <row r="239" spans="2:6" x14ac:dyDescent="0.2">
      <c r="B239" s="40">
        <v>40136</v>
      </c>
      <c r="C239" s="41">
        <v>1135.5</v>
      </c>
      <c r="D239" s="43">
        <f t="shared" si="8"/>
        <v>-1.1749347258485639E-2</v>
      </c>
      <c r="E239">
        <v>44.34</v>
      </c>
      <c r="F239" s="43">
        <f t="shared" si="9"/>
        <v>1.3717421124828565E-2</v>
      </c>
    </row>
    <row r="240" spans="2:6" x14ac:dyDescent="0.2">
      <c r="B240" s="40">
        <v>40137</v>
      </c>
      <c r="C240" s="41">
        <v>1140</v>
      </c>
      <c r="D240" s="43">
        <f t="shared" si="8"/>
        <v>3.9630118890356669E-3</v>
      </c>
      <c r="E240">
        <v>43.98</v>
      </c>
      <c r="F240" s="43">
        <f t="shared" si="9"/>
        <v>-8.1190798376185504E-3</v>
      </c>
    </row>
    <row r="241" spans="2:6" x14ac:dyDescent="0.2">
      <c r="B241" s="40">
        <v>40140</v>
      </c>
      <c r="C241" s="41">
        <v>1169.5</v>
      </c>
      <c r="D241" s="43">
        <f t="shared" si="8"/>
        <v>2.5877192982456141E-2</v>
      </c>
      <c r="E241">
        <v>43.88</v>
      </c>
      <c r="F241" s="43">
        <f t="shared" si="9"/>
        <v>-2.2737608003636726E-3</v>
      </c>
    </row>
    <row r="242" spans="2:6" x14ac:dyDescent="0.2">
      <c r="B242" s="40">
        <v>40141</v>
      </c>
      <c r="C242" s="41">
        <v>1163.25</v>
      </c>
      <c r="D242" s="43">
        <f t="shared" si="8"/>
        <v>-5.3441641727233861E-3</v>
      </c>
      <c r="E242">
        <v>43.22</v>
      </c>
      <c r="F242" s="43">
        <f t="shared" si="9"/>
        <v>-1.5041020966271733E-2</v>
      </c>
    </row>
    <row r="243" spans="2:6" x14ac:dyDescent="0.2">
      <c r="B243" s="40">
        <v>40142</v>
      </c>
      <c r="C243" s="41">
        <v>1179.75</v>
      </c>
      <c r="D243" s="43">
        <f t="shared" si="8"/>
        <v>1.4184397163120567E-2</v>
      </c>
      <c r="E243">
        <v>43.99</v>
      </c>
      <c r="F243" s="43">
        <f t="shared" si="9"/>
        <v>1.7815826006478554E-2</v>
      </c>
    </row>
    <row r="244" spans="2:6" x14ac:dyDescent="0.2">
      <c r="B244" s="40">
        <v>40144</v>
      </c>
      <c r="C244" s="41">
        <v>1166.5</v>
      </c>
      <c r="D244" s="43">
        <f t="shared" si="8"/>
        <v>-1.1231193049374867E-2</v>
      </c>
      <c r="E244">
        <v>42.54</v>
      </c>
      <c r="F244" s="43">
        <f t="shared" si="9"/>
        <v>-3.296203682655155E-2</v>
      </c>
    </row>
    <row r="245" spans="2:6" x14ac:dyDescent="0.2">
      <c r="B245" s="40">
        <v>40147</v>
      </c>
      <c r="C245" s="41">
        <v>1175.75</v>
      </c>
      <c r="D245" s="43">
        <f t="shared" si="8"/>
        <v>7.9297042434633511E-3</v>
      </c>
      <c r="E245">
        <v>42.69</v>
      </c>
      <c r="F245" s="43">
        <f t="shared" si="9"/>
        <v>3.5260930888575126E-3</v>
      </c>
    </row>
    <row r="246" spans="2:6" x14ac:dyDescent="0.2">
      <c r="B246" s="40">
        <v>40148</v>
      </c>
      <c r="C246" s="41">
        <v>1192.5</v>
      </c>
      <c r="D246" s="43">
        <f t="shared" si="8"/>
        <v>1.4246225813310653E-2</v>
      </c>
      <c r="E246">
        <v>46.07</v>
      </c>
      <c r="F246" s="43">
        <f t="shared" si="9"/>
        <v>7.9175450925275309E-2</v>
      </c>
    </row>
    <row r="247" spans="2:6" x14ac:dyDescent="0.2">
      <c r="B247" s="40">
        <v>40149</v>
      </c>
      <c r="C247" s="41">
        <v>1212.5</v>
      </c>
      <c r="D247" s="43">
        <f t="shared" si="8"/>
        <v>1.6771488469601678E-2</v>
      </c>
      <c r="E247">
        <v>47.93</v>
      </c>
      <c r="F247" s="43">
        <f t="shared" si="9"/>
        <v>4.0373344909919673E-2</v>
      </c>
    </row>
    <row r="248" spans="2:6" x14ac:dyDescent="0.2">
      <c r="B248" s="40">
        <v>40150</v>
      </c>
      <c r="C248" s="41">
        <v>1208.75</v>
      </c>
      <c r="D248" s="43">
        <f t="shared" si="8"/>
        <v>-3.092783505154639E-3</v>
      </c>
      <c r="E248">
        <v>46.84</v>
      </c>
      <c r="F248" s="43">
        <f t="shared" si="9"/>
        <v>-2.2741498017942757E-2</v>
      </c>
    </row>
    <row r="249" spans="2:6" x14ac:dyDescent="0.2">
      <c r="B249" s="40">
        <v>40151</v>
      </c>
      <c r="C249" s="41">
        <v>1190.25</v>
      </c>
      <c r="D249" s="43">
        <f t="shared" si="8"/>
        <v>-1.5305067218200621E-2</v>
      </c>
      <c r="E249">
        <v>42.68</v>
      </c>
      <c r="F249" s="43">
        <f t="shared" si="9"/>
        <v>-8.8812980358667873E-2</v>
      </c>
    </row>
    <row r="250" spans="2:6" x14ac:dyDescent="0.2">
      <c r="B250" s="40">
        <v>40154</v>
      </c>
      <c r="C250" s="41">
        <v>1142.5</v>
      </c>
      <c r="D250" s="43">
        <f t="shared" si="8"/>
        <v>-4.0117622348246167E-2</v>
      </c>
      <c r="E250">
        <v>42.44</v>
      </c>
      <c r="F250" s="43">
        <f t="shared" si="9"/>
        <v>-5.6232427366448455E-3</v>
      </c>
    </row>
    <row r="251" spans="2:6" x14ac:dyDescent="0.2">
      <c r="B251" s="40">
        <v>40155</v>
      </c>
      <c r="C251" s="41">
        <v>1146.75</v>
      </c>
      <c r="D251" s="43">
        <f t="shared" si="8"/>
        <v>3.7199124726477024E-3</v>
      </c>
      <c r="E251">
        <v>40.51</v>
      </c>
      <c r="F251" s="43">
        <f t="shared" si="9"/>
        <v>-4.5475966069745521E-2</v>
      </c>
    </row>
    <row r="252" spans="2:6" x14ac:dyDescent="0.2">
      <c r="B252" s="40">
        <v>40156</v>
      </c>
      <c r="C252" s="41">
        <v>1141</v>
      </c>
      <c r="D252" s="43">
        <f t="shared" si="8"/>
        <v>-5.0141704817963807E-3</v>
      </c>
      <c r="E252">
        <v>41.28</v>
      </c>
      <c r="F252" s="43">
        <f t="shared" si="9"/>
        <v>1.9007652431498472E-2</v>
      </c>
    </row>
    <row r="253" spans="2:6" x14ac:dyDescent="0.2">
      <c r="B253" s="40">
        <v>40157</v>
      </c>
      <c r="C253" s="41">
        <v>1128.5</v>
      </c>
      <c r="D253" s="43">
        <f t="shared" si="8"/>
        <v>-1.0955302366345312E-2</v>
      </c>
      <c r="E253">
        <v>41.01</v>
      </c>
      <c r="F253" s="43">
        <f t="shared" si="9"/>
        <v>-6.5406976744186805E-3</v>
      </c>
    </row>
    <row r="254" spans="2:6" x14ac:dyDescent="0.2">
      <c r="B254" s="40">
        <v>40158</v>
      </c>
      <c r="C254" s="41">
        <v>1124</v>
      </c>
      <c r="D254" s="43">
        <f t="shared" si="8"/>
        <v>-3.9875941515285776E-3</v>
      </c>
      <c r="E254">
        <v>39.58</v>
      </c>
      <c r="F254" s="43">
        <f t="shared" si="9"/>
        <v>-3.4869544013655197E-2</v>
      </c>
    </row>
    <row r="255" spans="2:6" x14ac:dyDescent="0.2">
      <c r="B255" s="40">
        <v>40161</v>
      </c>
      <c r="C255" s="41">
        <v>1123.75</v>
      </c>
      <c r="D255" s="43">
        <f t="shared" si="8"/>
        <v>-2.2241992882562276E-4</v>
      </c>
      <c r="E255">
        <v>39.9</v>
      </c>
      <c r="F255" s="43">
        <f t="shared" si="9"/>
        <v>8.0848913592723674E-3</v>
      </c>
    </row>
    <row r="256" spans="2:6" x14ac:dyDescent="0.2">
      <c r="B256" s="40">
        <v>40162</v>
      </c>
      <c r="C256" s="41">
        <v>1122</v>
      </c>
      <c r="D256" s="43">
        <f t="shared" si="8"/>
        <v>-1.5572858731924359E-3</v>
      </c>
      <c r="E256">
        <v>39.1</v>
      </c>
      <c r="F256" s="43">
        <f t="shared" si="9"/>
        <v>-2.0050125313283138E-2</v>
      </c>
    </row>
    <row r="257" spans="2:6" x14ac:dyDescent="0.2">
      <c r="B257" s="40">
        <v>40163</v>
      </c>
      <c r="C257" s="41">
        <v>1137.5</v>
      </c>
      <c r="D257" s="43">
        <f t="shared" si="8"/>
        <v>1.3814616755793227E-2</v>
      </c>
      <c r="E257">
        <v>39.92</v>
      </c>
      <c r="F257" s="43">
        <f t="shared" si="9"/>
        <v>2.0971867007672642E-2</v>
      </c>
    </row>
    <row r="258" spans="2:6" x14ac:dyDescent="0.2">
      <c r="B258" s="40">
        <v>40164</v>
      </c>
      <c r="C258" s="41">
        <v>1117</v>
      </c>
      <c r="D258" s="43">
        <f t="shared" si="8"/>
        <v>-1.8021978021978021E-2</v>
      </c>
      <c r="E258">
        <v>38.39</v>
      </c>
      <c r="F258" s="43">
        <f t="shared" si="9"/>
        <v>-3.8326653306613251E-2</v>
      </c>
    </row>
    <row r="259" spans="2:6" x14ac:dyDescent="0.2">
      <c r="B259" s="40">
        <v>40165</v>
      </c>
      <c r="C259" s="41">
        <v>1104.5</v>
      </c>
      <c r="D259" s="43">
        <f t="shared" si="8"/>
        <v>-1.1190689346463742E-2</v>
      </c>
      <c r="E259">
        <v>39.520000000000003</v>
      </c>
      <c r="F259" s="43">
        <f t="shared" si="9"/>
        <v>2.9434748632456435E-2</v>
      </c>
    </row>
    <row r="260" spans="2:6" x14ac:dyDescent="0.2">
      <c r="B260" s="40">
        <v>40168</v>
      </c>
      <c r="C260" s="41">
        <v>1105.5</v>
      </c>
      <c r="D260" s="43">
        <f t="shared" si="8"/>
        <v>9.0538705296514259E-4</v>
      </c>
      <c r="E260">
        <v>38.96</v>
      </c>
      <c r="F260" s="43">
        <f t="shared" si="9"/>
        <v>-1.4170040485830015E-2</v>
      </c>
    </row>
    <row r="261" spans="2:6" x14ac:dyDescent="0.2">
      <c r="B261" s="40">
        <v>40169</v>
      </c>
      <c r="C261" s="41">
        <v>1084</v>
      </c>
      <c r="D261" s="43">
        <f t="shared" si="8"/>
        <v>-1.9448213478064226E-2</v>
      </c>
      <c r="E261">
        <v>38.89</v>
      </c>
      <c r="F261" s="43">
        <f t="shared" si="9"/>
        <v>-1.7967145790554488E-3</v>
      </c>
    </row>
    <row r="262" spans="2:6" x14ac:dyDescent="0.2">
      <c r="B262" s="40">
        <v>40170</v>
      </c>
      <c r="C262" s="41">
        <v>1085.25</v>
      </c>
      <c r="D262" s="43">
        <f t="shared" si="8"/>
        <v>1.1531365313653136E-3</v>
      </c>
      <c r="E262">
        <v>40.229999999999997</v>
      </c>
      <c r="F262" s="43">
        <f t="shared" si="9"/>
        <v>3.4456158395474321E-2</v>
      </c>
    </row>
    <row r="263" spans="2:6" x14ac:dyDescent="0.2">
      <c r="B263" s="40">
        <v>40176</v>
      </c>
      <c r="C263" s="41">
        <v>1106</v>
      </c>
      <c r="D263" s="43">
        <f t="shared" si="8"/>
        <v>1.9120018428933426E-2</v>
      </c>
      <c r="E263">
        <v>39.71</v>
      </c>
      <c r="F263" s="43">
        <f t="shared" si="9"/>
        <v>-1.2925677355207459E-2</v>
      </c>
    </row>
    <row r="264" spans="2:6" x14ac:dyDescent="0.2">
      <c r="B264" s="40">
        <v>40177</v>
      </c>
      <c r="C264" s="41">
        <v>1087.5</v>
      </c>
      <c r="D264" s="43">
        <f t="shared" si="8"/>
        <v>-1.6726943942133816E-2</v>
      </c>
      <c r="E264">
        <v>39.56</v>
      </c>
      <c r="F264" s="43">
        <f t="shared" si="9"/>
        <v>-3.777386048854157E-3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12F1-96EC-494F-80CF-D14D9ADA2BDD}">
  <dimension ref="A1:I269"/>
  <sheetViews>
    <sheetView topLeftCell="A3"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111</v>
      </c>
    </row>
    <row r="2" spans="1:9" ht="16" thickBot="1" x14ac:dyDescent="0.25"/>
    <row r="3" spans="1:9" x14ac:dyDescent="0.2">
      <c r="A3" s="47" t="s">
        <v>112</v>
      </c>
      <c r="B3" s="47"/>
    </row>
    <row r="4" spans="1:9" x14ac:dyDescent="0.2">
      <c r="A4" s="44" t="s">
        <v>113</v>
      </c>
      <c r="B4" s="44">
        <v>0.36149488391325763</v>
      </c>
    </row>
    <row r="5" spans="1:9" x14ac:dyDescent="0.2">
      <c r="A5" s="44" t="s">
        <v>114</v>
      </c>
      <c r="B5" s="44">
        <v>0.13067855109545962</v>
      </c>
    </row>
    <row r="6" spans="1:9" x14ac:dyDescent="0.2">
      <c r="A6" s="44" t="s">
        <v>115</v>
      </c>
      <c r="B6" s="44">
        <v>0.12710109657321872</v>
      </c>
    </row>
    <row r="7" spans="1:9" x14ac:dyDescent="0.2">
      <c r="A7" s="44" t="s">
        <v>116</v>
      </c>
      <c r="B7" s="44">
        <v>3.0832684306340653E-2</v>
      </c>
    </row>
    <row r="8" spans="1:9" ht="16" thickBot="1" x14ac:dyDescent="0.25">
      <c r="A8" s="45" t="s">
        <v>117</v>
      </c>
      <c r="B8" s="45">
        <v>245</v>
      </c>
    </row>
    <row r="10" spans="1:9" ht="16" thickBot="1" x14ac:dyDescent="0.25">
      <c r="A10" t="s">
        <v>118</v>
      </c>
    </row>
    <row r="11" spans="1:9" x14ac:dyDescent="0.2">
      <c r="A11" s="46"/>
      <c r="B11" s="46" t="s">
        <v>123</v>
      </c>
      <c r="C11" s="46" t="s">
        <v>124</v>
      </c>
      <c r="D11" s="46" t="s">
        <v>125</v>
      </c>
      <c r="E11" s="46" t="s">
        <v>126</v>
      </c>
      <c r="F11" s="46" t="s">
        <v>127</v>
      </c>
    </row>
    <row r="12" spans="1:9" x14ac:dyDescent="0.2">
      <c r="A12" s="44" t="s">
        <v>119</v>
      </c>
      <c r="B12" s="44">
        <v>1</v>
      </c>
      <c r="C12" s="44">
        <v>3.4725848120858521E-2</v>
      </c>
      <c r="D12" s="44">
        <v>3.4725848120858521E-2</v>
      </c>
      <c r="E12" s="44">
        <v>36.528361236470161</v>
      </c>
      <c r="F12" s="44">
        <v>5.6223541313399529E-9</v>
      </c>
    </row>
    <row r="13" spans="1:9" x14ac:dyDescent="0.2">
      <c r="A13" s="44" t="s">
        <v>120</v>
      </c>
      <c r="B13" s="44">
        <v>243</v>
      </c>
      <c r="C13" s="44">
        <v>0.23100902443287505</v>
      </c>
      <c r="D13" s="44">
        <v>9.5065442153446521E-4</v>
      </c>
      <c r="E13" s="44"/>
      <c r="F13" s="44"/>
    </row>
    <row r="14" spans="1:9" ht="16" thickBot="1" x14ac:dyDescent="0.25">
      <c r="A14" s="45" t="s">
        <v>121</v>
      </c>
      <c r="B14" s="45">
        <v>244</v>
      </c>
      <c r="C14" s="45">
        <v>0.26573487255373357</v>
      </c>
      <c r="D14" s="45"/>
      <c r="E14" s="45"/>
      <c r="F14" s="45"/>
    </row>
    <row r="15" spans="1:9" ht="16" thickBot="1" x14ac:dyDescent="0.25"/>
    <row r="16" spans="1:9" x14ac:dyDescent="0.2">
      <c r="A16" s="46"/>
      <c r="B16" s="46" t="s">
        <v>128</v>
      </c>
      <c r="C16" s="46" t="s">
        <v>116</v>
      </c>
      <c r="D16" s="46" t="s">
        <v>129</v>
      </c>
      <c r="E16" s="46" t="s">
        <v>130</v>
      </c>
      <c r="F16" s="46" t="s">
        <v>131</v>
      </c>
      <c r="G16" s="46" t="s">
        <v>132</v>
      </c>
      <c r="H16" s="46" t="s">
        <v>133</v>
      </c>
      <c r="I16" s="46" t="s">
        <v>134</v>
      </c>
    </row>
    <row r="17" spans="1:9" x14ac:dyDescent="0.2">
      <c r="A17" s="44" t="s">
        <v>122</v>
      </c>
      <c r="B17" s="44">
        <v>1.7077690571079421E-4</v>
      </c>
      <c r="C17" s="44">
        <v>1.9760410525623863E-3</v>
      </c>
      <c r="D17" s="44">
        <v>8.6423764065702555E-2</v>
      </c>
      <c r="E17" s="44">
        <v>0.93120072564384893</v>
      </c>
      <c r="F17" s="44">
        <v>-3.7215781639387225E-3</v>
      </c>
      <c r="G17" s="44">
        <v>4.063131975360311E-3</v>
      </c>
      <c r="H17" s="44">
        <v>-3.7215781639387225E-3</v>
      </c>
      <c r="I17" s="44">
        <v>4.063131975360311E-3</v>
      </c>
    </row>
    <row r="18" spans="1:9" ht="16" thickBot="1" x14ac:dyDescent="0.25">
      <c r="A18" s="45">
        <v>-2.4013722126929673E-2</v>
      </c>
      <c r="B18" s="45">
        <v>0.87497179407150305</v>
      </c>
      <c r="C18" s="45">
        <v>0.1447701280931793</v>
      </c>
      <c r="D18" s="45">
        <v>6.0438697236514116</v>
      </c>
      <c r="E18" s="45">
        <v>5.6223541313399529E-9</v>
      </c>
      <c r="F18" s="45">
        <v>0.58980730253090741</v>
      </c>
      <c r="G18" s="45">
        <v>1.1601362856120987</v>
      </c>
      <c r="H18" s="45">
        <v>0.58980730253090741</v>
      </c>
      <c r="I18" s="45">
        <v>1.1601362856120987</v>
      </c>
    </row>
    <row r="22" spans="1:9" x14ac:dyDescent="0.2">
      <c r="A22" t="s">
        <v>135</v>
      </c>
    </row>
    <row r="23" spans="1:9" ht="16" thickBot="1" x14ac:dyDescent="0.25"/>
    <row r="24" spans="1:9" x14ac:dyDescent="0.2">
      <c r="A24" s="46" t="s">
        <v>136</v>
      </c>
      <c r="B24" s="46" t="s">
        <v>138</v>
      </c>
      <c r="C24" s="46" t="s">
        <v>137</v>
      </c>
    </row>
    <row r="25" spans="1:9" x14ac:dyDescent="0.2">
      <c r="A25" s="44">
        <v>1</v>
      </c>
      <c r="B25" s="44">
        <v>-5.2112991562404554E-3</v>
      </c>
      <c r="C25" s="44">
        <v>-1.4876037088301168E-2</v>
      </c>
    </row>
    <row r="26" spans="1:9" x14ac:dyDescent="0.2">
      <c r="A26" s="44">
        <v>2</v>
      </c>
      <c r="B26" s="44">
        <v>4.2865247130805418E-4</v>
      </c>
      <c r="C26" s="44">
        <v>-7.3215342905057185E-2</v>
      </c>
    </row>
    <row r="27" spans="1:9" x14ac:dyDescent="0.2">
      <c r="A27" s="44">
        <v>3</v>
      </c>
      <c r="B27" s="44">
        <v>7.6469648927684208E-3</v>
      </c>
      <c r="C27" s="44">
        <v>5.6435060099221321E-2</v>
      </c>
    </row>
    <row r="28" spans="1:9" x14ac:dyDescent="0.2">
      <c r="A28" s="44">
        <v>4</v>
      </c>
      <c r="B28" s="44">
        <v>-8.520149474198966E-3</v>
      </c>
      <c r="C28" s="44">
        <v>-8.1438831562344501E-4</v>
      </c>
    </row>
    <row r="29" spans="1:9" x14ac:dyDescent="0.2">
      <c r="A29" s="44">
        <v>5</v>
      </c>
      <c r="B29" s="44">
        <v>-2.0741797694404797E-2</v>
      </c>
      <c r="C29" s="44">
        <v>-3.2753643035078425E-2</v>
      </c>
    </row>
    <row r="30" spans="1:9" x14ac:dyDescent="0.2">
      <c r="A30" s="44">
        <v>6</v>
      </c>
      <c r="B30" s="44">
        <v>-3.582265973554108E-4</v>
      </c>
      <c r="C30" s="44">
        <v>5.1096826468903206E-2</v>
      </c>
    </row>
    <row r="31" spans="1:9" x14ac:dyDescent="0.2">
      <c r="A31" s="44">
        <v>7</v>
      </c>
      <c r="B31" s="44">
        <v>-5.1224583881277E-3</v>
      </c>
      <c r="C31" s="44">
        <v>-3.1857981709671732E-2</v>
      </c>
    </row>
    <row r="32" spans="1:9" x14ac:dyDescent="0.2">
      <c r="A32" s="44">
        <v>8</v>
      </c>
      <c r="B32" s="44">
        <v>-1.2077763120853156E-2</v>
      </c>
      <c r="C32" s="44">
        <v>7.4597598093877435E-2</v>
      </c>
    </row>
    <row r="33" spans="1:3" x14ac:dyDescent="0.2">
      <c r="A33" s="44">
        <v>9</v>
      </c>
      <c r="B33" s="44">
        <v>2.5825814077560419E-2</v>
      </c>
      <c r="C33" s="44">
        <v>-2.229637255576955E-3</v>
      </c>
    </row>
    <row r="34" spans="1:3" x14ac:dyDescent="0.2">
      <c r="A34" s="44">
        <v>10</v>
      </c>
      <c r="B34" s="44">
        <v>2.0634884833020312E-2</v>
      </c>
      <c r="C34" s="44">
        <v>-5.4612635899506882E-3</v>
      </c>
    </row>
    <row r="35" spans="1:3" x14ac:dyDescent="0.2">
      <c r="A35" s="44">
        <v>11</v>
      </c>
      <c r="B35" s="44">
        <v>-3.9310539484187258E-3</v>
      </c>
      <c r="C35" s="44">
        <v>5.6244937248217525E-2</v>
      </c>
    </row>
    <row r="36" spans="1:3" x14ac:dyDescent="0.2">
      <c r="A36" s="44">
        <v>12</v>
      </c>
      <c r="B36" s="44">
        <v>1.124636923572982E-2</v>
      </c>
      <c r="C36" s="44">
        <v>-3.9653908159521106E-2</v>
      </c>
    </row>
    <row r="37" spans="1:3" x14ac:dyDescent="0.2">
      <c r="A37" s="44">
        <v>13</v>
      </c>
      <c r="B37" s="44">
        <v>1.6194969645973788E-2</v>
      </c>
      <c r="C37" s="44">
        <v>9.6540481576966833E-2</v>
      </c>
    </row>
    <row r="38" spans="1:3" x14ac:dyDescent="0.2">
      <c r="A38" s="44">
        <v>14</v>
      </c>
      <c r="B38" s="44">
        <v>3.4640119635333241E-2</v>
      </c>
      <c r="C38" s="44">
        <v>-6.9000907912240755E-2</v>
      </c>
    </row>
    <row r="39" spans="1:3" x14ac:dyDescent="0.2">
      <c r="A39" s="44">
        <v>15</v>
      </c>
      <c r="B39" s="44">
        <v>-1.2085076293313282E-2</v>
      </c>
      <c r="C39" s="44">
        <v>-1.7742239248287987E-2</v>
      </c>
    </row>
    <row r="40" spans="1:3" x14ac:dyDescent="0.2">
      <c r="A40" s="44">
        <v>16</v>
      </c>
      <c r="B40" s="44">
        <v>-2.0227456978110796E-3</v>
      </c>
      <c r="C40" s="44">
        <v>-1.8743165844799386E-2</v>
      </c>
    </row>
    <row r="41" spans="1:3" x14ac:dyDescent="0.2">
      <c r="A41" s="44">
        <v>17</v>
      </c>
      <c r="B41" s="44">
        <v>-2.7612704354950243E-3</v>
      </c>
      <c r="C41" s="44">
        <v>6.5003077100325588E-2</v>
      </c>
    </row>
    <row r="42" spans="1:3" x14ac:dyDescent="0.2">
      <c r="A42" s="44">
        <v>18</v>
      </c>
      <c r="B42" s="44">
        <v>2.6893087231794805E-2</v>
      </c>
      <c r="C42" s="44">
        <v>-5.4894124307241998E-2</v>
      </c>
    </row>
    <row r="43" spans="1:3" x14ac:dyDescent="0.2">
      <c r="A43" s="44">
        <v>19</v>
      </c>
      <c r="B43" s="44">
        <v>-1.0186899160286064E-3</v>
      </c>
      <c r="C43" s="44">
        <v>-3.8991979595841227E-2</v>
      </c>
    </row>
    <row r="44" spans="1:3" x14ac:dyDescent="0.2">
      <c r="A44" s="44">
        <v>20</v>
      </c>
      <c r="B44" s="44">
        <v>-1.2931169370883996E-2</v>
      </c>
      <c r="C44" s="44">
        <v>9.0411999349295485E-3</v>
      </c>
    </row>
    <row r="45" spans="1:3" x14ac:dyDescent="0.2">
      <c r="A45" s="44">
        <v>21</v>
      </c>
      <c r="B45" s="44">
        <v>6.5445396158227186E-4</v>
      </c>
      <c r="C45" s="44">
        <v>3.3655169469379985E-2</v>
      </c>
    </row>
    <row r="46" spans="1:3" x14ac:dyDescent="0.2">
      <c r="A46" s="44">
        <v>22</v>
      </c>
      <c r="B46" s="44">
        <v>1.4673071835072722E-2</v>
      </c>
      <c r="C46" s="44">
        <v>2.5510315435693244E-2</v>
      </c>
    </row>
    <row r="47" spans="1:3" x14ac:dyDescent="0.2">
      <c r="A47" s="44">
        <v>23</v>
      </c>
      <c r="B47" s="44">
        <v>-6.4866171796158605E-3</v>
      </c>
      <c r="C47" s="44">
        <v>2.1524211164578221E-2</v>
      </c>
    </row>
    <row r="48" spans="1:3" x14ac:dyDescent="0.2">
      <c r="A48" s="44">
        <v>24</v>
      </c>
      <c r="B48" s="44">
        <v>-1.7079488475764622E-2</v>
      </c>
      <c r="C48" s="44">
        <v>-1.6636986620020829E-2</v>
      </c>
    </row>
    <row r="49" spans="1:3" x14ac:dyDescent="0.2">
      <c r="A49" s="44">
        <v>25</v>
      </c>
      <c r="B49" s="44">
        <v>1.4590703120855676E-2</v>
      </c>
      <c r="C49" s="44">
        <v>-3.3094536057678189E-2</v>
      </c>
    </row>
    <row r="50" spans="1:3" x14ac:dyDescent="0.2">
      <c r="A50" s="44">
        <v>26</v>
      </c>
      <c r="B50" s="44">
        <v>2.7340827120077339E-2</v>
      </c>
      <c r="C50" s="44">
        <v>1.1711152411298793E-2</v>
      </c>
    </row>
    <row r="51" spans="1:3" x14ac:dyDescent="0.2">
      <c r="A51" s="44">
        <v>27</v>
      </c>
      <c r="B51" s="44">
        <v>5.0680070964095048E-3</v>
      </c>
      <c r="C51" s="44">
        <v>5.3000592592151348E-3</v>
      </c>
    </row>
    <row r="52" spans="1:3" x14ac:dyDescent="0.2">
      <c r="A52" s="44">
        <v>28</v>
      </c>
      <c r="B52" s="44">
        <v>-7.0182306787621961E-3</v>
      </c>
      <c r="C52" s="44">
        <v>-1.9662118218107975E-2</v>
      </c>
    </row>
    <row r="53" spans="1:3" x14ac:dyDescent="0.2">
      <c r="A53" s="44">
        <v>29</v>
      </c>
      <c r="B53" s="44">
        <v>3.0567979799696735E-2</v>
      </c>
      <c r="C53" s="44">
        <v>-4.7700293979981358E-2</v>
      </c>
    </row>
    <row r="54" spans="1:3" x14ac:dyDescent="0.2">
      <c r="A54" s="44">
        <v>30</v>
      </c>
      <c r="B54" s="44">
        <v>-3.4448090202045078E-3</v>
      </c>
      <c r="C54" s="44">
        <v>3.5356849781802729E-2</v>
      </c>
    </row>
    <row r="55" spans="1:3" x14ac:dyDescent="0.2">
      <c r="A55" s="44">
        <v>31</v>
      </c>
      <c r="B55" s="44">
        <v>1.5146953878926357E-2</v>
      </c>
      <c r="C55" s="44">
        <v>-6.8161506893479357E-2</v>
      </c>
    </row>
    <row r="56" spans="1:3" x14ac:dyDescent="0.2">
      <c r="A56" s="44">
        <v>32</v>
      </c>
      <c r="B56" s="44">
        <v>7.755947991491291E-3</v>
      </c>
      <c r="C56" s="44">
        <v>4.5931189678940793E-3</v>
      </c>
    </row>
    <row r="57" spans="1:3" x14ac:dyDescent="0.2">
      <c r="A57" s="44">
        <v>33</v>
      </c>
      <c r="B57" s="44">
        <v>-2.7045095763239733E-3</v>
      </c>
      <c r="C57" s="44">
        <v>-3.226431666384949E-2</v>
      </c>
    </row>
    <row r="58" spans="1:3" x14ac:dyDescent="0.2">
      <c r="A58" s="44">
        <v>34</v>
      </c>
      <c r="B58" s="44">
        <v>-1.1606536711162457E-3</v>
      </c>
      <c r="C58" s="44">
        <v>-0.11035620026146808</v>
      </c>
    </row>
    <row r="59" spans="1:3" x14ac:dyDescent="0.2">
      <c r="A59" s="44">
        <v>35</v>
      </c>
      <c r="B59" s="44">
        <v>-4.9408185384458153E-3</v>
      </c>
      <c r="C59" s="44">
        <v>-9.9184922424583547E-3</v>
      </c>
    </row>
    <row r="60" spans="1:3" x14ac:dyDescent="0.2">
      <c r="A60" s="44">
        <v>36</v>
      </c>
      <c r="B60" s="44">
        <v>-3.7385498363582133E-2</v>
      </c>
      <c r="C60" s="44">
        <v>4.3162135077317684E-2</v>
      </c>
    </row>
    <row r="61" spans="1:3" x14ac:dyDescent="0.2">
      <c r="A61" s="44">
        <v>37</v>
      </c>
      <c r="B61" s="44">
        <v>1.4652424324940155E-2</v>
      </c>
      <c r="C61" s="44">
        <v>-5.1027663635725112E-2</v>
      </c>
    </row>
    <row r="62" spans="1:3" x14ac:dyDescent="0.2">
      <c r="A62" s="44">
        <v>38</v>
      </c>
      <c r="B62" s="44">
        <v>-1.3385771374283609E-2</v>
      </c>
      <c r="C62" s="44">
        <v>-6.0124162400550796E-2</v>
      </c>
    </row>
    <row r="63" spans="1:3" x14ac:dyDescent="0.2">
      <c r="A63" s="44">
        <v>39</v>
      </c>
      <c r="B63" s="44">
        <v>-2.1767699659432253E-2</v>
      </c>
      <c r="C63" s="44">
        <v>3.6421023462148483E-2</v>
      </c>
    </row>
    <row r="64" spans="1:3" x14ac:dyDescent="0.2">
      <c r="A64" s="44">
        <v>40</v>
      </c>
      <c r="B64" s="44">
        <v>-4.8564208167246534E-3</v>
      </c>
      <c r="C64" s="44">
        <v>-1.8743438288594181E-2</v>
      </c>
    </row>
    <row r="65" spans="1:3" x14ac:dyDescent="0.2">
      <c r="A65" s="44">
        <v>41</v>
      </c>
      <c r="B65" s="44">
        <v>4.504704339196499E-3</v>
      </c>
      <c r="C65" s="44">
        <v>3.5177835343343233E-2</v>
      </c>
    </row>
    <row r="66" spans="1:3" x14ac:dyDescent="0.2">
      <c r="A66" s="44">
        <v>42</v>
      </c>
      <c r="B66" s="44">
        <v>2.2212782670929382E-2</v>
      </c>
      <c r="C66" s="44">
        <v>-2.4294670249000123E-2</v>
      </c>
    </row>
    <row r="67" spans="1:3" x14ac:dyDescent="0.2">
      <c r="A67" s="44">
        <v>43</v>
      </c>
      <c r="B67" s="44">
        <v>-1.1280509929092531E-2</v>
      </c>
      <c r="C67" s="44">
        <v>-1.6535901753800396E-2</v>
      </c>
    </row>
    <row r="68" spans="1:3" x14ac:dyDescent="0.2">
      <c r="A68" s="44">
        <v>44</v>
      </c>
      <c r="B68" s="44">
        <v>-2.0904321787757071E-2</v>
      </c>
      <c r="C68" s="44">
        <v>-4.7765206109238692E-2</v>
      </c>
    </row>
    <row r="69" spans="1:3" x14ac:dyDescent="0.2">
      <c r="A69" s="44">
        <v>45</v>
      </c>
      <c r="B69" s="44">
        <v>-1.770369614691875E-3</v>
      </c>
      <c r="C69" s="44">
        <v>5.2845638431896248E-2</v>
      </c>
    </row>
    <row r="70" spans="1:3" x14ac:dyDescent="0.2">
      <c r="A70" s="44">
        <v>46</v>
      </c>
      <c r="B70" s="44">
        <v>2.5218607586468107E-2</v>
      </c>
      <c r="C70" s="44">
        <v>2.958592292138721E-2</v>
      </c>
    </row>
    <row r="71" spans="1:3" x14ac:dyDescent="0.2">
      <c r="A71" s="44">
        <v>47</v>
      </c>
      <c r="B71" s="44">
        <v>2.7713415462907818E-3</v>
      </c>
      <c r="C71" s="44">
        <v>2.4246323850314604E-2</v>
      </c>
    </row>
    <row r="72" spans="1:3" x14ac:dyDescent="0.2">
      <c r="A72" s="44">
        <v>48</v>
      </c>
      <c r="B72" s="44">
        <v>-7.8435121563665503E-3</v>
      </c>
      <c r="C72" s="44">
        <v>6.1571715155572023E-3</v>
      </c>
    </row>
    <row r="73" spans="1:3" x14ac:dyDescent="0.2">
      <c r="A73" s="44">
        <v>49</v>
      </c>
      <c r="B73" s="44">
        <v>-3.6355169238552871E-3</v>
      </c>
      <c r="C73" s="44">
        <v>-1.6296915508577141E-2</v>
      </c>
    </row>
    <row r="74" spans="1:3" x14ac:dyDescent="0.2">
      <c r="A74" s="44">
        <v>50</v>
      </c>
      <c r="B74" s="44">
        <v>-2.1094239389309349E-2</v>
      </c>
      <c r="C74" s="44">
        <v>0.12209389468058821</v>
      </c>
    </row>
    <row r="75" spans="1:3" x14ac:dyDescent="0.2">
      <c r="A75" s="44">
        <v>51</v>
      </c>
      <c r="B75" s="44">
        <v>6.2126518271535106E-2</v>
      </c>
      <c r="C75" s="44">
        <v>-1.7668158847615315E-2</v>
      </c>
    </row>
    <row r="76" spans="1:3" x14ac:dyDescent="0.2">
      <c r="A76" s="44">
        <v>52</v>
      </c>
      <c r="B76" s="44">
        <v>-2.1161331676595747E-3</v>
      </c>
      <c r="C76" s="44">
        <v>3.0154137431991773E-3</v>
      </c>
    </row>
    <row r="77" spans="1:3" x14ac:dyDescent="0.2">
      <c r="A77" s="44">
        <v>53</v>
      </c>
      <c r="B77" s="44">
        <v>-4.1857388404523497E-3</v>
      </c>
      <c r="C77" s="44">
        <v>-2.1035693356483047E-3</v>
      </c>
    </row>
    <row r="78" spans="1:3" x14ac:dyDescent="0.2">
      <c r="A78" s="44">
        <v>54</v>
      </c>
      <c r="B78" s="44">
        <v>-2.3333864388809432E-2</v>
      </c>
      <c r="C78" s="44">
        <v>-1.0421409872793864E-2</v>
      </c>
    </row>
    <row r="79" spans="1:3" x14ac:dyDescent="0.2">
      <c r="A79" s="44">
        <v>55</v>
      </c>
      <c r="B79" s="44">
        <v>5.1435530019223134E-3</v>
      </c>
      <c r="C79" s="44">
        <v>2.4176471951290343E-2</v>
      </c>
    </row>
    <row r="80" spans="1:3" x14ac:dyDescent="0.2">
      <c r="A80" s="44">
        <v>56</v>
      </c>
      <c r="B80" s="44">
        <v>8.8828211416218834E-3</v>
      </c>
      <c r="C80" s="44">
        <v>-7.9737302325309407E-3</v>
      </c>
    </row>
    <row r="81" spans="1:3" x14ac:dyDescent="0.2">
      <c r="A81" s="44">
        <v>57</v>
      </c>
      <c r="B81" s="44">
        <v>-1.311816321208182E-2</v>
      </c>
      <c r="C81" s="44">
        <v>-1.2313262764303386E-2</v>
      </c>
    </row>
    <row r="82" spans="1:3" x14ac:dyDescent="0.2">
      <c r="A82" s="44">
        <v>58</v>
      </c>
      <c r="B82" s="44">
        <v>3.9585335900030154E-3</v>
      </c>
      <c r="C82" s="44">
        <v>-1.1626342423794239E-3</v>
      </c>
    </row>
    <row r="83" spans="1:3" x14ac:dyDescent="0.2">
      <c r="A83" s="44">
        <v>59</v>
      </c>
      <c r="B83" s="44">
        <v>-1.0672084766511497E-2</v>
      </c>
      <c r="C83" s="44">
        <v>1.5009135571963806E-2</v>
      </c>
    </row>
    <row r="84" spans="1:3" x14ac:dyDescent="0.2">
      <c r="A84" s="44">
        <v>60</v>
      </c>
      <c r="B84" s="44">
        <v>7.808283018719003E-3</v>
      </c>
      <c r="C84" s="44">
        <v>3.7534098227425317E-2</v>
      </c>
    </row>
    <row r="85" spans="1:3" x14ac:dyDescent="0.2">
      <c r="A85" s="44">
        <v>61</v>
      </c>
      <c r="B85" s="44">
        <v>-2.5146146286731289E-2</v>
      </c>
      <c r="C85" s="44">
        <v>-2.1770348254431398E-2</v>
      </c>
    </row>
    <row r="86" spans="1:3" x14ac:dyDescent="0.2">
      <c r="A86" s="44">
        <v>62</v>
      </c>
      <c r="B86" s="44">
        <v>7.2368259249459901E-3</v>
      </c>
      <c r="C86" s="44">
        <v>-6.5131562767051177E-2</v>
      </c>
    </row>
    <row r="87" spans="1:3" x14ac:dyDescent="0.2">
      <c r="A87" s="44">
        <v>63</v>
      </c>
      <c r="B87" s="44">
        <v>-3.3426206347311006E-2</v>
      </c>
      <c r="C87" s="44">
        <v>-2.1782469301719544E-2</v>
      </c>
    </row>
    <row r="88" spans="1:3" x14ac:dyDescent="0.2">
      <c r="A88" s="44">
        <v>64</v>
      </c>
      <c r="B88" s="44">
        <v>9.7223219142477408E-3</v>
      </c>
      <c r="C88" s="44">
        <v>7.1246069444793649E-4</v>
      </c>
    </row>
    <row r="89" spans="1:3" x14ac:dyDescent="0.2">
      <c r="A89" s="44">
        <v>65</v>
      </c>
      <c r="B89" s="44">
        <v>4.1941907509741058E-4</v>
      </c>
      <c r="C89" s="44">
        <v>-6.9598665794003804E-3</v>
      </c>
    </row>
    <row r="90" spans="1:3" x14ac:dyDescent="0.2">
      <c r="A90" s="44">
        <v>66</v>
      </c>
      <c r="B90" s="44">
        <v>6.6791997052414824E-4</v>
      </c>
      <c r="C90" s="44">
        <v>-1.1062930365534568E-2</v>
      </c>
    </row>
    <row r="91" spans="1:3" x14ac:dyDescent="0.2">
      <c r="A91" s="44">
        <v>67</v>
      </c>
      <c r="B91" s="44">
        <v>7.1268275116171207E-3</v>
      </c>
      <c r="C91" s="44">
        <v>1.2831155681660203E-2</v>
      </c>
    </row>
    <row r="92" spans="1:3" x14ac:dyDescent="0.2">
      <c r="A92" s="44">
        <v>68</v>
      </c>
      <c r="B92" s="44">
        <v>3.6213698964153132E-3</v>
      </c>
      <c r="C92" s="44">
        <v>1.9378973392290548E-2</v>
      </c>
    </row>
    <row r="93" spans="1:3" x14ac:dyDescent="0.2">
      <c r="A93" s="44">
        <v>69</v>
      </c>
      <c r="B93" s="44">
        <v>-1.0140338512640252E-2</v>
      </c>
      <c r="C93" s="44">
        <v>-4.2208654775950427E-2</v>
      </c>
    </row>
    <row r="94" spans="1:3" x14ac:dyDescent="0.2">
      <c r="A94" s="44">
        <v>70</v>
      </c>
      <c r="B94" s="44">
        <v>-9.76643824558396E-3</v>
      </c>
      <c r="C94" s="44">
        <v>-1.5375204813906031E-2</v>
      </c>
    </row>
    <row r="95" spans="1:3" x14ac:dyDescent="0.2">
      <c r="A95" s="44">
        <v>71</v>
      </c>
      <c r="B95" s="44">
        <v>6.7041676713222465E-3</v>
      </c>
      <c r="C95" s="44">
        <v>4.9234807991590905E-2</v>
      </c>
    </row>
    <row r="96" spans="1:3" x14ac:dyDescent="0.2">
      <c r="A96" s="44">
        <v>72</v>
      </c>
      <c r="B96" s="44">
        <v>1.1893603109063315E-2</v>
      </c>
      <c r="C96" s="44">
        <v>-4.1477366438956657E-2</v>
      </c>
    </row>
    <row r="97" spans="1:3" x14ac:dyDescent="0.2">
      <c r="A97" s="44">
        <v>73</v>
      </c>
      <c r="B97" s="44">
        <v>-2.5365901082938565E-3</v>
      </c>
      <c r="C97" s="44">
        <v>9.2717903918811562E-3</v>
      </c>
    </row>
    <row r="98" spans="1:3" x14ac:dyDescent="0.2">
      <c r="A98" s="44">
        <v>74</v>
      </c>
      <c r="B98" s="44">
        <v>1.1527634277970709E-2</v>
      </c>
      <c r="C98" s="44">
        <v>2.6852647412170132E-2</v>
      </c>
    </row>
    <row r="99" spans="1:3" x14ac:dyDescent="0.2">
      <c r="A99" s="44">
        <v>75</v>
      </c>
      <c r="B99" s="44">
        <v>9.9197662546969007E-3</v>
      </c>
      <c r="C99" s="44">
        <v>3.4502071656459507E-2</v>
      </c>
    </row>
    <row r="100" spans="1:3" x14ac:dyDescent="0.2">
      <c r="A100" s="44">
        <v>76</v>
      </c>
      <c r="B100" s="44">
        <v>1.7077690571079421E-4</v>
      </c>
      <c r="C100" s="44">
        <v>-2.0300647035580956E-2</v>
      </c>
    </row>
    <row r="101" spans="1:3" x14ac:dyDescent="0.2">
      <c r="A101" s="44">
        <v>77</v>
      </c>
      <c r="B101" s="44">
        <v>-1.5737801168316534E-2</v>
      </c>
      <c r="C101" s="44">
        <v>-2.4354975504977065E-2</v>
      </c>
    </row>
    <row r="102" spans="1:3" x14ac:dyDescent="0.2">
      <c r="A102" s="44">
        <v>78</v>
      </c>
      <c r="B102" s="44">
        <v>7.2903565993341357E-3</v>
      </c>
      <c r="C102" s="44">
        <v>1.5146647197697351E-2</v>
      </c>
    </row>
    <row r="103" spans="1:3" x14ac:dyDescent="0.2">
      <c r="A103" s="44">
        <v>79</v>
      </c>
      <c r="B103" s="44">
        <v>-1.4440497139457638E-2</v>
      </c>
      <c r="C103" s="44">
        <v>-3.1152084648637512E-3</v>
      </c>
    </row>
    <row r="104" spans="1:3" x14ac:dyDescent="0.2">
      <c r="A104" s="44">
        <v>80</v>
      </c>
      <c r="B104" s="44">
        <v>1.4090613581188086E-3</v>
      </c>
      <c r="C104" s="44">
        <v>-4.845487474957345E-3</v>
      </c>
    </row>
    <row r="105" spans="1:3" x14ac:dyDescent="0.2">
      <c r="A105" s="44">
        <v>81</v>
      </c>
      <c r="B105" s="44">
        <v>2.5396080183068995E-2</v>
      </c>
      <c r="C105" s="44">
        <v>6.2534954299689652E-2</v>
      </c>
    </row>
    <row r="106" spans="1:3" x14ac:dyDescent="0.2">
      <c r="A106" s="44">
        <v>82</v>
      </c>
      <c r="B106" s="44">
        <v>1.7077690571079421E-4</v>
      </c>
      <c r="C106" s="44">
        <v>4.1984532127569772E-2</v>
      </c>
    </row>
    <row r="107" spans="1:3" x14ac:dyDescent="0.2">
      <c r="A107" s="44">
        <v>83</v>
      </c>
      <c r="B107" s="44">
        <v>2.3341687042392357E-3</v>
      </c>
      <c r="C107" s="44">
        <v>-4.4631224755287821E-3</v>
      </c>
    </row>
    <row r="108" spans="1:3" x14ac:dyDescent="0.2">
      <c r="A108" s="44">
        <v>84</v>
      </c>
      <c r="B108" s="44">
        <v>-4.8646869680906753E-3</v>
      </c>
      <c r="C108" s="44">
        <v>4.2353257525847364E-2</v>
      </c>
    </row>
    <row r="109" spans="1:3" x14ac:dyDescent="0.2">
      <c r="A109" s="44">
        <v>85</v>
      </c>
      <c r="B109" s="44">
        <v>5.9589034376060744E-3</v>
      </c>
      <c r="C109" s="44">
        <v>-1.770978475370474E-2</v>
      </c>
    </row>
    <row r="110" spans="1:3" x14ac:dyDescent="0.2">
      <c r="A110" s="44">
        <v>86</v>
      </c>
      <c r="B110" s="44">
        <v>4.0041692127053309E-3</v>
      </c>
      <c r="C110" s="44">
        <v>3.9396544223679955E-2</v>
      </c>
    </row>
    <row r="111" spans="1:3" x14ac:dyDescent="0.2">
      <c r="A111" s="44">
        <v>87</v>
      </c>
      <c r="B111" s="44">
        <v>6.8499509062566188E-3</v>
      </c>
      <c r="C111" s="44">
        <v>-2.8217472273777987E-2</v>
      </c>
    </row>
    <row r="112" spans="1:3" x14ac:dyDescent="0.2">
      <c r="A112" s="44">
        <v>88</v>
      </c>
      <c r="B112" s="44">
        <v>1.3544508695521131E-3</v>
      </c>
      <c r="C112" s="44">
        <v>-8.3413504328709483E-3</v>
      </c>
    </row>
    <row r="113" spans="1:3" x14ac:dyDescent="0.2">
      <c r="A113" s="44">
        <v>89</v>
      </c>
      <c r="B113" s="44">
        <v>4.1898313502435024E-3</v>
      </c>
      <c r="C113" s="44">
        <v>-2.2366319183723345E-2</v>
      </c>
    </row>
    <row r="114" spans="1:3" x14ac:dyDescent="0.2">
      <c r="A114" s="44">
        <v>90</v>
      </c>
      <c r="B114" s="44">
        <v>-7.8305789303384533E-3</v>
      </c>
      <c r="C114" s="44">
        <v>7.2333857383407489E-3</v>
      </c>
    </row>
    <row r="115" spans="1:3" x14ac:dyDescent="0.2">
      <c r="A115" s="44">
        <v>91</v>
      </c>
      <c r="B115" s="44">
        <v>3.7333656437869467E-3</v>
      </c>
      <c r="C115" s="44">
        <v>1.1802935521435735E-2</v>
      </c>
    </row>
    <row r="116" spans="1:3" x14ac:dyDescent="0.2">
      <c r="A116" s="44">
        <v>92</v>
      </c>
      <c r="B116" s="44">
        <v>1.4126801736805328E-2</v>
      </c>
      <c r="C116" s="44">
        <v>5.1480729890143677E-2</v>
      </c>
    </row>
    <row r="117" spans="1:3" x14ac:dyDescent="0.2">
      <c r="A117" s="44">
        <v>93</v>
      </c>
      <c r="B117" s="44">
        <v>-1.691855971503688E-3</v>
      </c>
      <c r="C117" s="44">
        <v>2.0189923337599815E-2</v>
      </c>
    </row>
    <row r="118" spans="1:3" x14ac:dyDescent="0.2">
      <c r="A118" s="44">
        <v>94</v>
      </c>
      <c r="B118" s="44">
        <v>2.0936774151674466E-2</v>
      </c>
      <c r="C118" s="44">
        <v>9.1526809852189861E-3</v>
      </c>
    </row>
    <row r="119" spans="1:3" x14ac:dyDescent="0.2">
      <c r="A119" s="44">
        <v>95</v>
      </c>
      <c r="B119" s="44">
        <v>-1.3276301982077349E-2</v>
      </c>
      <c r="C119" s="44">
        <v>-1.303948749160686E-2</v>
      </c>
    </row>
    <row r="120" spans="1:3" x14ac:dyDescent="0.2">
      <c r="A120" s="44">
        <v>96</v>
      </c>
      <c r="B120" s="44">
        <v>5.7261533760060521E-3</v>
      </c>
      <c r="C120" s="44">
        <v>-3.1401829051681804E-2</v>
      </c>
    </row>
    <row r="121" spans="1:3" x14ac:dyDescent="0.2">
      <c r="A121" s="44">
        <v>97</v>
      </c>
      <c r="B121" s="44">
        <v>6.3811445292466986E-3</v>
      </c>
      <c r="C121" s="44">
        <v>2.4964209146204133E-2</v>
      </c>
    </row>
    <row r="122" spans="1:3" x14ac:dyDescent="0.2">
      <c r="A122" s="44">
        <v>98</v>
      </c>
      <c r="B122" s="44">
        <v>1.6386646751463008E-2</v>
      </c>
      <c r="C122" s="44">
        <v>7.8199159166380851E-3</v>
      </c>
    </row>
    <row r="123" spans="1:3" x14ac:dyDescent="0.2">
      <c r="A123" s="44">
        <v>99</v>
      </c>
      <c r="B123" s="44">
        <v>5.7766956273375449E-3</v>
      </c>
      <c r="C123" s="44">
        <v>-3.3087619997085427E-2</v>
      </c>
    </row>
    <row r="124" spans="1:3" x14ac:dyDescent="0.2">
      <c r="A124" s="44">
        <v>100</v>
      </c>
      <c r="B124" s="44">
        <v>-1.3888876113507084E-3</v>
      </c>
      <c r="C124" s="44">
        <v>2.4337051758218996E-2</v>
      </c>
    </row>
    <row r="125" spans="1:3" x14ac:dyDescent="0.2">
      <c r="A125" s="44">
        <v>101</v>
      </c>
      <c r="B125" s="44">
        <v>-2.730915268505925E-3</v>
      </c>
      <c r="C125" s="44">
        <v>-3.2898538413204323E-2</v>
      </c>
    </row>
    <row r="126" spans="1:3" x14ac:dyDescent="0.2">
      <c r="A126" s="44">
        <v>102</v>
      </c>
      <c r="B126" s="44">
        <v>-5.2040178364740203E-3</v>
      </c>
      <c r="C126" s="44">
        <v>3.5581686145176795E-2</v>
      </c>
    </row>
    <row r="127" spans="1:3" x14ac:dyDescent="0.2">
      <c r="A127" s="44">
        <v>103</v>
      </c>
      <c r="B127" s="44">
        <v>-7.7159119411866067E-3</v>
      </c>
      <c r="C127" s="44">
        <v>-3.4780768005692582E-2</v>
      </c>
    </row>
    <row r="128" spans="1:3" x14ac:dyDescent="0.2">
      <c r="A128" s="44">
        <v>104</v>
      </c>
      <c r="B128" s="44">
        <v>-1.6428220227142562E-2</v>
      </c>
      <c r="C128" s="44">
        <v>3.057523825765588E-2</v>
      </c>
    </row>
    <row r="129" spans="1:3" x14ac:dyDescent="0.2">
      <c r="A129" s="44">
        <v>105</v>
      </c>
      <c r="B129" s="44">
        <v>1.1528026683062754E-2</v>
      </c>
      <c r="C129" s="44">
        <v>-2.3563037623981924E-2</v>
      </c>
    </row>
    <row r="130" spans="1:3" x14ac:dyDescent="0.2">
      <c r="A130" s="44">
        <v>106</v>
      </c>
      <c r="B130" s="44">
        <v>-1.8885186347294587E-3</v>
      </c>
      <c r="C130" s="44">
        <v>-2.7458103735148592E-2</v>
      </c>
    </row>
    <row r="131" spans="1:3" x14ac:dyDescent="0.2">
      <c r="A131" s="44">
        <v>107</v>
      </c>
      <c r="B131" s="44">
        <v>-5.5629832127132104E-3</v>
      </c>
      <c r="C131" s="44">
        <v>-5.8460299076520394E-3</v>
      </c>
    </row>
    <row r="132" spans="1:3" x14ac:dyDescent="0.2">
      <c r="A132" s="44">
        <v>108</v>
      </c>
      <c r="B132" s="44">
        <v>-9.2946171726352809E-3</v>
      </c>
      <c r="C132" s="44">
        <v>-1.0036023335154525E-2</v>
      </c>
    </row>
    <row r="133" spans="1:3" x14ac:dyDescent="0.2">
      <c r="A133" s="44">
        <v>109</v>
      </c>
      <c r="B133" s="44">
        <v>-4.4969840655962375E-3</v>
      </c>
      <c r="C133" s="44">
        <v>-2.7571271303630102E-2</v>
      </c>
    </row>
    <row r="134" spans="1:3" x14ac:dyDescent="0.2">
      <c r="A134" s="44">
        <v>110</v>
      </c>
      <c r="B134" s="44">
        <v>1.813255467926005E-3</v>
      </c>
      <c r="C134" s="44">
        <v>1.368826428891284E-2</v>
      </c>
    </row>
    <row r="135" spans="1:3" x14ac:dyDescent="0.2">
      <c r="A135" s="44">
        <v>111</v>
      </c>
      <c r="B135" s="44">
        <v>-3.1080253204672152E-3</v>
      </c>
      <c r="C135" s="44">
        <v>2.5094021537507821E-3</v>
      </c>
    </row>
    <row r="136" spans="1:3" x14ac:dyDescent="0.2">
      <c r="A136" s="44">
        <v>112</v>
      </c>
      <c r="B136" s="44">
        <v>9.574020259515233E-3</v>
      </c>
      <c r="C136" s="44">
        <v>-1.8259255359844649E-2</v>
      </c>
    </row>
    <row r="137" spans="1:3" x14ac:dyDescent="0.2">
      <c r="A137" s="44">
        <v>113</v>
      </c>
      <c r="B137" s="44">
        <v>-4.7134356608765429E-3</v>
      </c>
      <c r="C137" s="44">
        <v>3.1601653183535167E-2</v>
      </c>
    </row>
    <row r="138" spans="1:3" x14ac:dyDescent="0.2">
      <c r="A138" s="44">
        <v>114</v>
      </c>
      <c r="B138" s="44">
        <v>-1.4798000111283644E-2</v>
      </c>
      <c r="C138" s="44">
        <v>-4.7573285560972928E-2</v>
      </c>
    </row>
    <row r="139" spans="1:3" x14ac:dyDescent="0.2">
      <c r="A139" s="44">
        <v>115</v>
      </c>
      <c r="B139" s="44">
        <v>1.5985252778698963E-3</v>
      </c>
      <c r="C139" s="44">
        <v>3.9819736410237935E-2</v>
      </c>
    </row>
    <row r="140" spans="1:3" x14ac:dyDescent="0.2">
      <c r="A140" s="44">
        <v>116</v>
      </c>
      <c r="B140" s="44">
        <v>1.2286867456252921E-2</v>
      </c>
      <c r="C140" s="44">
        <v>-2.3504461804847027E-4</v>
      </c>
    </row>
    <row r="141" spans="1:3" x14ac:dyDescent="0.2">
      <c r="A141" s="44">
        <v>117</v>
      </c>
      <c r="B141" s="44">
        <v>3.6856609204597352E-3</v>
      </c>
      <c r="C141" s="44">
        <v>4.6031516811007797E-2</v>
      </c>
    </row>
    <row r="142" spans="1:3" x14ac:dyDescent="0.2">
      <c r="A142" s="44">
        <v>118</v>
      </c>
      <c r="B142" s="44">
        <v>4.6051498284524744E-3</v>
      </c>
      <c r="C142" s="44">
        <v>-1.1128122034918636E-2</v>
      </c>
    </row>
    <row r="143" spans="1:3" x14ac:dyDescent="0.2">
      <c r="A143" s="44">
        <v>119</v>
      </c>
      <c r="B143" s="44">
        <v>-5.8667142423409792E-3</v>
      </c>
      <c r="C143" s="44">
        <v>1.2992006825349933E-3</v>
      </c>
    </row>
    <row r="144" spans="1:3" x14ac:dyDescent="0.2">
      <c r="A144" s="44">
        <v>120</v>
      </c>
      <c r="B144" s="44">
        <v>-7.6452164487338852E-4</v>
      </c>
      <c r="C144" s="44">
        <v>-3.7090367945031982E-2</v>
      </c>
    </row>
    <row r="145" spans="1:3" x14ac:dyDescent="0.2">
      <c r="A145" s="44">
        <v>121</v>
      </c>
      <c r="B145" s="44">
        <v>3.6818996748580776E-3</v>
      </c>
      <c r="C145" s="44">
        <v>3.9537176331103263E-2</v>
      </c>
    </row>
    <row r="146" spans="1:3" x14ac:dyDescent="0.2">
      <c r="A146" s="44">
        <v>122</v>
      </c>
      <c r="B146" s="44">
        <v>-7.9890986052144931E-3</v>
      </c>
      <c r="C146" s="44">
        <v>-1.8868044251928298E-2</v>
      </c>
    </row>
    <row r="147" spans="1:3" x14ac:dyDescent="0.2">
      <c r="A147" s="44">
        <v>123</v>
      </c>
      <c r="B147" s="44">
        <v>-4.5359029978475872E-3</v>
      </c>
      <c r="C147" s="44">
        <v>-2.3062452844783206E-2</v>
      </c>
    </row>
    <row r="148" spans="1:3" x14ac:dyDescent="0.2">
      <c r="A148" s="44">
        <v>124</v>
      </c>
      <c r="B148" s="44">
        <v>-3.0243661190494572E-4</v>
      </c>
      <c r="C148" s="44">
        <v>-9.9632638711867304E-3</v>
      </c>
    </row>
    <row r="149" spans="1:3" x14ac:dyDescent="0.2">
      <c r="A149" s="44">
        <v>125</v>
      </c>
      <c r="B149" s="44">
        <v>-5.5108581207275378E-3</v>
      </c>
      <c r="C149" s="44">
        <v>-3.4147470128204759E-2</v>
      </c>
    </row>
    <row r="150" spans="1:3" x14ac:dyDescent="0.2">
      <c r="A150" s="44">
        <v>126</v>
      </c>
      <c r="B150" s="44">
        <v>-5.7862750691768904E-3</v>
      </c>
      <c r="C150" s="44">
        <v>1.3727825259774095E-2</v>
      </c>
    </row>
    <row r="151" spans="1:3" x14ac:dyDescent="0.2">
      <c r="A151" s="44">
        <v>127</v>
      </c>
      <c r="B151" s="44">
        <v>1.3703543585096743E-3</v>
      </c>
      <c r="C151" s="44">
        <v>-4.2067867568708417E-3</v>
      </c>
    </row>
    <row r="152" spans="1:3" x14ac:dyDescent="0.2">
      <c r="A152" s="44">
        <v>128</v>
      </c>
      <c r="B152" s="44">
        <v>-4.1417894396580598E-3</v>
      </c>
      <c r="C152" s="44">
        <v>1.5203736342312859E-2</v>
      </c>
    </row>
    <row r="153" spans="1:3" x14ac:dyDescent="0.2">
      <c r="A153" s="44">
        <v>129</v>
      </c>
      <c r="B153" s="44">
        <v>1.5821070415520288E-2</v>
      </c>
      <c r="C153" s="44">
        <v>1.0749732960534886E-2</v>
      </c>
    </row>
    <row r="154" spans="1:3" x14ac:dyDescent="0.2">
      <c r="A154" s="44">
        <v>130</v>
      </c>
      <c r="B154" s="44">
        <v>1.2707544974321139E-2</v>
      </c>
      <c r="C154" s="44">
        <v>2.0788191931890625E-2</v>
      </c>
    </row>
    <row r="155" spans="1:3" x14ac:dyDescent="0.2">
      <c r="A155" s="44">
        <v>131</v>
      </c>
      <c r="B155" s="44">
        <v>-2.6276403461170405E-3</v>
      </c>
      <c r="C155" s="44">
        <v>3.5115531333887299E-3</v>
      </c>
    </row>
    <row r="156" spans="1:3" x14ac:dyDescent="0.2">
      <c r="A156" s="44">
        <v>132</v>
      </c>
      <c r="B156" s="44">
        <v>2.5102736813030482E-3</v>
      </c>
      <c r="C156" s="44">
        <v>1.1619841125879878E-2</v>
      </c>
    </row>
    <row r="157" spans="1:3" x14ac:dyDescent="0.2">
      <c r="A157" s="44">
        <v>133</v>
      </c>
      <c r="B157" s="44">
        <v>1.4403651422607243E-2</v>
      </c>
      <c r="C157" s="44">
        <v>1.8687785442414541E-2</v>
      </c>
    </row>
    <row r="158" spans="1:3" x14ac:dyDescent="0.2">
      <c r="A158" s="44">
        <v>134</v>
      </c>
      <c r="B158" s="44">
        <v>-4.4210456819118935E-3</v>
      </c>
      <c r="C158" s="44">
        <v>-6.3655476765278173E-4</v>
      </c>
    </row>
    <row r="159" spans="1:3" x14ac:dyDescent="0.2">
      <c r="A159" s="44">
        <v>135</v>
      </c>
      <c r="B159" s="44">
        <v>6.3238165067070091E-4</v>
      </c>
      <c r="C159" s="44">
        <v>-1.3623062249371458E-2</v>
      </c>
    </row>
    <row r="160" spans="1:3" x14ac:dyDescent="0.2">
      <c r="A160" s="44">
        <v>136</v>
      </c>
      <c r="B160" s="44">
        <v>1.7855416192622104E-3</v>
      </c>
      <c r="C160" s="44">
        <v>2.2201808413958887E-3</v>
      </c>
    </row>
    <row r="161" spans="1:3" x14ac:dyDescent="0.2">
      <c r="A161" s="44">
        <v>137</v>
      </c>
      <c r="B161" s="44">
        <v>1.5523113174026411E-3</v>
      </c>
      <c r="C161" s="44">
        <v>5.8572070639025166E-3</v>
      </c>
    </row>
    <row r="162" spans="1:3" x14ac:dyDescent="0.2">
      <c r="A162" s="44">
        <v>138</v>
      </c>
      <c r="B162" s="44">
        <v>3.3892753599937798E-3</v>
      </c>
      <c r="C162" s="44">
        <v>-1.3856036321804375E-2</v>
      </c>
    </row>
    <row r="163" spans="1:3" x14ac:dyDescent="0.2">
      <c r="A163" s="44">
        <v>139</v>
      </c>
      <c r="B163" s="44">
        <v>-9.6783820327904189E-3</v>
      </c>
      <c r="C163" s="44">
        <v>-3.2631509333704636E-2</v>
      </c>
    </row>
    <row r="164" spans="1:3" x14ac:dyDescent="0.2">
      <c r="A164" s="44">
        <v>140</v>
      </c>
      <c r="B164" s="44">
        <v>-1.2107090472046595E-2</v>
      </c>
      <c r="C164" s="44">
        <v>-6.9973871398937206E-3</v>
      </c>
    </row>
    <row r="165" spans="1:3" x14ac:dyDescent="0.2">
      <c r="A165" s="44">
        <v>141</v>
      </c>
      <c r="B165" s="44">
        <v>1.5805058972330872E-3</v>
      </c>
      <c r="C165" s="44">
        <v>2.8547309075378051E-2</v>
      </c>
    </row>
    <row r="166" spans="1:3" x14ac:dyDescent="0.2">
      <c r="A166" s="44">
        <v>142</v>
      </c>
      <c r="B166" s="44">
        <v>6.2697760064773025E-3</v>
      </c>
      <c r="C166" s="44">
        <v>2.4749426356890411E-2</v>
      </c>
    </row>
    <row r="167" spans="1:3" x14ac:dyDescent="0.2">
      <c r="A167" s="44">
        <v>143</v>
      </c>
      <c r="B167" s="44">
        <v>1.9505883111231231E-2</v>
      </c>
      <c r="C167" s="44">
        <v>1.5164603994785985E-2</v>
      </c>
    </row>
    <row r="168" spans="1:3" x14ac:dyDescent="0.2">
      <c r="A168" s="44">
        <v>144</v>
      </c>
      <c r="B168" s="44">
        <v>8.545266796661235E-4</v>
      </c>
      <c r="C168" s="44">
        <v>5.3013130981039705E-4</v>
      </c>
    </row>
    <row r="169" spans="1:3" x14ac:dyDescent="0.2">
      <c r="A169" s="44">
        <v>145</v>
      </c>
      <c r="B169" s="44">
        <v>1.7077690571079421E-4</v>
      </c>
      <c r="C169" s="44">
        <v>-3.7659096490735007E-3</v>
      </c>
    </row>
    <row r="170" spans="1:3" x14ac:dyDescent="0.2">
      <c r="A170" s="44">
        <v>146</v>
      </c>
      <c r="B170" s="44">
        <v>3.3591176441285565E-3</v>
      </c>
      <c r="C170" s="44">
        <v>-1.113041933716217E-2</v>
      </c>
    </row>
    <row r="171" spans="1:3" x14ac:dyDescent="0.2">
      <c r="A171" s="44">
        <v>147</v>
      </c>
      <c r="B171" s="44">
        <v>-7.0903998085755388E-3</v>
      </c>
      <c r="C171" s="44">
        <v>-2.0322187604011784E-2</v>
      </c>
    </row>
    <row r="172" spans="1:3" x14ac:dyDescent="0.2">
      <c r="A172" s="44">
        <v>148</v>
      </c>
      <c r="B172" s="44">
        <v>-9.8968901808859991E-3</v>
      </c>
      <c r="C172" s="44">
        <v>-4.7709269028069854E-3</v>
      </c>
    </row>
    <row r="173" spans="1:3" x14ac:dyDescent="0.2">
      <c r="A173" s="44">
        <v>149</v>
      </c>
      <c r="B173" s="44">
        <v>-1.9124892706499277E-3</v>
      </c>
      <c r="C173" s="44">
        <v>-1.6476302323045214E-2</v>
      </c>
    </row>
    <row r="174" spans="1:3" x14ac:dyDescent="0.2">
      <c r="A174" s="44">
        <v>150</v>
      </c>
      <c r="B174" s="44">
        <v>4.3472532497275153E-3</v>
      </c>
      <c r="C174" s="44">
        <v>-5.2393139098524371E-3</v>
      </c>
    </row>
    <row r="175" spans="1:3" x14ac:dyDescent="0.2">
      <c r="A175" s="44">
        <v>151</v>
      </c>
      <c r="B175" s="44">
        <v>5.9438819075021843E-3</v>
      </c>
      <c r="C175" s="44">
        <v>1.1615641902021514E-2</v>
      </c>
    </row>
    <row r="176" spans="1:3" x14ac:dyDescent="0.2">
      <c r="A176" s="44">
        <v>152</v>
      </c>
      <c r="B176" s="44">
        <v>1.7077690571079421E-4</v>
      </c>
      <c r="C176" s="44">
        <v>-8.0678228255702863E-3</v>
      </c>
    </row>
    <row r="177" spans="1:3" x14ac:dyDescent="0.2">
      <c r="A177" s="44">
        <v>153</v>
      </c>
      <c r="B177" s="44">
        <v>-1.887029779484892E-2</v>
      </c>
      <c r="C177" s="44">
        <v>-1.0021211639113459E-2</v>
      </c>
    </row>
    <row r="178" spans="1:3" x14ac:dyDescent="0.2">
      <c r="A178" s="44">
        <v>154</v>
      </c>
      <c r="B178" s="44">
        <v>2.2814030506165908E-3</v>
      </c>
      <c r="C178" s="44">
        <v>1.3504875030743555E-2</v>
      </c>
    </row>
    <row r="179" spans="1:3" x14ac:dyDescent="0.2">
      <c r="A179" s="44">
        <v>155</v>
      </c>
      <c r="B179" s="44">
        <v>7.6571665876060072E-3</v>
      </c>
      <c r="C179" s="44">
        <v>3.1019487740197981E-3</v>
      </c>
    </row>
    <row r="180" spans="1:3" x14ac:dyDescent="0.2">
      <c r="A180" s="44">
        <v>156</v>
      </c>
      <c r="B180" s="44">
        <v>-2.1488726013716634E-3</v>
      </c>
      <c r="C180" s="44">
        <v>1.1610729490786219E-2</v>
      </c>
    </row>
    <row r="181" spans="1:3" x14ac:dyDescent="0.2">
      <c r="A181" s="44">
        <v>157</v>
      </c>
      <c r="B181" s="44">
        <v>1.1334691343624708E-2</v>
      </c>
      <c r="C181" s="44">
        <v>4.1896203142546464E-3</v>
      </c>
    </row>
    <row r="182" spans="1:3" x14ac:dyDescent="0.2">
      <c r="A182" s="44">
        <v>158</v>
      </c>
      <c r="B182" s="44">
        <v>-7.4782865236952393E-4</v>
      </c>
      <c r="C182" s="44">
        <v>-7.6167516764449883E-3</v>
      </c>
    </row>
    <row r="183" spans="1:3" x14ac:dyDescent="0.2">
      <c r="A183" s="44">
        <v>159</v>
      </c>
      <c r="B183" s="44">
        <v>-7.4879408122720161E-4</v>
      </c>
      <c r="C183" s="44">
        <v>4.5300622604010077E-3</v>
      </c>
    </row>
    <row r="184" spans="1:3" x14ac:dyDescent="0.2">
      <c r="A184" s="44">
        <v>160</v>
      </c>
      <c r="B184" s="44">
        <v>-9.0346075663723519E-3</v>
      </c>
      <c r="C184" s="44">
        <v>5.1704060142413258E-5</v>
      </c>
    </row>
    <row r="185" spans="1:3" x14ac:dyDescent="0.2">
      <c r="A185" s="44">
        <v>161</v>
      </c>
      <c r="B185" s="44">
        <v>2.4965924136095266E-3</v>
      </c>
      <c r="C185" s="44">
        <v>8.6145186975014505E-3</v>
      </c>
    </row>
    <row r="186" spans="1:3" x14ac:dyDescent="0.2">
      <c r="A186" s="44">
        <v>162</v>
      </c>
      <c r="B186" s="44">
        <v>1.1769024441123082E-2</v>
      </c>
      <c r="C186" s="44">
        <v>1.2811658034296278E-2</v>
      </c>
    </row>
    <row r="187" spans="1:3" x14ac:dyDescent="0.2">
      <c r="A187" s="44">
        <v>163</v>
      </c>
      <c r="B187" s="44">
        <v>-2.8708379239046329E-4</v>
      </c>
      <c r="C187" s="44">
        <v>-2.0316924110516589E-2</v>
      </c>
    </row>
    <row r="188" spans="1:3" x14ac:dyDescent="0.2">
      <c r="A188" s="44">
        <v>164</v>
      </c>
      <c r="B188" s="44">
        <v>9.1037350127235218E-3</v>
      </c>
      <c r="C188" s="44">
        <v>9.827203186884171E-4</v>
      </c>
    </row>
    <row r="189" spans="1:3" x14ac:dyDescent="0.2">
      <c r="A189" s="44">
        <v>165</v>
      </c>
      <c r="B189" s="44">
        <v>1.6722458939196085E-2</v>
      </c>
      <c r="C189" s="44">
        <v>6.4304645197751226E-2</v>
      </c>
    </row>
    <row r="190" spans="1:3" x14ac:dyDescent="0.2">
      <c r="A190" s="44">
        <v>166</v>
      </c>
      <c r="B190" s="44">
        <v>5.5113982326986059E-3</v>
      </c>
      <c r="C190" s="44">
        <v>3.7771789943601225E-2</v>
      </c>
    </row>
    <row r="191" spans="1:3" x14ac:dyDescent="0.2">
      <c r="A191" s="44">
        <v>167</v>
      </c>
      <c r="B191" s="44">
        <v>3.7095910374458927E-3</v>
      </c>
      <c r="C191" s="44">
        <v>9.1920026888378907E-3</v>
      </c>
    </row>
    <row r="192" spans="1:3" x14ac:dyDescent="0.2">
      <c r="A192" s="44">
        <v>168</v>
      </c>
      <c r="B192" s="44">
        <v>6.9996101424219213E-3</v>
      </c>
      <c r="C192" s="44">
        <v>-2.5481128623940454E-2</v>
      </c>
    </row>
    <row r="193" spans="1:3" x14ac:dyDescent="0.2">
      <c r="A193" s="44">
        <v>169</v>
      </c>
      <c r="B193" s="44">
        <v>-9.2211816557512022E-4</v>
      </c>
      <c r="C193" s="44">
        <v>-5.8874319493457818E-2</v>
      </c>
    </row>
    <row r="194" spans="1:3" x14ac:dyDescent="0.2">
      <c r="A194" s="44">
        <v>170</v>
      </c>
      <c r="B194" s="44">
        <v>-7.4890562089721998E-3</v>
      </c>
      <c r="C194" s="44">
        <v>3.5905835640636534E-2</v>
      </c>
    </row>
    <row r="195" spans="1:3" x14ac:dyDescent="0.2">
      <c r="A195" s="44">
        <v>171</v>
      </c>
      <c r="B195" s="44">
        <v>1.5625741726554909E-2</v>
      </c>
      <c r="C195" s="44">
        <v>-1.0888899621291758E-2</v>
      </c>
    </row>
    <row r="196" spans="1:3" x14ac:dyDescent="0.2">
      <c r="A196" s="44">
        <v>172</v>
      </c>
      <c r="B196" s="44">
        <v>-7.639534174520823E-3</v>
      </c>
      <c r="C196" s="44">
        <v>-1.3051927323645735E-2</v>
      </c>
    </row>
    <row r="197" spans="1:3" x14ac:dyDescent="0.2">
      <c r="A197" s="44">
        <v>173</v>
      </c>
      <c r="B197" s="44">
        <v>-2.6750157695280201E-3</v>
      </c>
      <c r="C197" s="44">
        <v>1.7652282418364668E-2</v>
      </c>
    </row>
    <row r="198" spans="1:3" x14ac:dyDescent="0.2">
      <c r="A198" s="44">
        <v>174</v>
      </c>
      <c r="B198" s="44">
        <v>1.7520870211847527E-2</v>
      </c>
      <c r="C198" s="44">
        <v>-2.2376027546670719E-3</v>
      </c>
    </row>
    <row r="199" spans="1:3" x14ac:dyDescent="0.2">
      <c r="A199" s="44">
        <v>175</v>
      </c>
      <c r="B199" s="44">
        <v>2.5396397496159216E-3</v>
      </c>
      <c r="C199" s="44">
        <v>-1.4737926798668578E-2</v>
      </c>
    </row>
    <row r="200" spans="1:3" x14ac:dyDescent="0.2">
      <c r="A200" s="44">
        <v>176</v>
      </c>
      <c r="B200" s="44">
        <v>-5.4132355257715519E-3</v>
      </c>
      <c r="C200" s="44">
        <v>-2.1123811242489222E-2</v>
      </c>
    </row>
    <row r="201" spans="1:3" x14ac:dyDescent="0.2">
      <c r="A201" s="44">
        <v>177</v>
      </c>
      <c r="B201" s="44">
        <v>-1.2798172611159311E-2</v>
      </c>
      <c r="C201" s="44">
        <v>-1.7767261742657678E-3</v>
      </c>
    </row>
    <row r="202" spans="1:3" x14ac:dyDescent="0.2">
      <c r="A202" s="44">
        <v>178</v>
      </c>
      <c r="B202" s="44">
        <v>1.5090055239929E-2</v>
      </c>
      <c r="C202" s="44">
        <v>1.2025803428928903E-2</v>
      </c>
    </row>
    <row r="203" spans="1:3" x14ac:dyDescent="0.2">
      <c r="A203" s="44">
        <v>179</v>
      </c>
      <c r="B203" s="44">
        <v>-3.0650655279855928E-3</v>
      </c>
      <c r="C203" s="44">
        <v>-2.2801601138681044E-2</v>
      </c>
    </row>
    <row r="204" spans="1:3" x14ac:dyDescent="0.2">
      <c r="A204" s="44">
        <v>180</v>
      </c>
      <c r="B204" s="44">
        <v>-2.6227025789796746E-4</v>
      </c>
      <c r="C204" s="44">
        <v>-1.6539629750612517E-3</v>
      </c>
    </row>
    <row r="205" spans="1:3" x14ac:dyDescent="0.2">
      <c r="A205" s="44">
        <v>181</v>
      </c>
      <c r="B205" s="44">
        <v>-1.5643271365450316E-2</v>
      </c>
      <c r="C205" s="44">
        <v>6.8665297307821792E-3</v>
      </c>
    </row>
    <row r="206" spans="1:3" x14ac:dyDescent="0.2">
      <c r="A206" s="44">
        <v>182</v>
      </c>
      <c r="B206" s="44">
        <v>3.9139510895625645E-4</v>
      </c>
      <c r="C206" s="44">
        <v>4.3125340554046095E-3</v>
      </c>
    </row>
    <row r="207" spans="1:3" x14ac:dyDescent="0.2">
      <c r="A207" s="44">
        <v>183</v>
      </c>
      <c r="B207" s="44">
        <v>-1.8142864032490058E-3</v>
      </c>
      <c r="C207" s="44">
        <v>3.5964658201651512E-2</v>
      </c>
    </row>
    <row r="208" spans="1:3" x14ac:dyDescent="0.2">
      <c r="A208" s="44">
        <v>184</v>
      </c>
      <c r="B208" s="44">
        <v>5.6973799506293329E-3</v>
      </c>
      <c r="C208" s="44">
        <v>3.6235255087581891E-3</v>
      </c>
    </row>
    <row r="209" spans="1:3" x14ac:dyDescent="0.2">
      <c r="A209" s="44">
        <v>185</v>
      </c>
      <c r="B209" s="44">
        <v>8.0791335681697721E-3</v>
      </c>
      <c r="C209" s="44">
        <v>-5.3461719320148635E-2</v>
      </c>
    </row>
    <row r="210" spans="1:3" x14ac:dyDescent="0.2">
      <c r="A210" s="44">
        <v>186</v>
      </c>
      <c r="B210" s="44">
        <v>-9.1776725212884634E-4</v>
      </c>
      <c r="C210" s="44">
        <v>-1.2933991381419746E-3</v>
      </c>
    </row>
    <row r="211" spans="1:3" x14ac:dyDescent="0.2">
      <c r="A211" s="44">
        <v>187</v>
      </c>
      <c r="B211" s="44">
        <v>1.9146170533371081E-3</v>
      </c>
      <c r="C211" s="44">
        <v>2.0523056076856661E-2</v>
      </c>
    </row>
    <row r="212" spans="1:3" x14ac:dyDescent="0.2">
      <c r="A212" s="44">
        <v>188</v>
      </c>
      <c r="B212" s="44">
        <v>2.9104453835474574E-2</v>
      </c>
      <c r="C212" s="44">
        <v>2.3184898643528594E-2</v>
      </c>
    </row>
    <row r="213" spans="1:3" x14ac:dyDescent="0.2">
      <c r="A213" s="44">
        <v>189</v>
      </c>
      <c r="B213" s="44">
        <v>1.4342740812653112E-3</v>
      </c>
      <c r="C213" s="44">
        <v>9.89425321018674E-3</v>
      </c>
    </row>
    <row r="214" spans="1:3" x14ac:dyDescent="0.2">
      <c r="A214" s="44">
        <v>190</v>
      </c>
      <c r="B214" s="44">
        <v>4.1660819014710821E-3</v>
      </c>
      <c r="C214" s="44">
        <v>1.6893152472050093E-3</v>
      </c>
    </row>
    <row r="215" spans="1:3" x14ac:dyDescent="0.2">
      <c r="A215" s="44">
        <v>191</v>
      </c>
      <c r="B215" s="44">
        <v>5.6131851941938274E-3</v>
      </c>
      <c r="C215" s="44">
        <v>-6.3724866368665969E-3</v>
      </c>
    </row>
    <row r="216" spans="1:3" x14ac:dyDescent="0.2">
      <c r="A216" s="44">
        <v>192</v>
      </c>
      <c r="B216" s="44">
        <v>6.2036304549436972E-3</v>
      </c>
      <c r="C216" s="44">
        <v>-9.2431441327551836E-3</v>
      </c>
    </row>
    <row r="217" spans="1:3" x14ac:dyDescent="0.2">
      <c r="A217" s="44">
        <v>193</v>
      </c>
      <c r="B217" s="44">
        <v>-8.6224764455072054E-4</v>
      </c>
      <c r="C217" s="44">
        <v>1.4581759839672651E-2</v>
      </c>
    </row>
    <row r="218" spans="1:3" x14ac:dyDescent="0.2">
      <c r="A218" s="44">
        <v>194</v>
      </c>
      <c r="B218" s="44">
        <v>1.8255698968625729E-3</v>
      </c>
      <c r="C218" s="44">
        <v>-7.1183931950285009E-5</v>
      </c>
    </row>
    <row r="219" spans="1:3" x14ac:dyDescent="0.2">
      <c r="A219" s="44">
        <v>195</v>
      </c>
      <c r="B219" s="44">
        <v>-4.7842308945997471E-3</v>
      </c>
      <c r="C219" s="44">
        <v>-2.1735659022838388E-2</v>
      </c>
    </row>
    <row r="220" spans="1:3" x14ac:dyDescent="0.2">
      <c r="A220" s="44">
        <v>196</v>
      </c>
      <c r="B220" s="44">
        <v>-4.8124511573447524E-3</v>
      </c>
      <c r="C220" s="44">
        <v>-1.6126323687410873E-3</v>
      </c>
    </row>
    <row r="221" spans="1:3" x14ac:dyDescent="0.2">
      <c r="A221" s="44">
        <v>197</v>
      </c>
      <c r="B221" s="44">
        <v>2.6766627121208269E-3</v>
      </c>
      <c r="C221" s="44">
        <v>5.6006264756701795E-3</v>
      </c>
    </row>
    <row r="222" spans="1:3" x14ac:dyDescent="0.2">
      <c r="A222" s="44">
        <v>198</v>
      </c>
      <c r="B222" s="44">
        <v>9.5410126822975706E-3</v>
      </c>
      <c r="C222" s="44">
        <v>-3.8530237926012179E-2</v>
      </c>
    </row>
    <row r="223" spans="1:3" x14ac:dyDescent="0.2">
      <c r="A223" s="44">
        <v>199</v>
      </c>
      <c r="B223" s="44">
        <v>-6.421899668409314E-3</v>
      </c>
      <c r="C223" s="44">
        <v>1.3026919483468759E-2</v>
      </c>
    </row>
    <row r="224" spans="1:3" x14ac:dyDescent="0.2">
      <c r="A224" s="44">
        <v>200</v>
      </c>
      <c r="B224" s="44">
        <v>-4.5197881960700164E-4</v>
      </c>
      <c r="C224" s="44">
        <v>-4.0099634376108903E-3</v>
      </c>
    </row>
    <row r="225" spans="1:3" x14ac:dyDescent="0.2">
      <c r="A225" s="44">
        <v>201</v>
      </c>
      <c r="B225" s="44">
        <v>7.4414352135224304E-3</v>
      </c>
      <c r="C225" s="44">
        <v>-1.693260315446626E-2</v>
      </c>
    </row>
    <row r="226" spans="1:3" x14ac:dyDescent="0.2">
      <c r="A226" s="44">
        <v>202</v>
      </c>
      <c r="B226" s="44">
        <v>-6.2158785254680608E-3</v>
      </c>
      <c r="C226" s="44">
        <v>-3.0249386313499133E-2</v>
      </c>
    </row>
    <row r="227" spans="1:3" x14ac:dyDescent="0.2">
      <c r="A227" s="44">
        <v>203</v>
      </c>
      <c r="B227" s="44">
        <v>-1.435674339433788E-2</v>
      </c>
      <c r="C227" s="44">
        <v>1.1318069361188725E-2</v>
      </c>
    </row>
    <row r="228" spans="1:3" x14ac:dyDescent="0.2">
      <c r="A228" s="44">
        <v>204</v>
      </c>
      <c r="B228" s="44">
        <v>-3.8389828838112897E-3</v>
      </c>
      <c r="C228" s="44">
        <v>-3.8000861948552379E-2</v>
      </c>
    </row>
    <row r="229" spans="1:3" x14ac:dyDescent="0.2">
      <c r="A229" s="44">
        <v>205</v>
      </c>
      <c r="B229" s="44">
        <v>7.5911822346428522E-3</v>
      </c>
      <c r="C229" s="44">
        <v>6.3259020194507035E-2</v>
      </c>
    </row>
    <row r="230" spans="1:3" x14ac:dyDescent="0.2">
      <c r="A230" s="44">
        <v>206</v>
      </c>
      <c r="B230" s="44">
        <v>-2.496804677017493E-4</v>
      </c>
      <c r="C230" s="44">
        <v>-2.9455963604672036E-2</v>
      </c>
    </row>
    <row r="231" spans="1:3" x14ac:dyDescent="0.2">
      <c r="A231" s="44">
        <v>207</v>
      </c>
      <c r="B231" s="44">
        <v>1.8679795626454131E-2</v>
      </c>
      <c r="C231" s="44">
        <v>-2.5372963222515602E-3</v>
      </c>
    </row>
    <row r="232" spans="1:3" x14ac:dyDescent="0.2">
      <c r="A232" s="44">
        <v>208</v>
      </c>
      <c r="B232" s="44">
        <v>-6.5311367251095999E-4</v>
      </c>
      <c r="C232" s="44">
        <v>7.3509865247422049E-2</v>
      </c>
    </row>
    <row r="233" spans="1:3" x14ac:dyDescent="0.2">
      <c r="A233" s="44">
        <v>209</v>
      </c>
      <c r="B233" s="44">
        <v>2.4086122832264602E-2</v>
      </c>
      <c r="C233" s="44">
        <v>4.251890953796144E-3</v>
      </c>
    </row>
    <row r="234" spans="1:3" x14ac:dyDescent="0.2">
      <c r="A234" s="44">
        <v>210</v>
      </c>
      <c r="B234" s="44">
        <v>-6.3194951086856645E-4</v>
      </c>
      <c r="C234" s="44">
        <v>1.130722259924989E-2</v>
      </c>
    </row>
    <row r="235" spans="1:3" x14ac:dyDescent="0.2">
      <c r="A235" s="44">
        <v>211</v>
      </c>
      <c r="B235" s="44">
        <v>6.3976193336760367E-3</v>
      </c>
      <c r="C235" s="44">
        <v>1.6201250722821178E-2</v>
      </c>
    </row>
    <row r="236" spans="1:3" x14ac:dyDescent="0.2">
      <c r="A236" s="44">
        <v>212</v>
      </c>
      <c r="B236" s="44">
        <v>8.1486368926859763E-3</v>
      </c>
      <c r="C236" s="44">
        <v>2.4760322992012494E-2</v>
      </c>
    </row>
    <row r="237" spans="1:3" x14ac:dyDescent="0.2">
      <c r="A237" s="44">
        <v>213</v>
      </c>
      <c r="B237" s="44">
        <v>-3.9797556616037663E-3</v>
      </c>
      <c r="C237" s="44">
        <v>7.003011475557314E-3</v>
      </c>
    </row>
    <row r="238" spans="1:3" x14ac:dyDescent="0.2">
      <c r="A238" s="44">
        <v>214</v>
      </c>
      <c r="B238" s="44">
        <v>1.1093030349635593E-2</v>
      </c>
      <c r="C238" s="44">
        <v>-1.2484173405513225E-2</v>
      </c>
    </row>
    <row r="239" spans="1:3" x14ac:dyDescent="0.2">
      <c r="A239" s="44">
        <v>215</v>
      </c>
      <c r="B239" s="44">
        <v>-2.2149917322733764E-4</v>
      </c>
      <c r="C239" s="44">
        <v>-2.7640121444371984E-2</v>
      </c>
    </row>
    <row r="240" spans="1:3" x14ac:dyDescent="0.2">
      <c r="A240" s="44">
        <v>216</v>
      </c>
      <c r="B240" s="44">
        <v>-8.2669416735838084E-3</v>
      </c>
      <c r="C240" s="44">
        <v>3.2628059418986319E-2</v>
      </c>
    </row>
    <row r="241" spans="1:3" x14ac:dyDescent="0.2">
      <c r="A241" s="44">
        <v>217</v>
      </c>
      <c r="B241" s="44">
        <v>2.0776996693626627E-2</v>
      </c>
      <c r="C241" s="44">
        <v>4.8700072700012913E-3</v>
      </c>
    </row>
    <row r="242" spans="1:3" x14ac:dyDescent="0.2">
      <c r="A242" s="44">
        <v>218</v>
      </c>
      <c r="B242" s="44">
        <v>3.8487556860998555E-3</v>
      </c>
      <c r="C242" s="44">
        <v>2.1384251815605063E-2</v>
      </c>
    </row>
    <row r="243" spans="1:3" x14ac:dyDescent="0.2">
      <c r="A243" s="44">
        <v>219</v>
      </c>
      <c r="B243" s="44">
        <v>1.1158525806806999E-2</v>
      </c>
      <c r="C243" s="44">
        <v>-4.1313736449822502E-2</v>
      </c>
    </row>
    <row r="244" spans="1:3" x14ac:dyDescent="0.2">
      <c r="A244" s="44">
        <v>220</v>
      </c>
      <c r="B244" s="44">
        <v>-1.0109570544215482E-2</v>
      </c>
      <c r="C244" s="44">
        <v>2.3826991669044048E-2</v>
      </c>
    </row>
    <row r="245" spans="1:3" x14ac:dyDescent="0.2">
      <c r="A245" s="44">
        <v>221</v>
      </c>
      <c r="B245" s="44">
        <v>3.6383005281870281E-3</v>
      </c>
      <c r="C245" s="44">
        <v>-1.1757380365805578E-2</v>
      </c>
    </row>
    <row r="246" spans="1:3" x14ac:dyDescent="0.2">
      <c r="A246" s="44">
        <v>222</v>
      </c>
      <c r="B246" s="44">
        <v>2.2812590875104954E-2</v>
      </c>
      <c r="C246" s="44">
        <v>-2.5086351675468625E-2</v>
      </c>
    </row>
    <row r="247" spans="1:3" x14ac:dyDescent="0.2">
      <c r="A247" s="44">
        <v>223</v>
      </c>
      <c r="B247" s="44">
        <v>-4.5052160083096371E-3</v>
      </c>
      <c r="C247" s="44">
        <v>-1.0535804957962096E-2</v>
      </c>
    </row>
    <row r="248" spans="1:3" x14ac:dyDescent="0.2">
      <c r="A248" s="44">
        <v>224</v>
      </c>
      <c r="B248" s="44">
        <v>1.2581724339349135E-2</v>
      </c>
      <c r="C248" s="44">
        <v>5.2341016671294191E-3</v>
      </c>
    </row>
    <row r="249" spans="1:3" x14ac:dyDescent="0.2">
      <c r="A249" s="44">
        <v>225</v>
      </c>
      <c r="B249" s="44">
        <v>-9.6562002262641292E-3</v>
      </c>
      <c r="C249" s="44">
        <v>-2.330583660028742E-2</v>
      </c>
    </row>
    <row r="250" spans="1:3" x14ac:dyDescent="0.2">
      <c r="A250" s="44">
        <v>226</v>
      </c>
      <c r="B250" s="44">
        <v>7.1090444540703335E-3</v>
      </c>
      <c r="C250" s="44">
        <v>-3.5829513652128209E-3</v>
      </c>
    </row>
    <row r="251" spans="1:3" x14ac:dyDescent="0.2">
      <c r="A251" s="44">
        <v>227</v>
      </c>
      <c r="B251" s="44">
        <v>1.2635822664330974E-2</v>
      </c>
      <c r="C251" s="44">
        <v>6.6539628260944339E-2</v>
      </c>
    </row>
    <row r="252" spans="1:3" x14ac:dyDescent="0.2">
      <c r="A252" s="44">
        <v>228</v>
      </c>
      <c r="B252" s="44">
        <v>1.4845356261207702E-2</v>
      </c>
      <c r="C252" s="44">
        <v>2.5527988648711971E-2</v>
      </c>
    </row>
    <row r="253" spans="1:3" x14ac:dyDescent="0.2">
      <c r="A253" s="44">
        <v>229</v>
      </c>
      <c r="B253" s="44">
        <v>-2.5353214264691119E-3</v>
      </c>
      <c r="C253" s="44">
        <v>-2.0206176591473647E-2</v>
      </c>
    </row>
    <row r="254" spans="1:3" x14ac:dyDescent="0.2">
      <c r="A254" s="44">
        <v>230</v>
      </c>
      <c r="B254" s="44">
        <v>-1.3220725216583152E-2</v>
      </c>
      <c r="C254" s="44">
        <v>-7.5592255142084716E-2</v>
      </c>
    </row>
    <row r="255" spans="1:3" x14ac:dyDescent="0.2">
      <c r="A255" s="44">
        <v>231</v>
      </c>
      <c r="B255" s="44">
        <v>-3.4931011094217181E-2</v>
      </c>
      <c r="C255" s="44">
        <v>2.9307768357572334E-2</v>
      </c>
    </row>
    <row r="256" spans="1:3" x14ac:dyDescent="0.2">
      <c r="A256" s="44">
        <v>232</v>
      </c>
      <c r="B256" s="44">
        <v>3.4255953956923153E-3</v>
      </c>
      <c r="C256" s="44">
        <v>-4.8901561465437837E-2</v>
      </c>
    </row>
    <row r="257" spans="1:3" x14ac:dyDescent="0.2">
      <c r="A257" s="44">
        <v>233</v>
      </c>
      <c r="B257" s="44">
        <v>-4.216480836526957E-3</v>
      </c>
      <c r="C257" s="44">
        <v>2.3224133268025429E-2</v>
      </c>
    </row>
    <row r="258" spans="1:3" x14ac:dyDescent="0.2">
      <c r="A258" s="44">
        <v>234</v>
      </c>
      <c r="B258" s="44">
        <v>-9.4148036603661465E-3</v>
      </c>
      <c r="C258" s="44">
        <v>2.8741059859474661E-3</v>
      </c>
    </row>
    <row r="259" spans="1:3" x14ac:dyDescent="0.2">
      <c r="A259" s="44">
        <v>235</v>
      </c>
      <c r="B259" s="44">
        <v>-3.3182555030811982E-3</v>
      </c>
      <c r="C259" s="44">
        <v>-3.1551288510573997E-2</v>
      </c>
    </row>
    <row r="260" spans="1:3" x14ac:dyDescent="0.2">
      <c r="A260" s="44">
        <v>236</v>
      </c>
      <c r="B260" s="44">
        <v>-2.3834258451016965E-5</v>
      </c>
      <c r="C260" s="44">
        <v>8.1087256177233835E-3</v>
      </c>
    </row>
    <row r="261" spans="1:3" x14ac:dyDescent="0.2">
      <c r="A261" s="44">
        <v>237</v>
      </c>
      <c r="B261" s="44">
        <v>-1.1918043086385987E-3</v>
      </c>
      <c r="C261" s="44">
        <v>-1.8858321004644539E-2</v>
      </c>
    </row>
    <row r="262" spans="1:3" x14ac:dyDescent="0.2">
      <c r="A262" s="44">
        <v>238</v>
      </c>
      <c r="B262" s="44">
        <v>1.225817691293744E-2</v>
      </c>
      <c r="C262" s="44">
        <v>8.713690094735202E-3</v>
      </c>
    </row>
    <row r="263" spans="1:3" x14ac:dyDescent="0.2">
      <c r="A263" s="44">
        <v>239</v>
      </c>
      <c r="B263" s="44">
        <v>-1.5597945536896514E-2</v>
      </c>
      <c r="C263" s="44">
        <v>-2.2728707769716736E-2</v>
      </c>
    </row>
    <row r="264" spans="1:3" x14ac:dyDescent="0.2">
      <c r="A264" s="44">
        <v>240</v>
      </c>
      <c r="B264" s="44">
        <v>-9.6207606286614414E-3</v>
      </c>
      <c r="C264" s="44">
        <v>3.9055509261117879E-2</v>
      </c>
    </row>
    <row r="265" spans="1:3" x14ac:dyDescent="0.2">
      <c r="A265" s="44">
        <v>241</v>
      </c>
      <c r="B265" s="44">
        <v>9.6296503977281599E-4</v>
      </c>
      <c r="C265" s="44">
        <v>-1.5133005525602832E-2</v>
      </c>
    </row>
    <row r="266" spans="1:3" x14ac:dyDescent="0.2">
      <c r="A266" s="44">
        <v>242</v>
      </c>
      <c r="B266" s="44">
        <v>-1.6845861332676647E-2</v>
      </c>
      <c r="C266" s="44">
        <v>1.5049146753621198E-2</v>
      </c>
    </row>
    <row r="267" spans="1:3" x14ac:dyDescent="0.2">
      <c r="A267" s="44">
        <v>243</v>
      </c>
      <c r="B267" s="44">
        <v>1.1797388453688928E-3</v>
      </c>
      <c r="C267" s="44">
        <v>3.3276419550105428E-2</v>
      </c>
    </row>
    <row r="268" spans="1:3" x14ac:dyDescent="0.2">
      <c r="A268" s="44">
        <v>244</v>
      </c>
      <c r="B268" s="44">
        <v>1.6900253733154878E-2</v>
      </c>
      <c r="C268" s="44">
        <v>-2.9825931088362338E-2</v>
      </c>
    </row>
    <row r="269" spans="1:3" ht="16" thickBot="1" x14ac:dyDescent="0.25">
      <c r="A269" s="45">
        <v>245</v>
      </c>
      <c r="B269" s="45">
        <v>-1.4464827244671491E-2</v>
      </c>
      <c r="C269" s="45">
        <v>1.0687441195817333E-2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abSelected="1" topLeftCell="A5" zoomScale="110" zoomScaleNormal="110" workbookViewId="0">
      <selection activeCell="H22" sqref="H22"/>
    </sheetView>
  </sheetViews>
  <sheetFormatPr baseColWidth="10" defaultColWidth="8.83203125" defaultRowHeight="15" x14ac:dyDescent="0.2"/>
  <cols>
    <col min="2" max="2" width="10.5" customWidth="1"/>
    <col min="3" max="3" width="13" customWidth="1"/>
    <col min="4" max="4" width="14.6640625" customWidth="1"/>
    <col min="7" max="7" width="15.1640625" bestFit="1" customWidth="1"/>
    <col min="8" max="8" width="16.6640625" bestFit="1" customWidth="1"/>
    <col min="9" max="9" width="16.5" bestFit="1" customWidth="1"/>
  </cols>
  <sheetData>
    <row r="1" spans="1:13" x14ac:dyDescent="0.2">
      <c r="A1" s="1" t="s">
        <v>0</v>
      </c>
    </row>
    <row r="2" spans="1:13" s="4" customFormat="1" x14ac:dyDescent="0.2">
      <c r="B2" s="3"/>
    </row>
    <row r="3" spans="1:13" s="4" customFormat="1" x14ac:dyDescent="0.2">
      <c r="A3" s="3">
        <v>1</v>
      </c>
      <c r="B3" s="3" t="s">
        <v>25</v>
      </c>
      <c r="C3" s="3"/>
    </row>
    <row r="4" spans="1:13" s="4" customFormat="1" x14ac:dyDescent="0.2">
      <c r="A4" s="3"/>
      <c r="B4" s="3" t="s">
        <v>70</v>
      </c>
      <c r="C4" s="3"/>
    </row>
    <row r="5" spans="1:13" s="4" customFormat="1" x14ac:dyDescent="0.2">
      <c r="A5" s="3"/>
      <c r="B5" s="3" t="s">
        <v>71</v>
      </c>
      <c r="C5" s="3"/>
    </row>
    <row r="6" spans="1:13" s="4" customFormat="1" x14ac:dyDescent="0.2"/>
    <row r="7" spans="1:13" s="4" customFormat="1" x14ac:dyDescent="0.2">
      <c r="B7" s="4" t="s">
        <v>64</v>
      </c>
    </row>
    <row r="8" spans="1:13" s="4" customFormat="1" x14ac:dyDescent="0.2">
      <c r="B8" s="4" t="s">
        <v>26</v>
      </c>
    </row>
    <row r="9" spans="1:13" s="4" customFormat="1" x14ac:dyDescent="0.2">
      <c r="B9" s="4" t="s">
        <v>24</v>
      </c>
    </row>
    <row r="10" spans="1:13" s="4" customFormat="1" x14ac:dyDescent="0.2">
      <c r="B10" s="4" t="s">
        <v>72</v>
      </c>
      <c r="C10" t="s">
        <v>77</v>
      </c>
    </row>
    <row r="11" spans="1:13" s="4" customFormat="1" x14ac:dyDescent="0.2">
      <c r="B11" s="4" t="s">
        <v>76</v>
      </c>
      <c r="C11" t="s">
        <v>73</v>
      </c>
    </row>
    <row r="12" spans="1:13" s="4" customFormat="1" x14ac:dyDescent="0.2">
      <c r="B12" s="6" t="s">
        <v>1</v>
      </c>
      <c r="C12" s="7">
        <v>0.06</v>
      </c>
      <c r="D12" t="s">
        <v>9</v>
      </c>
    </row>
    <row r="13" spans="1:13" s="4" customFormat="1" x14ac:dyDescent="0.2">
      <c r="B13" s="6" t="s">
        <v>5</v>
      </c>
      <c r="C13" s="7">
        <v>0.06</v>
      </c>
      <c r="D13" t="s">
        <v>21</v>
      </c>
      <c r="M13"/>
    </row>
    <row r="14" spans="1:13" s="4" customFormat="1" x14ac:dyDescent="0.2">
      <c r="B14" s="6" t="s">
        <v>4</v>
      </c>
      <c r="C14" s="7">
        <v>0.02</v>
      </c>
      <c r="D14" t="s">
        <v>10</v>
      </c>
    </row>
    <row r="15" spans="1:13" s="4" customFormat="1" x14ac:dyDescent="0.2">
      <c r="B15" s="6" t="s">
        <v>2</v>
      </c>
      <c r="C15" s="27">
        <v>1278.5</v>
      </c>
      <c r="D15" t="s">
        <v>23</v>
      </c>
    </row>
    <row r="16" spans="1:13" s="4" customFormat="1" x14ac:dyDescent="0.2">
      <c r="B16" s="6" t="s">
        <v>6</v>
      </c>
      <c r="C16" s="27">
        <v>1448.7</v>
      </c>
      <c r="D16" t="s">
        <v>22</v>
      </c>
    </row>
    <row r="17" spans="1:12" s="4" customFormat="1" x14ac:dyDescent="0.2">
      <c r="B17" s="6" t="s">
        <v>3</v>
      </c>
      <c r="C17" s="23">
        <v>200000</v>
      </c>
      <c r="D17" t="s">
        <v>28</v>
      </c>
    </row>
    <row r="18" spans="1:12" x14ac:dyDescent="0.2">
      <c r="A18" s="4"/>
      <c r="B18" s="6" t="s">
        <v>7</v>
      </c>
      <c r="C18" s="27">
        <f>C15*(1+C12-C14)</f>
        <v>1329.64</v>
      </c>
      <c r="D18" s="4" t="s">
        <v>74</v>
      </c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4"/>
      <c r="B19" s="6" t="s">
        <v>8</v>
      </c>
      <c r="C19" s="27">
        <f>C16*(1+C13-C14)</f>
        <v>1506.6480000000001</v>
      </c>
      <c r="D19" s="4" t="s">
        <v>75</v>
      </c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4"/>
      <c r="B20" s="26" t="s">
        <v>27</v>
      </c>
      <c r="C20" s="35">
        <f>C19-(C16-C18)*(1+C13)</f>
        <v>1380.4444000000001</v>
      </c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4"/>
      <c r="B21" s="4"/>
      <c r="C21" s="6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3">
        <v>2</v>
      </c>
      <c r="B22" s="3" t="s">
        <v>78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4"/>
      <c r="B23" s="2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4"/>
      <c r="B24" s="25"/>
      <c r="C24" s="4" t="s">
        <v>108</v>
      </c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4"/>
      <c r="B25" s="25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4"/>
      <c r="B26" s="25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4"/>
      <c r="B27" s="25"/>
      <c r="C27" s="4" t="s">
        <v>110</v>
      </c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4"/>
      <c r="B28" s="25"/>
      <c r="C28" s="4" t="s">
        <v>109</v>
      </c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">
      <c r="A29" s="4"/>
      <c r="B29" s="25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zoomScale="120" zoomScaleNormal="120" workbookViewId="0">
      <selection activeCell="J23" sqref="J23"/>
    </sheetView>
  </sheetViews>
  <sheetFormatPr baseColWidth="10" defaultColWidth="8.83203125" defaultRowHeight="15" x14ac:dyDescent="0.2"/>
  <cols>
    <col min="1" max="1" width="18.6640625" bestFit="1" customWidth="1"/>
    <col min="2" max="2" width="15.33203125" customWidth="1"/>
    <col min="4" max="4" width="12.1640625" customWidth="1"/>
    <col min="7" max="7" width="11.6640625" bestFit="1" customWidth="1"/>
    <col min="8" max="8" width="11.6640625" customWidth="1"/>
    <col min="9" max="9" width="8.6640625" customWidth="1"/>
  </cols>
  <sheetData>
    <row r="1" spans="1:5" x14ac:dyDescent="0.2">
      <c r="A1" s="1" t="s">
        <v>0</v>
      </c>
    </row>
    <row r="2" spans="1:5" x14ac:dyDescent="0.2">
      <c r="A2" s="15">
        <v>1</v>
      </c>
      <c r="B2" s="31" t="s">
        <v>90</v>
      </c>
    </row>
    <row r="3" spans="1:5" x14ac:dyDescent="0.2">
      <c r="B3" t="s">
        <v>91</v>
      </c>
      <c r="E3" t="s">
        <v>139</v>
      </c>
    </row>
    <row r="4" spans="1:5" ht="15" customHeight="1" x14ac:dyDescent="0.2">
      <c r="B4" t="s">
        <v>92</v>
      </c>
      <c r="E4" t="s">
        <v>140</v>
      </c>
    </row>
    <row r="5" spans="1:5" x14ac:dyDescent="0.2">
      <c r="A5" s="15">
        <v>2</v>
      </c>
      <c r="B5" s="31" t="s">
        <v>29</v>
      </c>
    </row>
    <row r="6" spans="1:5" x14ac:dyDescent="0.2">
      <c r="B6" t="s">
        <v>93</v>
      </c>
    </row>
    <row r="7" spans="1:5" x14ac:dyDescent="0.2">
      <c r="B7" t="s">
        <v>92</v>
      </c>
    </row>
    <row r="8" spans="1:5" x14ac:dyDescent="0.2">
      <c r="A8" s="15">
        <v>3</v>
      </c>
      <c r="B8" s="31" t="s">
        <v>79</v>
      </c>
    </row>
    <row r="9" spans="1:5" x14ac:dyDescent="0.2">
      <c r="B9" t="s">
        <v>80</v>
      </c>
    </row>
    <row r="10" spans="1:5" x14ac:dyDescent="0.2">
      <c r="B10" t="s">
        <v>81</v>
      </c>
      <c r="C10" s="28">
        <v>1200000</v>
      </c>
      <c r="D10" t="s">
        <v>30</v>
      </c>
    </row>
    <row r="11" spans="1:5" x14ac:dyDescent="0.2">
      <c r="B11" t="s">
        <v>31</v>
      </c>
      <c r="C11" s="28">
        <f>C10/12</f>
        <v>100000</v>
      </c>
      <c r="D11" t="s">
        <v>32</v>
      </c>
    </row>
    <row r="12" spans="1:5" x14ac:dyDescent="0.2">
      <c r="C12" s="28"/>
    </row>
    <row r="13" spans="1:5" x14ac:dyDescent="0.2">
      <c r="B13" s="31" t="s">
        <v>82</v>
      </c>
    </row>
    <row r="15" spans="1:5" x14ac:dyDescent="0.2">
      <c r="B15" t="s">
        <v>33</v>
      </c>
      <c r="C15" s="17">
        <v>100</v>
      </c>
      <c r="D15" t="s">
        <v>34</v>
      </c>
    </row>
    <row r="16" spans="1:5" x14ac:dyDescent="0.2">
      <c r="B16" t="s">
        <v>60</v>
      </c>
      <c r="C16" s="17">
        <f>C11/C15</f>
        <v>1000</v>
      </c>
      <c r="D16" t="s">
        <v>61</v>
      </c>
    </row>
    <row r="17" spans="1:10" x14ac:dyDescent="0.2">
      <c r="A17" s="39" t="s">
        <v>94</v>
      </c>
      <c r="B17" t="s">
        <v>62</v>
      </c>
      <c r="C17" s="30">
        <v>0.2</v>
      </c>
      <c r="D17" t="s">
        <v>95</v>
      </c>
      <c r="J17" s="38"/>
    </row>
    <row r="21" spans="1:10" x14ac:dyDescent="0.2">
      <c r="B21" s="31" t="s">
        <v>35</v>
      </c>
    </row>
    <row r="22" spans="1:10" x14ac:dyDescent="0.2">
      <c r="A22" s="29" t="s">
        <v>96</v>
      </c>
      <c r="B22" t="s">
        <v>83</v>
      </c>
    </row>
    <row r="23" spans="1:10" x14ac:dyDescent="0.2">
      <c r="A23" s="29" t="s">
        <v>97</v>
      </c>
      <c r="B23" t="s">
        <v>99</v>
      </c>
    </row>
    <row r="24" spans="1:10" x14ac:dyDescent="0.2">
      <c r="A24" s="39" t="s">
        <v>98</v>
      </c>
      <c r="C24" t="s">
        <v>100</v>
      </c>
      <c r="J24" s="38"/>
    </row>
    <row r="25" spans="1:10" x14ac:dyDescent="0.2">
      <c r="C25" t="s">
        <v>87</v>
      </c>
    </row>
    <row r="26" spans="1:10" x14ac:dyDescent="0.2">
      <c r="B26" t="s">
        <v>84</v>
      </c>
    </row>
    <row r="28" spans="1:10" x14ac:dyDescent="0.2">
      <c r="C28" s="32" t="s">
        <v>63</v>
      </c>
      <c r="D28" s="32" t="s">
        <v>36</v>
      </c>
    </row>
    <row r="29" spans="1:10" x14ac:dyDescent="0.2">
      <c r="C29" s="32" t="s">
        <v>11</v>
      </c>
      <c r="D29" s="32" t="s">
        <v>37</v>
      </c>
      <c r="E29" s="16"/>
    </row>
    <row r="30" spans="1:10" x14ac:dyDescent="0.2">
      <c r="C30" t="s">
        <v>38</v>
      </c>
      <c r="D30" s="29">
        <v>0</v>
      </c>
      <c r="E30" s="2"/>
    </row>
    <row r="31" spans="1:10" x14ac:dyDescent="0.2">
      <c r="C31" t="s">
        <v>39</v>
      </c>
      <c r="D31" s="29">
        <v>281</v>
      </c>
      <c r="E31" s="2"/>
    </row>
    <row r="32" spans="1:10" x14ac:dyDescent="0.2">
      <c r="C32" t="s">
        <v>40</v>
      </c>
      <c r="D32" s="29">
        <v>22409</v>
      </c>
      <c r="E32" s="2"/>
    </row>
    <row r="33" spans="3:5" x14ac:dyDescent="0.2">
      <c r="C33" t="s">
        <v>41</v>
      </c>
      <c r="D33" s="29">
        <v>267842</v>
      </c>
      <c r="E33" s="2"/>
    </row>
    <row r="34" spans="3:5" x14ac:dyDescent="0.2">
      <c r="C34" t="s">
        <v>42</v>
      </c>
      <c r="D34" s="29">
        <v>18432</v>
      </c>
      <c r="E34" s="2"/>
    </row>
    <row r="35" spans="3:5" x14ac:dyDescent="0.2">
      <c r="C35" t="s">
        <v>43</v>
      </c>
      <c r="D35" s="29">
        <v>10861</v>
      </c>
      <c r="E35" s="2"/>
    </row>
    <row r="36" spans="3:5" x14ac:dyDescent="0.2">
      <c r="C36" t="s">
        <v>44</v>
      </c>
      <c r="D36" s="29">
        <v>8524</v>
      </c>
      <c r="E36" s="2"/>
    </row>
    <row r="37" spans="3:5" x14ac:dyDescent="0.2">
      <c r="C37" t="s">
        <v>45</v>
      </c>
      <c r="D37" s="29">
        <v>5259</v>
      </c>
      <c r="E37" s="2"/>
    </row>
    <row r="38" spans="3:5" x14ac:dyDescent="0.2">
      <c r="C38" t="s">
        <v>46</v>
      </c>
      <c r="D38" s="29">
        <v>567</v>
      </c>
      <c r="E38" s="2"/>
    </row>
    <row r="39" spans="3:5" x14ac:dyDescent="0.2">
      <c r="C39" t="s">
        <v>47</v>
      </c>
      <c r="D39" s="29">
        <v>13270</v>
      </c>
      <c r="E39" s="2"/>
    </row>
    <row r="40" spans="3:5" x14ac:dyDescent="0.2">
      <c r="C40" t="s">
        <v>48</v>
      </c>
      <c r="D40" s="29">
        <v>848</v>
      </c>
      <c r="E40" s="2"/>
    </row>
    <row r="41" spans="3:5" x14ac:dyDescent="0.2">
      <c r="C41" t="s">
        <v>49</v>
      </c>
      <c r="D41" s="29">
        <v>150</v>
      </c>
      <c r="E41" s="2"/>
    </row>
    <row r="42" spans="3:5" x14ac:dyDescent="0.2">
      <c r="C42" t="s">
        <v>50</v>
      </c>
      <c r="D42" s="29">
        <v>4117</v>
      </c>
      <c r="E42" s="2"/>
    </row>
    <row r="43" spans="3:5" x14ac:dyDescent="0.2">
      <c r="C43" t="s">
        <v>51</v>
      </c>
      <c r="D43" s="29">
        <v>5142</v>
      </c>
      <c r="E43" s="2"/>
    </row>
    <row r="44" spans="3:5" x14ac:dyDescent="0.2">
      <c r="C44" t="s">
        <v>52</v>
      </c>
      <c r="D44" s="29">
        <v>2489</v>
      </c>
      <c r="E44" s="2"/>
    </row>
    <row r="45" spans="3:5" x14ac:dyDescent="0.2">
      <c r="C45" t="s">
        <v>53</v>
      </c>
      <c r="D45" s="29">
        <v>3488</v>
      </c>
      <c r="E45" s="2"/>
    </row>
    <row r="46" spans="3:5" x14ac:dyDescent="0.2">
      <c r="C46" t="s">
        <v>54</v>
      </c>
      <c r="D46" s="29">
        <v>1807</v>
      </c>
      <c r="E46" s="2"/>
    </row>
    <row r="47" spans="3:5" x14ac:dyDescent="0.2">
      <c r="C47" t="s">
        <v>55</v>
      </c>
      <c r="D47" s="29">
        <v>59</v>
      </c>
      <c r="E47" s="2"/>
    </row>
    <row r="48" spans="3:5" x14ac:dyDescent="0.2">
      <c r="C48" t="s">
        <v>56</v>
      </c>
      <c r="D48" s="29">
        <v>1</v>
      </c>
      <c r="E48" s="2"/>
    </row>
    <row r="49" spans="3:5" x14ac:dyDescent="0.2">
      <c r="C49" t="s">
        <v>57</v>
      </c>
      <c r="D49" s="29">
        <v>14</v>
      </c>
      <c r="E49" s="2"/>
    </row>
    <row r="50" spans="3:5" x14ac:dyDescent="0.2">
      <c r="C50" t="s">
        <v>58</v>
      </c>
      <c r="D50" s="29">
        <v>2</v>
      </c>
      <c r="E50" s="2"/>
    </row>
    <row r="51" spans="3:5" x14ac:dyDescent="0.2">
      <c r="C51" t="s">
        <v>59</v>
      </c>
      <c r="D51">
        <f>SUM(D30:D50)</f>
        <v>365562</v>
      </c>
      <c r="E51" s="2"/>
    </row>
    <row r="52" spans="3:5" x14ac:dyDescent="0.2">
      <c r="D5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Forwards</vt:lpstr>
      <vt:lpstr>ABXPriceSensitivity</vt:lpstr>
      <vt:lpstr>PriceSensitivity(Reg)</vt:lpstr>
      <vt:lpstr>SpotDeferredContract</vt:lpstr>
      <vt:lpstr>Stack&amp;StripHedges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2014-08-25T19:37:31Z</dcterms:created>
  <dcterms:modified xsi:type="dcterms:W3CDTF">2020-02-05T20:54:43Z</dcterms:modified>
</cp:coreProperties>
</file>