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3"/>
  <workbookPr defaultThemeVersion="124226"/>
  <mc:AlternateContent xmlns:mc="http://schemas.openxmlformats.org/markup-compatibility/2006">
    <mc:Choice Requires="x15">
      <x15ac:absPath xmlns:x15ac="http://schemas.microsoft.com/office/spreadsheetml/2010/11/ac" url="/Users/baichuanzhang/Desktop/Spring_2020/7821/2/Barings/"/>
    </mc:Choice>
  </mc:AlternateContent>
  <xr:revisionPtr revIDLastSave="0" documentId="13_ncr:1_{B6C97200-109B-6949-9134-8A84D1D043FA}" xr6:coauthVersionLast="45" xr6:coauthVersionMax="45" xr10:uidLastSave="{00000000-0000-0000-0000-000000000000}"/>
  <bookViews>
    <workbookView xWindow="0" yWindow="0" windowWidth="28800" windowHeight="18000" activeTab="2" xr2:uid="{00000000-000D-0000-FFFF-FFFF00000000}"/>
  </bookViews>
  <sheets>
    <sheet name="BaringsH" sheetId="6" r:id="rId1"/>
    <sheet name="Reg Result" sheetId="8" r:id="rId2"/>
    <sheet name="DoublingH" sheetId="7"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7" i="7" l="1"/>
  <c r="J38" i="7"/>
  <c r="J39" i="7"/>
  <c r="J40" i="7"/>
  <c r="J41" i="7"/>
  <c r="J36" i="7"/>
  <c r="I37" i="7"/>
  <c r="I38" i="7"/>
  <c r="I39" i="7"/>
  <c r="I40" i="7"/>
  <c r="I41" i="7"/>
  <c r="I36" i="7"/>
  <c r="H41" i="7"/>
  <c r="H37" i="7"/>
  <c r="H38" i="7"/>
  <c r="H39" i="7"/>
  <c r="H40" i="7"/>
  <c r="H36" i="7"/>
  <c r="E37" i="7"/>
  <c r="E38" i="7"/>
  <c r="E39" i="7"/>
  <c r="E40" i="7"/>
  <c r="E41" i="7"/>
  <c r="E36" i="7"/>
  <c r="C37" i="7"/>
  <c r="C38" i="7"/>
  <c r="C39" i="7"/>
  <c r="C40" i="7"/>
  <c r="C41" i="7"/>
  <c r="C36" i="7"/>
  <c r="C25" i="7"/>
  <c r="C26" i="7"/>
  <c r="C15" i="7"/>
  <c r="C14" i="7"/>
  <c r="C7" i="7"/>
  <c r="C11" i="7" s="1"/>
  <c r="C16" i="6"/>
  <c r="C15" i="6"/>
  <c r="E12" i="6"/>
  <c r="C21" i="7" l="1"/>
  <c r="C8" i="7"/>
</calcChain>
</file>

<file path=xl/sharedStrings.xml><?xml version="1.0" encoding="utf-8"?>
<sst xmlns="http://schemas.openxmlformats.org/spreadsheetml/2006/main" count="124" uniqueCount="106">
  <si>
    <t>Date</t>
  </si>
  <si>
    <t>JGB Yield</t>
  </si>
  <si>
    <t>Nikkei225 Price</t>
  </si>
  <si>
    <t xml:space="preserve">With the Nikkei at </t>
  </si>
  <si>
    <t xml:space="preserve">Given Leeson’s long position in Nikkei futures was he on the proper side of the market for JGB futures if he wanted to hedge this exposure? </t>
  </si>
  <si>
    <t xml:space="preserve">In Jan - Feb 1995 Leeson was </t>
  </si>
  <si>
    <t>short positions in JGB futures</t>
  </si>
  <si>
    <t>long positions in Nikkei futures</t>
  </si>
  <si>
    <t>After the 7.3-magnitude earthquake that hit Kobe Jan 17, 1995, JGB yields rose immediately as the market expected the government to issue more bonds to help pay for reconstruction costs. But JGB prices then recovered in the months after the quake.</t>
  </si>
  <si>
    <t>on the day of Kobe earthquake</t>
  </si>
  <si>
    <t xml:space="preserve">Instead </t>
  </si>
  <si>
    <t>and</t>
  </si>
  <si>
    <t>Barings,xls</t>
  </si>
  <si>
    <t>Assume the regression coefficients today are the same as for 1995 (2014 data to the right).</t>
  </si>
  <si>
    <t xml:space="preserve">The % change in Nikkei would therefore have been </t>
  </si>
  <si>
    <t>And the USD change in Leeson's Nikkei futures position would then be</t>
  </si>
  <si>
    <t>The change in Leesons JGB futures position would be added to this.</t>
  </si>
  <si>
    <t>Regress Nikkei 225 against JGB Yield using the data to the right.</t>
  </si>
  <si>
    <t>Test the regression coeffiecients for significance at alpha = 5%</t>
  </si>
  <si>
    <t>Approximate Leeson Nikkei futures position in USD</t>
  </si>
  <si>
    <t xml:space="preserve">Leeson then lost on his JGB positions </t>
  </si>
  <si>
    <t>Nikkei fell creating additional losses on his Nikkei positions.</t>
  </si>
  <si>
    <t>Leeson Perception and Doubling Strategy</t>
  </si>
  <si>
    <t>Value</t>
  </si>
  <si>
    <t>Note</t>
  </si>
  <si>
    <t>Threshold Margining</t>
  </si>
  <si>
    <t>Nikkei Futures on SIMEX are Threshold Margined, not Daily Variation Margined</t>
  </si>
  <si>
    <t>Futures Margin</t>
  </si>
  <si>
    <t>Initial Margin for 1 contract</t>
  </si>
  <si>
    <t>Yen</t>
  </si>
  <si>
    <t>Initial Margin Level</t>
  </si>
  <si>
    <t>Threshold Margin for 1 contract</t>
  </si>
  <si>
    <t>X</t>
  </si>
  <si>
    <t>Variation Margin call when Threshold is exactly reached = Critical Margin Call</t>
  </si>
  <si>
    <t>No Margin Calls</t>
  </si>
  <si>
    <t>Initial Margin Deposit by Leeson (to support 1 contract)</t>
  </si>
  <si>
    <t>Critical Margin Call</t>
  </si>
  <si>
    <t>Variation Margin Call</t>
  </si>
  <si>
    <t>Number of futures in Leeson portfolio = Initial Margin Used/ Initial Margin for 1 future</t>
  </si>
  <si>
    <t>Assumed</t>
  </si>
  <si>
    <t>Margin Reserve = Currency Amount Available To Support a Variation Margin Call when Threshold is reached</t>
  </si>
  <si>
    <t># Contracts supportable with full use of Margin Reserve</t>
  </si>
  <si>
    <t>Threshold Margin Level</t>
  </si>
  <si>
    <t>Leeson Perception:</t>
  </si>
  <si>
    <t>Worst Case Scenario:  Nikkei drops every week by the Critical Margin Call thereby requiring use of Margin Reserve</t>
  </si>
  <si>
    <t>Weekly Drop (Yen)</t>
  </si>
  <si>
    <t>Number of weeks to exhaust the Margin Reserve</t>
  </si>
  <si>
    <t>weeks</t>
  </si>
  <si>
    <t>This perceived safety margin allows reasonable pursuit of a doubling strategy to avoid reacognizing losses.</t>
  </si>
  <si>
    <t>So Leeson adopt's the strategy:  When there is a Critical Margin Call in week k, then double the Nikkei futures position for the next week to cover potential losses.</t>
  </si>
  <si>
    <t>Trading Day</t>
  </si>
  <si>
    <t>Further, suppose Leeson's subjective assessment of the Nikkei market was the following.</t>
  </si>
  <si>
    <t xml:space="preserve">Probability of weekly gain on Nikkei Futures = </t>
  </si>
  <si>
    <t>p</t>
  </si>
  <si>
    <t>Then the probability of a Critial Margin Call from weekly Nikkei Futures loss = q = 1-p</t>
  </si>
  <si>
    <t>q = 1-p</t>
  </si>
  <si>
    <t xml:space="preserve">Under these relaxed assumtions Leeson might have noted that </t>
  </si>
  <si>
    <t>Probability of Nikkei consecutive losses every week 1,2..k= q^k</t>
  </si>
  <si>
    <t>Ploss</t>
  </si>
  <si>
    <t>q^k</t>
  </si>
  <si>
    <t xml:space="preserve">Probability of no Nikkei consecutive losses for sequential weeks 1,2,..k = 1-q^k = </t>
  </si>
  <si>
    <t>1-Ploss</t>
  </si>
  <si>
    <t>1-q^k</t>
  </si>
  <si>
    <t xml:space="preserve">So after 4 weeks the Probability of 4 no sequential losses (and therefore of no Critical Margin Calls) rises to </t>
  </si>
  <si>
    <t xml:space="preserve">So after 4 weeks the Probability of 4 sequential losses (and therefore 4 Critical Margin Calls) reduces to </t>
  </si>
  <si>
    <t>This would have kept him comfortable with a doubling strategy.  However….</t>
  </si>
  <si>
    <t>Leeson's Miscalculation:</t>
  </si>
  <si>
    <t>What Leeson did not allow for is how quickly the doubling strategy would exhaust the Margin Reserve.</t>
  </si>
  <si>
    <t>Using a doubling strategy how many weeks will it take to exhaust the Margin Reserve here and accept the realized losses?</t>
  </si>
  <si>
    <t>How does this number of weeks compare with the one above?</t>
  </si>
  <si>
    <t>Week k</t>
  </si>
  <si>
    <t xml:space="preserve">Reserve Margin Required </t>
  </si>
  <si>
    <t># contracts supported</t>
  </si>
  <si>
    <t>Loss on Week k</t>
  </si>
  <si>
    <t>Gain on Week k</t>
  </si>
  <si>
    <t xml:space="preserve">Net Loss </t>
  </si>
  <si>
    <t>Cumulative Gain/Loss</t>
  </si>
  <si>
    <t>Same as Loss on Week</t>
  </si>
  <si>
    <t>If JGB yields fell from 4.6878  to 4.5017 (change of 0.1861) what would be the expected change in the Nikkei level?</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</si>
  <si>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</si>
  <si>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</si>
  <si>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</si>
  <si>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</si>
  <si>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</si>
  <si>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</si>
  <si>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</si>
  <si>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</si>
  <si>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</si>
  <si>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</si>
  <si>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</si>
  <si>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</si>
  <si>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</si>
  <si>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</si>
  <si>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</si>
  <si>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</si>
  <si>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</si>
  <si>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</si>
  <si>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</si>
  <si>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</si>
  <si>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</si>
  <si>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</si>
  <si>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</si>
  <si>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</si>
  <si>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</si>
  <si>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Answer is at the second page.</t>
  </si>
  <si>
    <t>Since both of the intercept and slope have alpha less than 5%, they are significant.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</si>
</sst>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00"/>
  </numFmts>
  <fonts count="2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rgb="FF333333"/>
      <name val="Arial"/>
      <family val="2"/>
    </font>
    <font>
      <b/>
      <u/>
      <sz val="11"/>
      <color theme="1"/>
      <name val="Calibri"/>
      <family val="2"/>
      <scheme val="minor"/>
    </font>
    <font>
      <b/>
      <u/>
      <sz val="11"/>
      <color rgb="FF333333"/>
      <name val="Arial"/>
      <family val="2"/>
    </font>
    <font>
      <sz val="10"/>
      <color rgb="FF333333"/>
      <name val="Arial"/>
      <family val="2"/>
    </font>
    <font>
      <sz val="10"/>
      <color theme="1"/>
      <name val="Calibri"/>
      <family val="2"/>
      <scheme val="minor"/>
    </font>
    <font>
      <b/>
      <u/>
      <sz val="11"/>
      <name val="Calibri"/>
      <family val="2"/>
      <scheme val="minor"/>
    </font>
    <font>
      <sz val="10"/>
      <name val="Arial"/>
      <family val="2"/>
    </font>
    <font>
      <sz val="11"/>
      <name val="Calibri"/>
      <family val="2"/>
      <scheme val="minor"/>
    </font>
    <font>
      <i/>
      <sz val="11"/>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9" tint="0.59999389629810485"/>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bottom/>
      <diagonal/>
    </border>
    <border>
      <left/>
      <right/>
      <top/>
      <bottom style="medium">
        <color indexed="64"/>
      </bottom>
      <diagonal/>
    </border>
    <border>
      <left/>
      <right/>
      <top style="medium">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79">
    <xf numFmtId="0" fontId="0" fillId="0" borderId="0" xfId="0"/>
    <xf numFmtId="0" fontId="0" fillId="34" borderId="0" xfId="0" applyFill="1"/>
    <xf numFmtId="0" fontId="0" fillId="0" borderId="0" xfId="0" applyFill="1" applyBorder="1" applyAlignment="1"/>
    <xf numFmtId="0" fontId="0" fillId="0" borderId="0" xfId="0" applyAlignment="1">
      <alignment horizontal="center"/>
    </xf>
    <xf numFmtId="3" fontId="0" fillId="0" borderId="0" xfId="0" applyNumberFormat="1"/>
    <xf numFmtId="3" fontId="0" fillId="0" borderId="0" xfId="0" applyNumberFormat="1" applyAlignment="1">
      <alignment horizontal="center"/>
    </xf>
    <xf numFmtId="0" fontId="16" fillId="0" borderId="0" xfId="0" applyFont="1" applyBorder="1"/>
    <xf numFmtId="3" fontId="16" fillId="0" borderId="0" xfId="0" applyNumberFormat="1" applyFont="1" applyBorder="1" applyAlignment="1">
      <alignment horizontal="center"/>
    </xf>
    <xf numFmtId="0" fontId="0" fillId="0" borderId="0" xfId="0" applyBorder="1"/>
    <xf numFmtId="15" fontId="18" fillId="34" borderId="0" xfId="0" applyNumberFormat="1" applyFont="1" applyFill="1" applyAlignment="1">
      <alignment horizontal="center" vertical="top" wrapText="1"/>
    </xf>
    <xf numFmtId="0" fontId="16" fillId="0" borderId="0" xfId="0" applyFont="1" applyFill="1" applyBorder="1" applyAlignment="1"/>
    <xf numFmtId="0" fontId="16" fillId="0" borderId="0" xfId="0" applyFont="1" applyFill="1" applyBorder="1"/>
    <xf numFmtId="0" fontId="20" fillId="0" borderId="0" xfId="0" applyFont="1" applyAlignment="1">
      <alignment horizontal="center" vertical="center" wrapText="1"/>
    </xf>
    <xf numFmtId="0" fontId="19" fillId="0" borderId="0" xfId="0" applyFont="1" applyAlignment="1">
      <alignment horizontal="center"/>
    </xf>
    <xf numFmtId="15" fontId="21" fillId="0" borderId="10" xfId="0" applyNumberFormat="1" applyFont="1" applyBorder="1" applyAlignment="1">
      <alignment horizontal="center" vertical="top" wrapText="1"/>
    </xf>
    <xf numFmtId="0" fontId="22" fillId="0" borderId="10" xfId="0" applyFont="1" applyBorder="1" applyAlignment="1">
      <alignment horizontal="center"/>
    </xf>
    <xf numFmtId="164" fontId="16" fillId="35" borderId="10" xfId="0" applyNumberFormat="1" applyFont="1" applyFill="1" applyBorder="1"/>
    <xf numFmtId="10" fontId="16" fillId="35" borderId="10" xfId="42" applyNumberFormat="1" applyFont="1" applyFill="1" applyBorder="1" applyAlignment="1">
      <alignment horizontal="center"/>
    </xf>
    <xf numFmtId="3" fontId="16" fillId="0" borderId="10" xfId="0" applyNumberFormat="1" applyFont="1" applyBorder="1"/>
    <xf numFmtId="0" fontId="16" fillId="0" borderId="0" xfId="0" applyFont="1" applyFill="1" applyBorder="1" applyAlignment="1">
      <alignment wrapText="1"/>
    </xf>
    <xf numFmtId="0" fontId="19" fillId="33" borderId="0" xfId="0" applyFont="1" applyFill="1" applyBorder="1"/>
    <xf numFmtId="0" fontId="23" fillId="0" borderId="0" xfId="0" applyFont="1" applyAlignment="1">
      <alignment horizontal="center"/>
    </xf>
    <xf numFmtId="0" fontId="24" fillId="0" borderId="10" xfId="0" applyFont="1" applyBorder="1" applyAlignment="1">
      <alignment horizontal="center" vertical="top" wrapText="1"/>
    </xf>
    <xf numFmtId="0" fontId="25" fillId="34" borderId="0" xfId="0" applyFont="1" applyFill="1"/>
    <xf numFmtId="0" fontId="25" fillId="0" borderId="0" xfId="0" applyFont="1"/>
    <xf numFmtId="0" fontId="19" fillId="33" borderId="11" xfId="0" applyFont="1" applyFill="1" applyBorder="1"/>
    <xf numFmtId="0" fontId="19" fillId="33" borderId="11" xfId="0" applyFont="1" applyFill="1" applyBorder="1" applyAlignment="1">
      <alignment horizontal="center"/>
    </xf>
    <xf numFmtId="0" fontId="19" fillId="33" borderId="0" xfId="0" applyFont="1" applyFill="1" applyBorder="1" applyAlignment="1">
      <alignment horizontal="left"/>
    </xf>
    <xf numFmtId="0" fontId="16" fillId="0" borderId="12" xfId="0" applyFont="1" applyBorder="1"/>
    <xf numFmtId="0" fontId="19" fillId="0" borderId="13" xfId="0" applyFont="1" applyFill="1" applyBorder="1" applyAlignment="1">
      <alignment horizontal="center"/>
    </xf>
    <xf numFmtId="0" fontId="19" fillId="0" borderId="14" xfId="0" applyFont="1" applyFill="1" applyBorder="1" applyAlignment="1">
      <alignment horizontal="center"/>
    </xf>
    <xf numFmtId="0" fontId="16" fillId="0" borderId="0" xfId="0" applyFont="1" applyAlignment="1">
      <alignment horizontal="right"/>
    </xf>
    <xf numFmtId="0" fontId="16" fillId="0" borderId="10" xfId="0" applyFont="1" applyBorder="1"/>
    <xf numFmtId="0" fontId="16" fillId="0" borderId="10" xfId="0" applyFont="1" applyFill="1" applyBorder="1" applyAlignment="1">
      <alignment horizontal="center"/>
    </xf>
    <xf numFmtId="0" fontId="0" fillId="0" borderId="15" xfId="0" applyBorder="1"/>
    <xf numFmtId="0" fontId="0" fillId="0" borderId="16" xfId="0" applyBorder="1"/>
    <xf numFmtId="0" fontId="0" fillId="0" borderId="17" xfId="0" applyBorder="1"/>
    <xf numFmtId="0" fontId="16" fillId="0" borderId="17" xfId="0" applyFont="1" applyBorder="1"/>
    <xf numFmtId="3" fontId="16" fillId="36" borderId="10" xfId="0" applyNumberFormat="1" applyFont="1" applyFill="1" applyBorder="1" applyAlignment="1">
      <alignment horizontal="center"/>
    </xf>
    <xf numFmtId="0" fontId="0" fillId="37" borderId="0" xfId="0" applyFill="1"/>
    <xf numFmtId="0" fontId="16" fillId="35" borderId="18" xfId="0" applyFont="1" applyFill="1" applyBorder="1" applyAlignment="1">
      <alignment horizontal="center"/>
    </xf>
    <xf numFmtId="0" fontId="16" fillId="35" borderId="0" xfId="0" applyFont="1" applyFill="1" applyAlignment="1">
      <alignment horizontal="center"/>
    </xf>
    <xf numFmtId="0" fontId="16" fillId="37" borderId="10" xfId="0" applyFont="1" applyFill="1" applyBorder="1"/>
    <xf numFmtId="3" fontId="16" fillId="37" borderId="10" xfId="0" applyNumberFormat="1" applyFont="1" applyFill="1" applyBorder="1"/>
    <xf numFmtId="0" fontId="16" fillId="37" borderId="10" xfId="0" applyFont="1" applyFill="1" applyBorder="1" applyAlignment="1">
      <alignment horizontal="center"/>
    </xf>
    <xf numFmtId="0" fontId="16" fillId="35" borderId="0" xfId="0" applyFont="1" applyFill="1" applyAlignment="1">
      <alignment horizontal="left"/>
    </xf>
    <xf numFmtId="0" fontId="16" fillId="37" borderId="0" xfId="0" applyFont="1" applyFill="1"/>
    <xf numFmtId="0" fontId="16" fillId="0" borderId="0" xfId="0" applyFont="1"/>
    <xf numFmtId="0" fontId="0" fillId="37" borderId="15" xfId="0" applyFill="1" applyBorder="1"/>
    <xf numFmtId="0" fontId="16" fillId="35" borderId="16" xfId="0" applyFont="1" applyFill="1" applyBorder="1"/>
    <xf numFmtId="0" fontId="16" fillId="35" borderId="17" xfId="0" applyFont="1" applyFill="1" applyBorder="1"/>
    <xf numFmtId="0" fontId="16" fillId="35" borderId="17" xfId="0" applyFont="1" applyFill="1" applyBorder="1" applyAlignment="1">
      <alignment horizontal="center"/>
    </xf>
    <xf numFmtId="3" fontId="16" fillId="0" borderId="0" xfId="0" applyNumberFormat="1" applyFont="1"/>
    <xf numFmtId="0" fontId="0" fillId="0" borderId="18" xfId="0" applyBorder="1"/>
    <xf numFmtId="0" fontId="19" fillId="0" borderId="10" xfId="0" applyFont="1" applyFill="1" applyBorder="1"/>
    <xf numFmtId="0" fontId="16" fillId="0" borderId="10" xfId="0" applyFont="1" applyFill="1" applyBorder="1"/>
    <xf numFmtId="3" fontId="16" fillId="37" borderId="10" xfId="0" applyNumberFormat="1" applyFont="1" applyFill="1" applyBorder="1" applyAlignment="1">
      <alignment horizontal="center"/>
    </xf>
    <xf numFmtId="0" fontId="16" fillId="0" borderId="19" xfId="0" applyFont="1" applyFill="1" applyBorder="1"/>
    <xf numFmtId="0" fontId="19" fillId="0" borderId="10" xfId="0" applyFont="1" applyFill="1" applyBorder="1" applyAlignment="1">
      <alignment horizontal="center"/>
    </xf>
    <xf numFmtId="0" fontId="16" fillId="0" borderId="10" xfId="0" applyFont="1" applyBorder="1" applyAlignment="1">
      <alignment horizontal="right"/>
    </xf>
    <xf numFmtId="0" fontId="19" fillId="33" borderId="10" xfId="0" applyFont="1" applyFill="1" applyBorder="1" applyAlignment="1">
      <alignment horizontal="center"/>
    </xf>
    <xf numFmtId="0" fontId="0" fillId="0" borderId="10" xfId="0" applyBorder="1" applyAlignment="1">
      <alignment horizontal="center"/>
    </xf>
    <xf numFmtId="3" fontId="16" fillId="0" borderId="10" xfId="0" applyNumberFormat="1" applyFont="1" applyBorder="1" applyAlignment="1">
      <alignment horizontal="center"/>
    </xf>
    <xf numFmtId="0" fontId="16" fillId="0" borderId="10" xfId="0" applyFont="1" applyBorder="1" applyAlignment="1">
      <alignment horizontal="center"/>
    </xf>
    <xf numFmtId="10" fontId="16" fillId="0" borderId="10" xfId="42" applyNumberFormat="1" applyFont="1" applyBorder="1" applyAlignment="1">
      <alignment horizontal="center"/>
    </xf>
    <xf numFmtId="10" fontId="16" fillId="0" borderId="10" xfId="0" applyNumberFormat="1" applyFont="1" applyBorder="1" applyAlignment="1">
      <alignment horizontal="center"/>
    </xf>
    <xf numFmtId="3" fontId="16" fillId="0" borderId="10" xfId="0" applyNumberFormat="1" applyFont="1" applyFill="1" applyBorder="1" applyAlignment="1">
      <alignment horizontal="center"/>
    </xf>
    <xf numFmtId="0" fontId="0" fillId="0" borderId="10" xfId="0" applyFill="1" applyBorder="1" applyAlignment="1">
      <alignment horizontal="center"/>
    </xf>
    <xf numFmtId="0" fontId="0" fillId="0" borderId="0" xfId="0" applyFill="1" applyBorder="1" applyAlignment="1">
      <alignment horizontal="center"/>
    </xf>
    <xf numFmtId="3" fontId="16" fillId="0" borderId="0" xfId="0" applyNumberFormat="1" applyFont="1" applyFill="1" applyBorder="1" applyAlignment="1">
      <alignment horizontal="center"/>
    </xf>
    <xf numFmtId="10" fontId="16" fillId="0" borderId="0" xfId="42" applyNumberFormat="1" applyFont="1" applyBorder="1"/>
    <xf numFmtId="10" fontId="16" fillId="0" borderId="0" xfId="0" applyNumberFormat="1" applyFont="1" applyBorder="1"/>
    <xf numFmtId="0" fontId="0" fillId="0" borderId="20" xfId="0" applyFill="1" applyBorder="1" applyAlignment="1"/>
    <xf numFmtId="0" fontId="26" fillId="0" borderId="21" xfId="0" applyFont="1" applyFill="1" applyBorder="1" applyAlignment="1">
      <alignment horizontal="center"/>
    </xf>
    <xf numFmtId="0" fontId="26" fillId="0" borderId="21" xfId="0" applyFont="1" applyFill="1" applyBorder="1" applyAlignment="1">
      <alignment horizontal="centerContinuous"/>
    </xf>
    <xf numFmtId="0" fontId="16" fillId="33" borderId="0" xfId="0" applyFont="1" applyFill="1" applyBorder="1"/>
    <xf numFmtId="44" fontId="16" fillId="35" borderId="10" xfId="43" applyFont="1" applyFill="1" applyBorder="1" applyAlignment="1">
      <alignment horizontal="center"/>
    </xf>
    <xf numFmtId="9" fontId="16" fillId="36" borderId="10" xfId="42" applyFont="1" applyFill="1" applyBorder="1" applyAlignment="1">
      <alignment horizontal="center"/>
    </xf>
    <xf numFmtId="10" fontId="16" fillId="36" borderId="10" xfId="42" applyNumberFormat="1" applyFont="1" applyFill="1" applyBorder="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12</xdr:col>
      <xdr:colOff>497417</xdr:colOff>
      <xdr:row>5</xdr:row>
      <xdr:rowOff>10583</xdr:rowOff>
    </xdr:from>
    <xdr:to>
      <xdr:col>12</xdr:col>
      <xdr:colOff>497417</xdr:colOff>
      <xdr:row>11</xdr:row>
      <xdr:rowOff>10583</xdr:rowOff>
    </xdr:to>
    <xdr:cxnSp macro="">
      <xdr:nvCxnSpPr>
        <xdr:cNvPr id="2" name="Straight Arrow Connector 1">
          <a:extLst>
            <a:ext uri="{FF2B5EF4-FFF2-40B4-BE49-F238E27FC236}">
              <a16:creationId xmlns:a16="http://schemas.microsoft.com/office/drawing/2014/main" id="{00000000-0008-0000-0100-000002000000}"/>
            </a:ext>
          </a:extLst>
        </xdr:cNvPr>
        <xdr:cNvCxnSpPr/>
      </xdr:nvCxnSpPr>
      <xdr:spPr>
        <a:xfrm flipV="1">
          <a:off x="20442767" y="963083"/>
          <a:ext cx="0" cy="1143000"/>
        </a:xfrm>
        <a:prstGeom prst="straightConnector1">
          <a:avLst/>
        </a:prstGeom>
        <a:ln w="349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1058334</xdr:colOff>
      <xdr:row>5</xdr:row>
      <xdr:rowOff>1</xdr:rowOff>
    </xdr:from>
    <xdr:to>
      <xdr:col>6</xdr:col>
      <xdr:colOff>1068917</xdr:colOff>
      <xdr:row>10</xdr:row>
      <xdr:rowOff>169334</xdr:rowOff>
    </xdr:to>
    <xdr:cxnSp macro="">
      <xdr:nvCxnSpPr>
        <xdr:cNvPr id="3" name="Straight Arrow Connector 2">
          <a:extLst>
            <a:ext uri="{FF2B5EF4-FFF2-40B4-BE49-F238E27FC236}">
              <a16:creationId xmlns:a16="http://schemas.microsoft.com/office/drawing/2014/main" id="{00000000-0008-0000-0100-000003000000}"/>
            </a:ext>
          </a:extLst>
        </xdr:cNvPr>
        <xdr:cNvCxnSpPr/>
      </xdr:nvCxnSpPr>
      <xdr:spPr>
        <a:xfrm flipV="1">
          <a:off x="14326659" y="952501"/>
          <a:ext cx="10583" cy="1121833"/>
        </a:xfrm>
        <a:prstGeom prst="straightConnector1">
          <a:avLst/>
        </a:prstGeom>
        <a:ln w="34925">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08"/>
  <sheetViews>
    <sheetView topLeftCell="A6" zoomScaleNormal="100" workbookViewId="0">
      <selection activeCell="B26" sqref="B26"/>
    </sheetView>
  </sheetViews>
  <sheetFormatPr baseColWidth="10" defaultColWidth="8.83203125" defaultRowHeight="15"/>
  <cols>
    <col min="1" max="1" width="5.6640625" customWidth="1"/>
    <col min="2" max="2" width="69.83203125" customWidth="1"/>
    <col min="3" max="3" width="17.5" customWidth="1"/>
    <col min="4" max="4" width="20.33203125" customWidth="1"/>
    <col min="5" max="5" width="12.6640625" bestFit="1" customWidth="1"/>
    <col min="7" max="7" width="13.83203125" style="3" bestFit="1" customWidth="1"/>
    <col min="8" max="8" width="11" style="24" bestFit="1" customWidth="1"/>
    <col min="9" max="9" width="14.6640625" bestFit="1" customWidth="1"/>
    <col min="11" max="11" width="18.1640625" customWidth="1"/>
    <col min="14" max="14" width="12.6640625" bestFit="1" customWidth="1"/>
    <col min="17" max="17" width="12.6640625" bestFit="1" customWidth="1"/>
  </cols>
  <sheetData>
    <row r="1" spans="1:14">
      <c r="A1" s="20" t="s">
        <v>12</v>
      </c>
      <c r="G1"/>
      <c r="H1"/>
    </row>
    <row r="2" spans="1:14">
      <c r="A2" s="6">
        <v>1</v>
      </c>
      <c r="B2" s="6" t="s">
        <v>17</v>
      </c>
      <c r="C2" s="6"/>
      <c r="D2" s="6"/>
      <c r="E2" s="6"/>
      <c r="G2" s="12" t="s">
        <v>0</v>
      </c>
      <c r="H2" s="21" t="s">
        <v>1</v>
      </c>
      <c r="I2" s="13" t="s">
        <v>2</v>
      </c>
    </row>
    <row r="3" spans="1:14">
      <c r="B3" t="s">
        <v>104</v>
      </c>
      <c r="C3" s="6"/>
      <c r="D3" s="6"/>
      <c r="E3" s="6"/>
      <c r="G3" s="14">
        <v>41885</v>
      </c>
      <c r="H3" s="22">
        <v>0.54100000000000004</v>
      </c>
      <c r="I3" s="15">
        <v>15728.35</v>
      </c>
    </row>
    <row r="4" spans="1:14">
      <c r="A4" s="6">
        <v>2</v>
      </c>
      <c r="B4" s="6" t="s">
        <v>18</v>
      </c>
      <c r="C4" s="6"/>
      <c r="D4" s="6"/>
      <c r="E4" s="6"/>
      <c r="G4" s="14">
        <v>41884</v>
      </c>
      <c r="H4" s="22">
        <v>0.504</v>
      </c>
      <c r="I4" s="15">
        <v>15668.6</v>
      </c>
    </row>
    <row r="5" spans="1:14">
      <c r="B5" t="s">
        <v>105</v>
      </c>
      <c r="G5" s="14">
        <v>41883</v>
      </c>
      <c r="H5" s="22">
        <v>0.497</v>
      </c>
      <c r="I5" s="15">
        <v>15476.6</v>
      </c>
    </row>
    <row r="6" spans="1:14">
      <c r="A6" s="6">
        <v>3</v>
      </c>
      <c r="B6" s="6" t="s">
        <v>4</v>
      </c>
      <c r="C6" s="6"/>
      <c r="D6" s="6"/>
      <c r="E6" s="6"/>
      <c r="G6" s="14">
        <v>41880</v>
      </c>
      <c r="H6" s="22">
        <v>0.497</v>
      </c>
      <c r="I6" s="15">
        <v>15424.59</v>
      </c>
    </row>
    <row r="7" spans="1:14">
      <c r="A7" s="6"/>
      <c r="B7" s="6" t="s">
        <v>5</v>
      </c>
      <c r="C7" s="75" t="s">
        <v>7</v>
      </c>
      <c r="D7" s="6"/>
      <c r="E7" s="6"/>
      <c r="G7" s="14">
        <v>41879</v>
      </c>
      <c r="H7" s="22">
        <v>0.49199999999999999</v>
      </c>
      <c r="I7" s="15">
        <v>15459.86</v>
      </c>
      <c r="M7" s="5"/>
    </row>
    <row r="8" spans="1:14">
      <c r="A8" s="6"/>
      <c r="B8" s="6"/>
      <c r="C8" s="6" t="s">
        <v>6</v>
      </c>
      <c r="D8" s="6"/>
      <c r="E8" s="6"/>
      <c r="G8" s="14">
        <v>41878</v>
      </c>
      <c r="H8" s="22">
        <v>0.5</v>
      </c>
      <c r="I8" s="15">
        <v>15534.82</v>
      </c>
    </row>
    <row r="9" spans="1:14">
      <c r="A9" s="6"/>
      <c r="B9" s="6"/>
      <c r="C9" s="6"/>
      <c r="D9" s="6"/>
      <c r="E9" s="6"/>
      <c r="G9" s="14">
        <v>41877</v>
      </c>
      <c r="H9" s="22">
        <v>0.502</v>
      </c>
      <c r="I9" s="15">
        <v>15521.22</v>
      </c>
    </row>
    <row r="10" spans="1:14">
      <c r="A10" s="6">
        <v>4</v>
      </c>
      <c r="B10" s="10" t="s">
        <v>13</v>
      </c>
      <c r="C10" s="6"/>
      <c r="D10" s="6"/>
      <c r="E10" s="6"/>
      <c r="G10" s="14">
        <v>41876</v>
      </c>
      <c r="H10" s="22">
        <v>0.51200000000000001</v>
      </c>
      <c r="I10" s="15">
        <v>15613.25</v>
      </c>
      <c r="L10" s="4"/>
      <c r="N10" s="4"/>
    </row>
    <row r="11" spans="1:14">
      <c r="A11" s="8"/>
      <c r="B11" s="6" t="s">
        <v>19</v>
      </c>
      <c r="C11" s="18">
        <v>1901404350.9345317</v>
      </c>
      <c r="G11" s="14">
        <v>41873</v>
      </c>
      <c r="H11" s="22">
        <v>0.51400000000000001</v>
      </c>
      <c r="I11" s="15">
        <v>15539.19</v>
      </c>
      <c r="N11" s="4"/>
    </row>
    <row r="12" spans="1:14">
      <c r="A12" s="8"/>
      <c r="B12" s="6" t="s">
        <v>78</v>
      </c>
      <c r="C12" s="6"/>
      <c r="D12" s="6"/>
      <c r="E12" s="16">
        <f>3684*0.1861</f>
        <v>685.5924</v>
      </c>
      <c r="G12" s="14">
        <v>41872</v>
      </c>
      <c r="H12" s="22">
        <v>0.53500000000000003</v>
      </c>
      <c r="I12" s="15">
        <v>15586.2</v>
      </c>
    </row>
    <row r="13" spans="1:14">
      <c r="A13" s="8"/>
      <c r="G13" s="14">
        <v>41871</v>
      </c>
      <c r="H13" s="22">
        <v>0.51700000000000002</v>
      </c>
      <c r="I13" s="15">
        <v>15454.45</v>
      </c>
    </row>
    <row r="14" spans="1:14">
      <c r="A14" s="8">
        <v>5</v>
      </c>
      <c r="B14" s="6" t="s">
        <v>3</v>
      </c>
      <c r="C14" s="7">
        <v>19241</v>
      </c>
      <c r="D14" s="6" t="s">
        <v>9</v>
      </c>
      <c r="E14" s="6"/>
      <c r="G14" s="14">
        <v>41870</v>
      </c>
      <c r="H14" s="22">
        <v>0.503</v>
      </c>
      <c r="I14" s="15">
        <v>15449.79</v>
      </c>
    </row>
    <row r="15" spans="1:14">
      <c r="A15" s="8"/>
      <c r="B15" s="6" t="s">
        <v>14</v>
      </c>
      <c r="C15" s="17">
        <f>(E12)/C14</f>
        <v>3.5631848656514732E-2</v>
      </c>
      <c r="D15" s="6"/>
      <c r="E15" s="6"/>
      <c r="G15" s="14">
        <v>41869</v>
      </c>
      <c r="H15" s="22">
        <v>0.5</v>
      </c>
      <c r="I15" s="15">
        <v>15322.6</v>
      </c>
    </row>
    <row r="16" spans="1:14">
      <c r="A16" s="8"/>
      <c r="B16" s="6" t="s">
        <v>15</v>
      </c>
      <c r="C16" s="76">
        <f>C15*C11</f>
        <v>67750552.067337856</v>
      </c>
      <c r="D16" s="6"/>
      <c r="E16" s="6"/>
      <c r="G16" s="14">
        <v>41866</v>
      </c>
      <c r="H16" s="22">
        <v>0.50700000000000001</v>
      </c>
      <c r="I16" s="15">
        <v>15318.34</v>
      </c>
    </row>
    <row r="17" spans="1:9">
      <c r="A17" s="8"/>
      <c r="B17" s="6" t="s">
        <v>16</v>
      </c>
      <c r="C17" s="6"/>
      <c r="D17" s="6"/>
      <c r="E17" s="6"/>
      <c r="G17" s="14">
        <v>41865</v>
      </c>
      <c r="H17" s="22">
        <v>0.50800000000000001</v>
      </c>
      <c r="I17" s="15">
        <v>15314.57</v>
      </c>
    </row>
    <row r="18" spans="1:9">
      <c r="A18" s="8"/>
      <c r="C18" s="8"/>
      <c r="D18" s="8"/>
      <c r="E18" s="8"/>
      <c r="G18" s="14">
        <v>41864</v>
      </c>
      <c r="H18" s="22">
        <v>0.51400000000000001</v>
      </c>
      <c r="I18" s="15">
        <v>15213.63</v>
      </c>
    </row>
    <row r="19" spans="1:9">
      <c r="A19" s="8"/>
      <c r="B19" s="11" t="s">
        <v>10</v>
      </c>
      <c r="G19" s="14">
        <v>41863</v>
      </c>
      <c r="H19" s="22">
        <v>0.51400000000000001</v>
      </c>
      <c r="I19" s="15">
        <v>15161.31</v>
      </c>
    </row>
    <row r="20" spans="1:9" ht="48">
      <c r="A20" s="8"/>
      <c r="B20" s="19" t="s">
        <v>8</v>
      </c>
      <c r="G20" s="14">
        <v>41862</v>
      </c>
      <c r="H20" s="22">
        <v>0.51700000000000002</v>
      </c>
      <c r="I20" s="15">
        <v>15130.52</v>
      </c>
    </row>
    <row r="21" spans="1:9">
      <c r="A21" s="8"/>
      <c r="B21" s="11" t="s">
        <v>20</v>
      </c>
      <c r="G21" s="14">
        <v>41859</v>
      </c>
      <c r="H21" s="22">
        <v>0.51300000000000001</v>
      </c>
      <c r="I21" s="15">
        <v>14778.37</v>
      </c>
    </row>
    <row r="22" spans="1:9">
      <c r="B22" s="11" t="s">
        <v>11</v>
      </c>
      <c r="G22" s="14">
        <v>41858</v>
      </c>
      <c r="H22" s="22">
        <v>0.53100000000000003</v>
      </c>
      <c r="I22" s="15">
        <v>15232.37</v>
      </c>
    </row>
    <row r="23" spans="1:9">
      <c r="B23" s="11" t="s">
        <v>21</v>
      </c>
      <c r="G23" s="14">
        <v>41857</v>
      </c>
      <c r="H23" s="22">
        <v>0.52300000000000002</v>
      </c>
      <c r="I23" s="15">
        <v>15159.79</v>
      </c>
    </row>
    <row r="24" spans="1:9">
      <c r="G24" s="14">
        <v>41856</v>
      </c>
      <c r="H24" s="22">
        <v>0.52100000000000002</v>
      </c>
      <c r="I24" s="15">
        <v>15320.31</v>
      </c>
    </row>
    <row r="25" spans="1:9">
      <c r="G25" s="14">
        <v>41855</v>
      </c>
      <c r="H25" s="22">
        <v>0.53200000000000003</v>
      </c>
      <c r="I25" s="15">
        <v>15474.5</v>
      </c>
    </row>
    <row r="26" spans="1:9">
      <c r="G26" s="14">
        <v>41852</v>
      </c>
      <c r="H26" s="22">
        <v>0.53700000000000003</v>
      </c>
      <c r="I26" s="15">
        <v>15523.11</v>
      </c>
    </row>
    <row r="27" spans="1:9">
      <c r="G27" s="14">
        <v>41851</v>
      </c>
      <c r="H27" s="22">
        <v>0.53700000000000003</v>
      </c>
      <c r="I27" s="15">
        <v>15620.77</v>
      </c>
    </row>
    <row r="28" spans="1:9">
      <c r="G28" s="14">
        <v>41850</v>
      </c>
      <c r="H28" s="22">
        <v>0.53200000000000003</v>
      </c>
      <c r="I28" s="15">
        <v>15646.23</v>
      </c>
    </row>
    <row r="29" spans="1:9">
      <c r="G29" s="14">
        <v>41849</v>
      </c>
      <c r="H29" s="22">
        <v>0.52700000000000002</v>
      </c>
      <c r="I29" s="15">
        <v>15618.07</v>
      </c>
    </row>
    <row r="30" spans="1:9">
      <c r="A30" s="8"/>
      <c r="B30" s="6"/>
      <c r="C30" s="6"/>
      <c r="D30" s="6"/>
      <c r="E30" s="6"/>
      <c r="G30" s="14">
        <v>41848</v>
      </c>
      <c r="H30" s="22">
        <v>0.52800000000000002</v>
      </c>
      <c r="I30" s="15">
        <v>15529.4</v>
      </c>
    </row>
    <row r="31" spans="1:9">
      <c r="A31" s="8"/>
      <c r="B31" s="6"/>
      <c r="C31" s="6"/>
      <c r="D31" s="6"/>
      <c r="E31" s="6"/>
      <c r="G31" s="14">
        <v>41847</v>
      </c>
      <c r="H31" s="22">
        <v>0.53600000000000003</v>
      </c>
      <c r="I31" s="15">
        <v>15457.87</v>
      </c>
    </row>
    <row r="32" spans="1:9">
      <c r="A32" s="8"/>
      <c r="B32" s="6"/>
      <c r="C32" s="6"/>
      <c r="D32" s="6"/>
      <c r="E32" s="6"/>
      <c r="G32" s="14">
        <v>41845</v>
      </c>
      <c r="H32" s="22">
        <v>0.53300000000000003</v>
      </c>
      <c r="I32" s="15">
        <v>15284.42</v>
      </c>
    </row>
    <row r="33" spans="1:9">
      <c r="A33" s="8"/>
      <c r="B33" s="6"/>
      <c r="C33" s="6"/>
      <c r="D33" s="6"/>
      <c r="E33" s="6"/>
      <c r="G33" s="14">
        <v>41843</v>
      </c>
      <c r="H33" s="22">
        <v>0.53600000000000003</v>
      </c>
      <c r="I33" s="15">
        <v>15328.56</v>
      </c>
    </row>
    <row r="34" spans="1:9">
      <c r="A34" s="8"/>
      <c r="B34" s="6"/>
      <c r="C34" s="6"/>
      <c r="D34" s="6"/>
      <c r="E34" s="6"/>
      <c r="G34" s="14">
        <v>41842</v>
      </c>
      <c r="H34" s="22">
        <v>0.54300000000000004</v>
      </c>
      <c r="I34" s="15">
        <v>15343.28</v>
      </c>
    </row>
    <row r="35" spans="1:9">
      <c r="A35" s="8"/>
      <c r="B35" s="2"/>
      <c r="C35" s="8"/>
      <c r="D35" s="8"/>
      <c r="E35" s="8"/>
      <c r="G35" s="14">
        <v>41840</v>
      </c>
      <c r="H35" s="22">
        <v>0.54500000000000004</v>
      </c>
      <c r="I35" s="15">
        <v>15215.71</v>
      </c>
    </row>
    <row r="36" spans="1:9">
      <c r="G36" s="14">
        <v>41838</v>
      </c>
      <c r="H36" s="22">
        <v>0.54200000000000004</v>
      </c>
      <c r="I36" s="15">
        <v>15215.71</v>
      </c>
    </row>
    <row r="37" spans="1:9">
      <c r="A37" s="6"/>
      <c r="G37" s="14">
        <v>41837</v>
      </c>
      <c r="H37" s="22">
        <v>0.53800000000000003</v>
      </c>
      <c r="I37" s="15">
        <v>15370.26</v>
      </c>
    </row>
    <row r="38" spans="1:9">
      <c r="A38" s="6"/>
      <c r="G38" s="14">
        <v>41836</v>
      </c>
      <c r="H38" s="22">
        <v>0.54600000000000004</v>
      </c>
      <c r="I38" s="15">
        <v>15379.3</v>
      </c>
    </row>
    <row r="39" spans="1:9">
      <c r="A39" s="6"/>
      <c r="G39" s="14">
        <v>41835</v>
      </c>
      <c r="H39" s="22">
        <v>0.54200000000000004</v>
      </c>
      <c r="I39" s="15">
        <v>15395.16</v>
      </c>
    </row>
    <row r="40" spans="1:9">
      <c r="A40" s="6"/>
      <c r="G40" s="14">
        <v>41834</v>
      </c>
      <c r="H40" s="22">
        <v>0.54400000000000004</v>
      </c>
      <c r="I40" s="15">
        <v>15296.82</v>
      </c>
    </row>
    <row r="41" spans="1:9">
      <c r="A41" s="6"/>
      <c r="G41" s="14">
        <v>41831</v>
      </c>
      <c r="H41" s="22">
        <v>0.53900000000000003</v>
      </c>
      <c r="I41" s="15">
        <v>15164.04</v>
      </c>
    </row>
    <row r="42" spans="1:9">
      <c r="G42" s="14">
        <v>41830</v>
      </c>
      <c r="H42" s="22">
        <v>0.54600000000000004</v>
      </c>
      <c r="I42" s="15">
        <v>15216.47</v>
      </c>
    </row>
    <row r="43" spans="1:9">
      <c r="G43" s="14">
        <v>41829</v>
      </c>
      <c r="H43" s="22">
        <v>0.54800000000000004</v>
      </c>
      <c r="I43" s="15">
        <v>15302.65</v>
      </c>
    </row>
    <row r="44" spans="1:9">
      <c r="G44" s="14">
        <v>41828</v>
      </c>
      <c r="H44" s="22">
        <v>0.55800000000000005</v>
      </c>
      <c r="I44" s="15">
        <v>15314.41</v>
      </c>
    </row>
    <row r="45" spans="1:9">
      <c r="G45" s="14">
        <v>41827</v>
      </c>
      <c r="H45" s="22">
        <v>0.56699999999999995</v>
      </c>
      <c r="I45" s="15">
        <v>15379.44</v>
      </c>
    </row>
    <row r="46" spans="1:9">
      <c r="G46" s="14">
        <v>41824</v>
      </c>
      <c r="H46" s="22">
        <v>0.56799999999999995</v>
      </c>
      <c r="I46" s="15">
        <v>15437.13</v>
      </c>
    </row>
    <row r="47" spans="1:9">
      <c r="G47" s="14">
        <v>41823</v>
      </c>
      <c r="H47" s="22">
        <v>0.56699999999999995</v>
      </c>
      <c r="I47" s="15">
        <v>15348.29</v>
      </c>
    </row>
    <row r="48" spans="1:9">
      <c r="G48" s="14">
        <v>41822</v>
      </c>
      <c r="H48" s="22">
        <v>0.56200000000000006</v>
      </c>
      <c r="I48" s="15">
        <v>15369.97</v>
      </c>
    </row>
    <row r="49" spans="7:17">
      <c r="G49" s="14">
        <v>41821</v>
      </c>
      <c r="H49" s="22">
        <v>0.55800000000000005</v>
      </c>
      <c r="I49" s="15">
        <v>15326.2</v>
      </c>
    </row>
    <row r="50" spans="7:17">
      <c r="G50" s="14">
        <v>41820</v>
      </c>
      <c r="H50" s="22">
        <v>0.56899999999999995</v>
      </c>
      <c r="I50" s="15">
        <v>15162.1</v>
      </c>
    </row>
    <row r="51" spans="7:17">
      <c r="G51" s="14">
        <v>41817</v>
      </c>
      <c r="H51" s="22">
        <v>0.56100000000000005</v>
      </c>
      <c r="I51" s="15">
        <v>15095</v>
      </c>
    </row>
    <row r="52" spans="7:17">
      <c r="G52" s="14">
        <v>41816</v>
      </c>
      <c r="H52" s="22">
        <v>0.57199999999999995</v>
      </c>
      <c r="I52" s="15">
        <v>15308.49</v>
      </c>
    </row>
    <row r="53" spans="7:17">
      <c r="G53" s="14">
        <v>41815</v>
      </c>
      <c r="H53" s="22">
        <v>0.57799999999999996</v>
      </c>
      <c r="I53" s="15">
        <v>15266.61</v>
      </c>
    </row>
    <row r="54" spans="7:17">
      <c r="G54" s="14">
        <v>41814</v>
      </c>
      <c r="H54" s="22">
        <v>0.58199999999999996</v>
      </c>
      <c r="I54" s="15">
        <v>15376.24</v>
      </c>
      <c r="Q54" s="4"/>
    </row>
    <row r="55" spans="7:17">
      <c r="G55" s="14">
        <v>41813</v>
      </c>
      <c r="H55" s="22">
        <v>0.58699999999999997</v>
      </c>
      <c r="I55" s="15">
        <v>15369.28</v>
      </c>
    </row>
    <row r="56" spans="7:17">
      <c r="G56" s="14">
        <v>41810</v>
      </c>
      <c r="H56" s="22">
        <v>0.58799999999999997</v>
      </c>
      <c r="I56" s="15">
        <v>15349.42</v>
      </c>
    </row>
    <row r="57" spans="7:17">
      <c r="G57" s="14">
        <v>41809</v>
      </c>
      <c r="H57" s="22">
        <v>0.59199999999999997</v>
      </c>
      <c r="I57" s="15">
        <v>15361.16</v>
      </c>
    </row>
    <row r="58" spans="7:17">
      <c r="G58" s="14">
        <v>41808</v>
      </c>
      <c r="H58" s="22">
        <v>0.59899999999999998</v>
      </c>
      <c r="I58" s="15">
        <v>15115.8</v>
      </c>
    </row>
    <row r="59" spans="7:17">
      <c r="G59" s="14">
        <v>41807</v>
      </c>
      <c r="H59" s="22">
        <v>0.59299999999999997</v>
      </c>
      <c r="I59" s="15">
        <v>14975.97</v>
      </c>
    </row>
    <row r="60" spans="7:17">
      <c r="G60" s="14">
        <v>41806</v>
      </c>
      <c r="H60" s="22">
        <v>0.60499999999999998</v>
      </c>
      <c r="I60" s="15">
        <v>14933.29</v>
      </c>
    </row>
    <row r="61" spans="7:17">
      <c r="G61" s="14">
        <v>41803</v>
      </c>
      <c r="H61" s="22">
        <v>0.60599999999999998</v>
      </c>
      <c r="I61" s="15">
        <v>15097.84</v>
      </c>
    </row>
    <row r="62" spans="7:17">
      <c r="G62" s="14">
        <v>41802</v>
      </c>
      <c r="H62" s="22">
        <v>0.60099999999999998</v>
      </c>
      <c r="I62" s="15">
        <v>14973.53</v>
      </c>
    </row>
    <row r="63" spans="7:17">
      <c r="G63" s="14">
        <v>41801</v>
      </c>
      <c r="H63" s="22">
        <v>0.60699999999999998</v>
      </c>
      <c r="I63" s="15">
        <v>15069.48</v>
      </c>
    </row>
    <row r="64" spans="7:17">
      <c r="G64" s="14">
        <v>41800</v>
      </c>
      <c r="H64" s="22">
        <v>0.6</v>
      </c>
      <c r="I64" s="15">
        <v>14994.8</v>
      </c>
    </row>
    <row r="65" spans="7:9">
      <c r="G65" s="14">
        <v>41799</v>
      </c>
      <c r="H65" s="22">
        <v>0.60299999999999998</v>
      </c>
      <c r="I65" s="15">
        <v>15124</v>
      </c>
    </row>
    <row r="66" spans="7:9">
      <c r="G66" s="14">
        <v>41796</v>
      </c>
      <c r="H66" s="22">
        <v>0.60099999999999998</v>
      </c>
      <c r="I66" s="15">
        <v>15077.24</v>
      </c>
    </row>
    <row r="67" spans="7:9">
      <c r="G67" s="14">
        <v>41795</v>
      </c>
      <c r="H67" s="22">
        <v>0.61899999999999999</v>
      </c>
      <c r="I67" s="15">
        <v>15079.37</v>
      </c>
    </row>
    <row r="68" spans="7:9">
      <c r="G68" s="14">
        <v>41794</v>
      </c>
      <c r="H68" s="22">
        <v>0.61699999999999999</v>
      </c>
      <c r="I68" s="15">
        <v>15067.96</v>
      </c>
    </row>
    <row r="69" spans="7:9">
      <c r="G69" s="14">
        <v>41793</v>
      </c>
      <c r="H69" s="22">
        <v>0.58799999999999997</v>
      </c>
      <c r="I69" s="15">
        <v>15034.25</v>
      </c>
    </row>
    <row r="70" spans="7:9">
      <c r="G70" s="14">
        <v>41792</v>
      </c>
      <c r="H70" s="22">
        <v>0.58599999999999997</v>
      </c>
      <c r="I70" s="15">
        <v>14935.92</v>
      </c>
    </row>
    <row r="71" spans="7:9">
      <c r="G71" s="14">
        <v>41789</v>
      </c>
      <c r="H71" s="22">
        <v>0.57699999999999996</v>
      </c>
      <c r="I71" s="15">
        <v>14632.38</v>
      </c>
    </row>
    <row r="72" spans="7:9">
      <c r="G72" s="14">
        <v>41788</v>
      </c>
      <c r="H72" s="22">
        <v>0.57399999999999995</v>
      </c>
      <c r="I72" s="15">
        <v>14681.72</v>
      </c>
    </row>
    <row r="73" spans="7:9">
      <c r="G73" s="14">
        <v>41787</v>
      </c>
      <c r="H73" s="22">
        <v>0.58599999999999997</v>
      </c>
      <c r="I73" s="15">
        <v>14670.95</v>
      </c>
    </row>
    <row r="74" spans="7:9">
      <c r="G74" s="14">
        <v>41786</v>
      </c>
      <c r="H74" s="22">
        <v>0.59299999999999997</v>
      </c>
      <c r="I74" s="15">
        <v>14636.52</v>
      </c>
    </row>
    <row r="75" spans="7:9">
      <c r="G75" s="14">
        <v>41785</v>
      </c>
      <c r="H75" s="22">
        <v>0.59299999999999997</v>
      </c>
      <c r="I75" s="15">
        <v>14602.52</v>
      </c>
    </row>
    <row r="76" spans="7:9">
      <c r="G76" s="14">
        <v>41782</v>
      </c>
      <c r="H76" s="22">
        <v>0.59199999999999997</v>
      </c>
      <c r="I76" s="15">
        <v>14462.17</v>
      </c>
    </row>
    <row r="77" spans="7:9">
      <c r="G77" s="14">
        <v>41781</v>
      </c>
      <c r="H77" s="22">
        <v>0.60299999999999998</v>
      </c>
      <c r="I77" s="15">
        <v>14337.79</v>
      </c>
    </row>
    <row r="78" spans="7:9">
      <c r="G78" s="14">
        <v>41780</v>
      </c>
      <c r="H78" s="22">
        <v>0.59699999999999998</v>
      </c>
      <c r="I78" s="15">
        <v>14042.17</v>
      </c>
    </row>
    <row r="79" spans="7:9">
      <c r="G79" s="14">
        <v>41779</v>
      </c>
      <c r="H79" s="22">
        <v>0.59299999999999997</v>
      </c>
      <c r="I79" s="15">
        <v>14075.25</v>
      </c>
    </row>
    <row r="80" spans="7:9">
      <c r="G80" s="14">
        <v>41778</v>
      </c>
      <c r="H80" s="22">
        <v>0.59199999999999997</v>
      </c>
      <c r="I80" s="15">
        <v>14006.44</v>
      </c>
    </row>
    <row r="81" spans="7:9">
      <c r="G81" s="14">
        <v>41775</v>
      </c>
      <c r="H81" s="22">
        <v>0.58799999999999997</v>
      </c>
      <c r="I81" s="15">
        <v>14096.59</v>
      </c>
    </row>
    <row r="82" spans="7:9">
      <c r="G82" s="14">
        <v>41774</v>
      </c>
      <c r="H82" s="22">
        <v>0.59799999999999998</v>
      </c>
      <c r="I82" s="15">
        <v>14298.21</v>
      </c>
    </row>
    <row r="83" spans="7:9">
      <c r="G83" s="14">
        <v>41773</v>
      </c>
      <c r="H83" s="22">
        <v>0.60699999999999998</v>
      </c>
      <c r="I83" s="15">
        <v>14405.76</v>
      </c>
    </row>
    <row r="84" spans="7:9">
      <c r="G84" s="14">
        <v>41772</v>
      </c>
      <c r="H84" s="22">
        <v>0.61299999999999999</v>
      </c>
      <c r="I84" s="15">
        <v>14425.44</v>
      </c>
    </row>
    <row r="85" spans="7:9">
      <c r="G85" s="14">
        <v>41771</v>
      </c>
      <c r="H85" s="22">
        <v>0.60799999999999998</v>
      </c>
      <c r="I85" s="15">
        <v>14149.52</v>
      </c>
    </row>
    <row r="86" spans="7:9">
      <c r="G86" s="14">
        <v>41768</v>
      </c>
      <c r="H86" s="22">
        <v>0.60799999999999998</v>
      </c>
      <c r="I86" s="15">
        <v>14199.59</v>
      </c>
    </row>
    <row r="87" spans="7:9">
      <c r="G87" s="14">
        <v>41767</v>
      </c>
      <c r="H87" s="22">
        <v>0.60699999999999998</v>
      </c>
      <c r="I87" s="15">
        <v>14163.78</v>
      </c>
    </row>
    <row r="88" spans="7:9">
      <c r="G88" s="14">
        <v>41766</v>
      </c>
      <c r="H88" s="22">
        <v>0.60299999999999998</v>
      </c>
      <c r="I88" s="15">
        <v>14033.45</v>
      </c>
    </row>
    <row r="89" spans="7:9">
      <c r="G89" s="14">
        <v>41761</v>
      </c>
      <c r="H89" s="22">
        <v>0.61199999999999999</v>
      </c>
      <c r="I89" s="15">
        <v>14457.51</v>
      </c>
    </row>
    <row r="90" spans="7:9">
      <c r="G90" s="14">
        <v>41760</v>
      </c>
      <c r="H90" s="22">
        <v>0.623</v>
      </c>
      <c r="I90" s="15">
        <v>14485.13</v>
      </c>
    </row>
    <row r="91" spans="7:9">
      <c r="G91" s="14">
        <v>41759</v>
      </c>
      <c r="H91" s="22">
        <v>0.622</v>
      </c>
      <c r="I91" s="15">
        <v>14304.11</v>
      </c>
    </row>
    <row r="92" spans="7:9">
      <c r="G92" s="14">
        <v>41757</v>
      </c>
      <c r="H92" s="22">
        <v>0.61799999999999999</v>
      </c>
      <c r="I92" s="15">
        <v>14288.23</v>
      </c>
    </row>
    <row r="93" spans="7:9">
      <c r="G93" s="14">
        <v>41754</v>
      </c>
      <c r="H93" s="22">
        <v>0.625</v>
      </c>
      <c r="I93" s="15">
        <v>14429.26</v>
      </c>
    </row>
    <row r="94" spans="7:9">
      <c r="G94" s="14">
        <v>41753</v>
      </c>
      <c r="H94" s="22">
        <v>0.61899999999999999</v>
      </c>
      <c r="I94" s="15">
        <v>14404.99</v>
      </c>
    </row>
    <row r="95" spans="7:9">
      <c r="G95" s="14">
        <v>41752</v>
      </c>
      <c r="H95" s="22">
        <v>0.61699999999999999</v>
      </c>
      <c r="I95" s="15">
        <v>14546.27</v>
      </c>
    </row>
    <row r="96" spans="7:9">
      <c r="G96" s="14">
        <v>41751</v>
      </c>
      <c r="H96" s="22">
        <v>0.60699999999999998</v>
      </c>
      <c r="I96" s="15">
        <v>14388.77</v>
      </c>
    </row>
    <row r="97" spans="7:9">
      <c r="G97" s="14">
        <v>41750</v>
      </c>
      <c r="H97" s="22">
        <v>0.60699999999999998</v>
      </c>
      <c r="I97" s="15">
        <v>14512.38</v>
      </c>
    </row>
    <row r="98" spans="7:9">
      <c r="G98" s="14">
        <v>41747</v>
      </c>
      <c r="H98" s="22">
        <v>0.60399999999999998</v>
      </c>
      <c r="I98" s="15">
        <v>14516.27</v>
      </c>
    </row>
    <row r="99" spans="7:9">
      <c r="G99" s="14">
        <v>41746</v>
      </c>
      <c r="H99" s="22">
        <v>0.60699999999999998</v>
      </c>
      <c r="I99" s="15">
        <v>14417.53</v>
      </c>
    </row>
    <row r="100" spans="7:9">
      <c r="G100" s="14">
        <v>41745</v>
      </c>
      <c r="H100" s="22">
        <v>0.61199999999999999</v>
      </c>
      <c r="I100" s="15">
        <v>14417.68</v>
      </c>
    </row>
    <row r="101" spans="7:9">
      <c r="G101" s="14">
        <v>41744</v>
      </c>
      <c r="H101" s="22">
        <v>0.60699999999999998</v>
      </c>
      <c r="I101" s="15">
        <v>13996.81</v>
      </c>
    </row>
    <row r="102" spans="7:9">
      <c r="G102" s="14">
        <v>41743</v>
      </c>
      <c r="H102" s="22">
        <v>0.60699999999999998</v>
      </c>
      <c r="I102" s="15">
        <v>13910.16</v>
      </c>
    </row>
    <row r="103" spans="7:9">
      <c r="G103" s="14">
        <v>41740</v>
      </c>
      <c r="H103" s="22">
        <v>0.60799999999999998</v>
      </c>
      <c r="I103" s="15">
        <v>13960.05</v>
      </c>
    </row>
    <row r="104" spans="7:9">
      <c r="G104" s="14">
        <v>41739</v>
      </c>
      <c r="H104" s="22">
        <v>0.61199999999999999</v>
      </c>
      <c r="I104" s="15">
        <v>14300.12</v>
      </c>
    </row>
    <row r="105" spans="7:9">
      <c r="G105" s="14">
        <v>41738</v>
      </c>
      <c r="H105" s="22">
        <v>0.61799999999999999</v>
      </c>
      <c r="I105" s="15">
        <v>14299.69</v>
      </c>
    </row>
    <row r="106" spans="7:9">
      <c r="G106" s="14">
        <v>41737</v>
      </c>
      <c r="H106" s="22">
        <v>0.623</v>
      </c>
      <c r="I106" s="15">
        <v>14606.88</v>
      </c>
    </row>
    <row r="107" spans="7:9">
      <c r="G107" s="14">
        <v>41736</v>
      </c>
      <c r="H107" s="22">
        <v>0.61699999999999999</v>
      </c>
      <c r="I107" s="15">
        <v>14808.85</v>
      </c>
    </row>
    <row r="108" spans="7:9">
      <c r="G108" s="14">
        <v>41733</v>
      </c>
      <c r="H108" s="22">
        <v>0.64800000000000002</v>
      </c>
      <c r="I108" s="15">
        <v>15063.77</v>
      </c>
    </row>
    <row r="109" spans="7:9">
      <c r="G109" s="14">
        <v>41732</v>
      </c>
      <c r="H109" s="22">
        <v>0.64600000000000002</v>
      </c>
      <c r="I109" s="15">
        <v>15071.88</v>
      </c>
    </row>
    <row r="110" spans="7:9">
      <c r="G110" s="14">
        <v>41731</v>
      </c>
      <c r="H110" s="22">
        <v>0.628</v>
      </c>
      <c r="I110" s="15">
        <v>14946.32</v>
      </c>
    </row>
    <row r="111" spans="7:9">
      <c r="G111" s="14">
        <v>41730</v>
      </c>
      <c r="H111" s="22">
        <v>0.623</v>
      </c>
      <c r="I111" s="15">
        <v>14791.99</v>
      </c>
    </row>
    <row r="112" spans="7:9">
      <c r="G112" s="14">
        <v>41729</v>
      </c>
      <c r="H112" s="22">
        <v>0.64700000000000002</v>
      </c>
      <c r="I112" s="15">
        <v>14827.83</v>
      </c>
    </row>
    <row r="113" spans="7:9">
      <c r="G113" s="14">
        <v>41726</v>
      </c>
      <c r="H113" s="22">
        <v>0.63200000000000001</v>
      </c>
      <c r="I113" s="15">
        <v>14696.03</v>
      </c>
    </row>
    <row r="114" spans="7:9">
      <c r="G114" s="14">
        <v>41725</v>
      </c>
      <c r="H114" s="22">
        <v>0.63700000000000001</v>
      </c>
      <c r="I114" s="15">
        <v>14622.89</v>
      </c>
    </row>
    <row r="115" spans="7:9">
      <c r="G115" s="14">
        <v>41724</v>
      </c>
      <c r="H115" s="22">
        <v>0.63100000000000001</v>
      </c>
      <c r="I115" s="15">
        <v>14477.16</v>
      </c>
    </row>
    <row r="116" spans="7:9">
      <c r="G116" s="14">
        <v>41723</v>
      </c>
      <c r="H116" s="22">
        <v>0.61299999999999999</v>
      </c>
      <c r="I116" s="15">
        <v>14423.19</v>
      </c>
    </row>
    <row r="117" spans="7:9">
      <c r="G117" s="14">
        <v>41722</v>
      </c>
      <c r="H117" s="22">
        <v>0.60699999999999998</v>
      </c>
      <c r="I117" s="15">
        <v>14475.3</v>
      </c>
    </row>
    <row r="118" spans="7:9">
      <c r="G118" s="14">
        <v>41718</v>
      </c>
      <c r="H118" s="22">
        <v>0.60199999999999998</v>
      </c>
      <c r="I118" s="15">
        <v>14224.23</v>
      </c>
    </row>
    <row r="119" spans="7:9">
      <c r="G119" s="14">
        <v>41717</v>
      </c>
      <c r="H119" s="22">
        <v>0.61099999999999999</v>
      </c>
      <c r="I119" s="15">
        <v>14463</v>
      </c>
    </row>
    <row r="120" spans="7:9">
      <c r="G120" s="14">
        <v>41716</v>
      </c>
      <c r="H120" s="22">
        <v>0.623</v>
      </c>
      <c r="I120" s="15">
        <v>14411.27</v>
      </c>
    </row>
    <row r="121" spans="7:9">
      <c r="G121" s="14">
        <v>41715</v>
      </c>
      <c r="H121" s="22">
        <v>0.625</v>
      </c>
      <c r="I121" s="15">
        <v>14277.67</v>
      </c>
    </row>
    <row r="122" spans="7:9">
      <c r="G122" s="14">
        <v>41712</v>
      </c>
      <c r="H122" s="22">
        <v>0.628</v>
      </c>
      <c r="I122" s="15">
        <v>14327.66</v>
      </c>
    </row>
    <row r="123" spans="7:9">
      <c r="G123" s="14">
        <v>41711</v>
      </c>
      <c r="H123" s="22">
        <v>0.64300000000000002</v>
      </c>
      <c r="I123" s="15">
        <v>14815.98</v>
      </c>
    </row>
    <row r="124" spans="7:9">
      <c r="G124" s="14">
        <v>41710</v>
      </c>
      <c r="H124" s="22">
        <v>0.629</v>
      </c>
      <c r="I124" s="15">
        <v>14830.39</v>
      </c>
    </row>
    <row r="125" spans="7:9">
      <c r="G125" s="14">
        <v>41709</v>
      </c>
      <c r="H125" s="22">
        <v>0.63200000000000001</v>
      </c>
      <c r="I125" s="15">
        <v>15224.11</v>
      </c>
    </row>
    <row r="126" spans="7:9">
      <c r="G126" s="14">
        <v>41708</v>
      </c>
      <c r="H126" s="22">
        <v>0.627</v>
      </c>
      <c r="I126" s="15">
        <v>15120.14</v>
      </c>
    </row>
    <row r="127" spans="7:9">
      <c r="G127" s="14">
        <v>41705</v>
      </c>
      <c r="H127" s="22">
        <v>0.629</v>
      </c>
      <c r="I127" s="15">
        <v>15274.07</v>
      </c>
    </row>
    <row r="128" spans="7:9">
      <c r="G128" s="14">
        <v>41704</v>
      </c>
      <c r="H128" s="22">
        <v>0.61699999999999999</v>
      </c>
      <c r="I128" s="15">
        <v>15134.75</v>
      </c>
    </row>
    <row r="129" spans="7:9">
      <c r="G129" s="14">
        <v>41703</v>
      </c>
      <c r="H129" s="22">
        <v>0.61499999999999999</v>
      </c>
      <c r="I129" s="15">
        <v>14897.63</v>
      </c>
    </row>
    <row r="130" spans="7:9">
      <c r="G130" s="14">
        <v>41702</v>
      </c>
      <c r="H130" s="22">
        <v>0.58299999999999996</v>
      </c>
      <c r="I130" s="15">
        <v>14721.48</v>
      </c>
    </row>
    <row r="131" spans="7:9">
      <c r="G131" s="14">
        <v>41701</v>
      </c>
      <c r="H131" s="22">
        <v>0.58299999999999996</v>
      </c>
      <c r="I131" s="15">
        <v>14652.23</v>
      </c>
    </row>
    <row r="132" spans="7:9">
      <c r="G132" s="14">
        <v>41698</v>
      </c>
      <c r="H132" s="22">
        <v>0.58799999999999997</v>
      </c>
      <c r="I132" s="15">
        <v>14841.07</v>
      </c>
    </row>
    <row r="133" spans="7:9">
      <c r="G133" s="14">
        <v>41697</v>
      </c>
      <c r="H133" s="22">
        <v>0.59099999999999997</v>
      </c>
      <c r="I133" s="15">
        <v>14923.11</v>
      </c>
    </row>
    <row r="134" spans="7:9">
      <c r="G134" s="14">
        <v>41696</v>
      </c>
      <c r="H134" s="22">
        <v>0.58799999999999997</v>
      </c>
      <c r="I134" s="15">
        <v>14970.97</v>
      </c>
    </row>
    <row r="135" spans="7:9">
      <c r="G135" s="14">
        <v>41695</v>
      </c>
      <c r="H135" s="22">
        <v>0.59299999999999997</v>
      </c>
      <c r="I135" s="15">
        <v>15051.6</v>
      </c>
    </row>
    <row r="136" spans="7:9">
      <c r="G136" s="14">
        <v>41694</v>
      </c>
      <c r="H136" s="22">
        <v>0.59699999999999998</v>
      </c>
      <c r="I136" s="15">
        <v>14837.68</v>
      </c>
    </row>
    <row r="137" spans="7:9">
      <c r="G137" s="14">
        <v>41691</v>
      </c>
      <c r="H137" s="22">
        <v>0.60299999999999998</v>
      </c>
      <c r="I137" s="15">
        <v>14865.67</v>
      </c>
    </row>
    <row r="138" spans="7:9">
      <c r="G138" s="14">
        <v>41690</v>
      </c>
      <c r="H138" s="22">
        <v>0.59399999999999997</v>
      </c>
      <c r="I138" s="15">
        <v>14449.18</v>
      </c>
    </row>
    <row r="139" spans="7:9">
      <c r="G139" s="14">
        <v>41689</v>
      </c>
      <c r="H139" s="22">
        <v>0.60799999999999998</v>
      </c>
      <c r="I139" s="15">
        <v>14766.53</v>
      </c>
    </row>
    <row r="140" spans="7:9">
      <c r="G140" s="14">
        <v>41688</v>
      </c>
      <c r="H140" s="22">
        <v>0.60699999999999998</v>
      </c>
      <c r="I140" s="15">
        <v>14843.24</v>
      </c>
    </row>
    <row r="141" spans="7:9">
      <c r="G141" s="14">
        <v>41687</v>
      </c>
      <c r="H141" s="22">
        <v>0.60199999999999998</v>
      </c>
      <c r="I141" s="15">
        <v>14393.11</v>
      </c>
    </row>
    <row r="142" spans="7:9">
      <c r="G142" s="14">
        <v>41684</v>
      </c>
      <c r="H142" s="22">
        <v>0.59799999999999998</v>
      </c>
      <c r="I142" s="15">
        <v>14313.03</v>
      </c>
    </row>
    <row r="143" spans="7:9">
      <c r="G143" s="14">
        <v>41683</v>
      </c>
      <c r="H143" s="22">
        <v>0.60399999999999998</v>
      </c>
      <c r="I143" s="15">
        <v>14534.74</v>
      </c>
    </row>
    <row r="144" spans="7:9">
      <c r="G144" s="14">
        <v>41682</v>
      </c>
      <c r="H144" s="22">
        <v>0.61699999999999999</v>
      </c>
      <c r="I144" s="15">
        <v>14800.06</v>
      </c>
    </row>
    <row r="145" spans="7:9">
      <c r="G145" s="14">
        <v>41680</v>
      </c>
      <c r="H145" s="22">
        <v>0.61099999999999999</v>
      </c>
      <c r="I145" s="15">
        <v>14718.34</v>
      </c>
    </row>
    <row r="146" spans="7:9">
      <c r="G146" s="14">
        <v>41677</v>
      </c>
      <c r="H146" s="22">
        <v>0.623</v>
      </c>
      <c r="I146" s="15">
        <v>14462.41</v>
      </c>
    </row>
    <row r="147" spans="7:9">
      <c r="G147" s="14">
        <v>41676</v>
      </c>
      <c r="H147" s="22">
        <v>0.61199999999999999</v>
      </c>
      <c r="I147" s="15">
        <v>14155.12</v>
      </c>
    </row>
    <row r="148" spans="7:9">
      <c r="G148" s="14">
        <v>41675</v>
      </c>
      <c r="H148" s="22">
        <v>0.60399999999999998</v>
      </c>
      <c r="I148" s="15">
        <v>14180.38</v>
      </c>
    </row>
    <row r="149" spans="7:9">
      <c r="G149" s="14">
        <v>41674</v>
      </c>
      <c r="H149" s="22">
        <v>0.61399999999999999</v>
      </c>
      <c r="I149" s="15">
        <v>14008.47</v>
      </c>
    </row>
    <row r="150" spans="7:9">
      <c r="G150" s="14">
        <v>41673</v>
      </c>
      <c r="H150" s="22">
        <v>0.61899999999999999</v>
      </c>
      <c r="I150" s="15">
        <v>14619.13</v>
      </c>
    </row>
    <row r="151" spans="7:9">
      <c r="G151" s="14">
        <v>41670</v>
      </c>
      <c r="H151" s="22">
        <v>0.627</v>
      </c>
      <c r="I151" s="15">
        <v>14914.53</v>
      </c>
    </row>
    <row r="152" spans="7:9">
      <c r="G152" s="14">
        <v>41669</v>
      </c>
      <c r="H152" s="22">
        <v>0.624</v>
      </c>
      <c r="I152" s="15">
        <v>15007.06</v>
      </c>
    </row>
    <row r="153" spans="7:9">
      <c r="G153" s="14">
        <v>41668</v>
      </c>
      <c r="H153" s="22">
        <v>0.64</v>
      </c>
      <c r="I153" s="15">
        <v>15383.91</v>
      </c>
    </row>
    <row r="154" spans="7:9">
      <c r="G154" s="14">
        <v>41667</v>
      </c>
      <c r="H154" s="22">
        <v>0.63300000000000001</v>
      </c>
      <c r="I154" s="15">
        <v>14980.16</v>
      </c>
    </row>
    <row r="155" spans="7:9">
      <c r="G155" s="14">
        <v>41666</v>
      </c>
      <c r="H155" s="22">
        <v>0.63500000000000001</v>
      </c>
      <c r="I155" s="15">
        <v>15005.73</v>
      </c>
    </row>
    <row r="156" spans="7:9">
      <c r="G156" s="14">
        <v>41663</v>
      </c>
      <c r="H156" s="22">
        <v>0.63500000000000001</v>
      </c>
      <c r="I156" s="15">
        <v>15391.56</v>
      </c>
    </row>
    <row r="157" spans="7:9">
      <c r="G157" s="14">
        <v>41662</v>
      </c>
      <c r="H157" s="22">
        <v>0.66200000000000003</v>
      </c>
      <c r="I157" s="15">
        <v>15695.89</v>
      </c>
    </row>
    <row r="158" spans="7:9">
      <c r="G158" s="14">
        <v>41661</v>
      </c>
      <c r="H158" s="22">
        <v>0.68100000000000005</v>
      </c>
      <c r="I158" s="15">
        <v>15820.96</v>
      </c>
    </row>
    <row r="159" spans="7:9">
      <c r="G159" s="14">
        <v>41660</v>
      </c>
      <c r="H159" s="22">
        <v>0.68799999999999994</v>
      </c>
      <c r="I159" s="15">
        <v>15795.96</v>
      </c>
    </row>
    <row r="160" spans="7:9">
      <c r="G160" s="14">
        <v>41659</v>
      </c>
      <c r="H160" s="22">
        <v>0.66400000000000003</v>
      </c>
      <c r="I160" s="15">
        <v>15641.68</v>
      </c>
    </row>
    <row r="161" spans="7:9">
      <c r="G161" s="14">
        <v>41656</v>
      </c>
      <c r="H161" s="22">
        <v>0.68100000000000005</v>
      </c>
      <c r="I161" s="15">
        <v>15734.46</v>
      </c>
    </row>
    <row r="162" spans="7:9">
      <c r="G162" s="14">
        <v>41655</v>
      </c>
      <c r="H162" s="22">
        <v>0.67600000000000005</v>
      </c>
      <c r="I162" s="15">
        <v>15747.2</v>
      </c>
    </row>
    <row r="163" spans="7:9">
      <c r="G163" s="14">
        <v>41654</v>
      </c>
      <c r="H163" s="22">
        <v>0.66700000000000004</v>
      </c>
      <c r="I163" s="15">
        <v>15808.73</v>
      </c>
    </row>
    <row r="164" spans="7:9">
      <c r="G164" s="14">
        <v>41653</v>
      </c>
      <c r="H164" s="22">
        <v>0.65800000000000003</v>
      </c>
      <c r="I164" s="15">
        <v>15422.4</v>
      </c>
    </row>
    <row r="165" spans="7:9">
      <c r="G165" s="14">
        <v>41649</v>
      </c>
      <c r="H165" s="22">
        <v>0.70399999999999996</v>
      </c>
      <c r="I165" s="15">
        <v>15912.06</v>
      </c>
    </row>
    <row r="166" spans="7:9">
      <c r="G166" s="14">
        <v>41648</v>
      </c>
      <c r="H166" s="22">
        <v>0.70799999999999996</v>
      </c>
      <c r="I166" s="15">
        <v>15880.33</v>
      </c>
    </row>
    <row r="167" spans="7:9">
      <c r="G167" s="14">
        <v>41647</v>
      </c>
      <c r="H167" s="22">
        <v>0.70799999999999996</v>
      </c>
      <c r="I167" s="15">
        <v>16121.45</v>
      </c>
    </row>
    <row r="168" spans="7:9">
      <c r="G168" s="14">
        <v>41646</v>
      </c>
      <c r="H168" s="22">
        <v>0.70199999999999996</v>
      </c>
      <c r="I168" s="15">
        <v>15814.37</v>
      </c>
    </row>
    <row r="169" spans="7:9">
      <c r="G169" s="14">
        <v>41645</v>
      </c>
      <c r="H169" s="22">
        <v>0.72799999999999998</v>
      </c>
      <c r="I169" s="15">
        <v>15908.88</v>
      </c>
    </row>
    <row r="170" spans="7:9">
      <c r="G170" s="14">
        <v>41638</v>
      </c>
      <c r="H170" s="22">
        <v>0.73699999999999999</v>
      </c>
      <c r="I170" s="15">
        <v>16291.31</v>
      </c>
    </row>
    <row r="171" spans="7:9">
      <c r="G171" s="14">
        <v>41635</v>
      </c>
      <c r="H171" s="22">
        <v>0.71299999999999997</v>
      </c>
      <c r="I171" s="15">
        <v>16178.94</v>
      </c>
    </row>
    <row r="172" spans="7:9">
      <c r="G172" s="14">
        <v>41634</v>
      </c>
      <c r="H172" s="22">
        <v>0.71199999999999997</v>
      </c>
      <c r="I172" s="15">
        <v>16174.44</v>
      </c>
    </row>
    <row r="173" spans="7:9">
      <c r="G173" s="14">
        <v>41633</v>
      </c>
      <c r="H173" s="22">
        <v>0.69499999999999995</v>
      </c>
      <c r="I173" s="15">
        <v>16009.99</v>
      </c>
    </row>
    <row r="174" spans="7:9">
      <c r="G174" s="14">
        <v>41632</v>
      </c>
      <c r="H174" s="22">
        <v>0.68200000000000005</v>
      </c>
      <c r="I174" s="15">
        <v>15889.33</v>
      </c>
    </row>
    <row r="175" spans="7:9">
      <c r="G175" s="14">
        <v>41628</v>
      </c>
      <c r="H175" s="22">
        <v>0.69</v>
      </c>
      <c r="I175" s="15">
        <v>15870.42</v>
      </c>
    </row>
    <row r="176" spans="7:9">
      <c r="G176" s="14">
        <v>41627</v>
      </c>
      <c r="H176" s="22">
        <v>0.68</v>
      </c>
      <c r="I176" s="15">
        <v>15870.42</v>
      </c>
    </row>
    <row r="177" spans="7:9">
      <c r="G177" s="14">
        <v>41626</v>
      </c>
      <c r="H177" s="22">
        <v>0.66</v>
      </c>
      <c r="I177" s="15">
        <v>15859.22</v>
      </c>
    </row>
    <row r="178" spans="7:9">
      <c r="G178" s="14">
        <v>41625</v>
      </c>
      <c r="H178" s="22">
        <v>0.66800000000000004</v>
      </c>
      <c r="I178" s="15">
        <v>15587.8</v>
      </c>
    </row>
    <row r="179" spans="7:9">
      <c r="G179" s="14">
        <v>41624</v>
      </c>
      <c r="H179" s="22">
        <v>0.68799999999999994</v>
      </c>
      <c r="I179" s="15">
        <v>15278.63</v>
      </c>
    </row>
    <row r="180" spans="7:9">
      <c r="G180" s="14">
        <v>41621</v>
      </c>
      <c r="H180" s="22">
        <v>0.69</v>
      </c>
      <c r="I180" s="15">
        <v>15152.91</v>
      </c>
    </row>
    <row r="181" spans="7:9">
      <c r="G181" s="14">
        <v>41620</v>
      </c>
      <c r="H181" s="22">
        <v>0.66200000000000003</v>
      </c>
      <c r="I181" s="15">
        <v>15403.11</v>
      </c>
    </row>
    <row r="182" spans="7:9">
      <c r="G182" s="14">
        <v>41619</v>
      </c>
      <c r="H182" s="22">
        <v>0.66300000000000003</v>
      </c>
      <c r="I182" s="15">
        <v>15341.82</v>
      </c>
    </row>
    <row r="183" spans="7:9">
      <c r="G183" s="14">
        <v>41618</v>
      </c>
      <c r="H183" s="22">
        <v>0.67</v>
      </c>
      <c r="I183" s="15">
        <v>15515.06</v>
      </c>
    </row>
    <row r="184" spans="7:9">
      <c r="G184" s="14">
        <v>41617</v>
      </c>
      <c r="H184" s="22">
        <v>0.66300000000000003</v>
      </c>
      <c r="I184" s="15">
        <v>15611.31</v>
      </c>
    </row>
    <row r="185" spans="7:9">
      <c r="G185" s="14">
        <v>41615</v>
      </c>
      <c r="H185" s="22">
        <v>0.67800000000000005</v>
      </c>
      <c r="I185" s="15">
        <v>15650.21</v>
      </c>
    </row>
    <row r="186" spans="7:9">
      <c r="G186" s="14">
        <v>41614</v>
      </c>
      <c r="H186" s="22">
        <v>0.67500000000000004</v>
      </c>
      <c r="I186" s="15">
        <v>15299.86</v>
      </c>
    </row>
    <row r="187" spans="7:9">
      <c r="G187" s="14">
        <v>41613</v>
      </c>
      <c r="H187" s="22">
        <v>0.63400000000000001</v>
      </c>
      <c r="I187" s="15">
        <v>15177.49</v>
      </c>
    </row>
    <row r="188" spans="7:9">
      <c r="G188" s="14">
        <v>41612</v>
      </c>
      <c r="H188" s="22">
        <v>0.63300000000000001</v>
      </c>
      <c r="I188" s="15">
        <v>15407.94</v>
      </c>
    </row>
    <row r="189" spans="7:9">
      <c r="G189" s="14">
        <v>41611</v>
      </c>
      <c r="H189" s="22">
        <v>0.63600000000000001</v>
      </c>
      <c r="I189" s="15">
        <v>15749.66</v>
      </c>
    </row>
    <row r="190" spans="7:9">
      <c r="G190" s="14">
        <v>41610</v>
      </c>
      <c r="H190" s="22">
        <v>0.61699999999999999</v>
      </c>
      <c r="I190" s="15">
        <v>15655.07</v>
      </c>
    </row>
    <row r="191" spans="7:9">
      <c r="G191" s="14">
        <v>41607</v>
      </c>
      <c r="H191" s="22">
        <v>0.61199999999999999</v>
      </c>
      <c r="I191" s="15">
        <v>15661.87</v>
      </c>
    </row>
    <row r="192" spans="7:9">
      <c r="G192" s="14">
        <v>41606</v>
      </c>
      <c r="H192" s="22">
        <v>0.60699999999999998</v>
      </c>
      <c r="I192" s="15">
        <v>15727.12</v>
      </c>
    </row>
    <row r="193" spans="7:9">
      <c r="G193" s="14">
        <v>41605</v>
      </c>
      <c r="H193" s="22">
        <v>0.60399999999999998</v>
      </c>
      <c r="I193" s="15">
        <v>15449.63</v>
      </c>
    </row>
    <row r="194" spans="7:9">
      <c r="G194" s="14">
        <v>41604</v>
      </c>
      <c r="H194" s="22">
        <v>0.623</v>
      </c>
      <c r="I194" s="15">
        <v>15515.24</v>
      </c>
    </row>
    <row r="195" spans="7:9">
      <c r="G195" s="14">
        <v>41603</v>
      </c>
      <c r="H195" s="22">
        <v>0.64300000000000002</v>
      </c>
      <c r="I195" s="15">
        <v>15619.13</v>
      </c>
    </row>
    <row r="196" spans="7:9">
      <c r="G196" s="14">
        <v>41600</v>
      </c>
      <c r="H196" s="22">
        <v>0.63600000000000001</v>
      </c>
      <c r="I196" s="15">
        <v>15381.72</v>
      </c>
    </row>
    <row r="197" spans="7:9">
      <c r="G197" s="14">
        <v>41599</v>
      </c>
      <c r="H197" s="22">
        <v>0.629</v>
      </c>
      <c r="I197" s="15">
        <v>15365.6</v>
      </c>
    </row>
    <row r="198" spans="7:9">
      <c r="G198" s="14">
        <v>41598</v>
      </c>
      <c r="H198" s="22">
        <v>0.61799999999999999</v>
      </c>
      <c r="I198" s="15">
        <v>15076.08</v>
      </c>
    </row>
    <row r="199" spans="7:9">
      <c r="G199" s="14">
        <v>41597</v>
      </c>
      <c r="H199" s="22">
        <v>0.623</v>
      </c>
      <c r="I199" s="15">
        <v>15126.56</v>
      </c>
    </row>
    <row r="200" spans="7:9">
      <c r="G200" s="14">
        <v>41596</v>
      </c>
      <c r="H200" s="22">
        <v>0.63500000000000001</v>
      </c>
      <c r="I200" s="15">
        <v>15164.3</v>
      </c>
    </row>
    <row r="201" spans="7:9">
      <c r="G201" s="14">
        <v>41593</v>
      </c>
      <c r="H201" s="22">
        <v>0.63600000000000001</v>
      </c>
      <c r="I201" s="15">
        <v>15165.92</v>
      </c>
    </row>
    <row r="202" spans="7:9">
      <c r="G202" s="14">
        <v>41592</v>
      </c>
      <c r="H202" s="22">
        <v>0.60199999999999998</v>
      </c>
      <c r="I202" s="15">
        <v>14876.41</v>
      </c>
    </row>
    <row r="203" spans="7:9">
      <c r="G203" s="14">
        <v>41591</v>
      </c>
      <c r="H203" s="22">
        <v>0.60699999999999998</v>
      </c>
      <c r="I203" s="15">
        <v>14567.16</v>
      </c>
    </row>
    <row r="204" spans="7:9">
      <c r="G204" s="14">
        <v>41590</v>
      </c>
      <c r="H204" s="22">
        <v>0.60299999999999998</v>
      </c>
      <c r="I204" s="15">
        <v>14588.68</v>
      </c>
    </row>
    <row r="205" spans="7:9">
      <c r="G205" s="14">
        <v>41589</v>
      </c>
      <c r="H205" s="22">
        <v>0.59499999999999997</v>
      </c>
      <c r="I205" s="15">
        <v>14269.84</v>
      </c>
    </row>
    <row r="206" spans="7:9">
      <c r="G206" s="14">
        <v>41586</v>
      </c>
      <c r="H206" s="22">
        <v>0.59699999999999998</v>
      </c>
      <c r="I206" s="15">
        <v>14086.8</v>
      </c>
    </row>
    <row r="207" spans="7:9">
      <c r="G207" s="14">
        <v>41585</v>
      </c>
      <c r="H207" s="22">
        <v>0.59799999999999998</v>
      </c>
      <c r="I207" s="15">
        <v>14228.44</v>
      </c>
    </row>
    <row r="208" spans="7:9">
      <c r="G208" s="14">
        <v>41584</v>
      </c>
      <c r="H208" s="22">
        <v>0.61099999999999999</v>
      </c>
      <c r="I208" s="15">
        <v>14337.31</v>
      </c>
    </row>
    <row r="209" spans="7:9">
      <c r="G209" s="14">
        <v>41583</v>
      </c>
      <c r="H209" s="22">
        <v>0.60299999999999998</v>
      </c>
      <c r="I209" s="15">
        <v>14225.37</v>
      </c>
    </row>
    <row r="210" spans="7:9">
      <c r="G210" s="14">
        <v>41579</v>
      </c>
      <c r="H210" s="22">
        <v>0.59799999999999998</v>
      </c>
      <c r="I210" s="15">
        <v>14201.57</v>
      </c>
    </row>
    <row r="211" spans="7:9">
      <c r="G211" s="14">
        <v>41578</v>
      </c>
      <c r="H211" s="22">
        <v>0.59399999999999997</v>
      </c>
      <c r="I211" s="15">
        <v>14327.94</v>
      </c>
    </row>
    <row r="212" spans="7:9">
      <c r="G212" s="14">
        <v>41577</v>
      </c>
      <c r="H212" s="22">
        <v>0.59699999999999998</v>
      </c>
      <c r="I212" s="15">
        <v>14502.35</v>
      </c>
    </row>
    <row r="213" spans="7:9">
      <c r="G213" s="14">
        <v>41576</v>
      </c>
      <c r="H213" s="22">
        <v>0.61299999999999999</v>
      </c>
      <c r="I213" s="15">
        <v>14325.98</v>
      </c>
    </row>
    <row r="214" spans="7:9">
      <c r="G214" s="14">
        <v>41575</v>
      </c>
      <c r="H214" s="22">
        <v>0.62</v>
      </c>
      <c r="I214" s="15">
        <v>14396.04</v>
      </c>
    </row>
    <row r="215" spans="7:9">
      <c r="G215" s="14">
        <v>41572</v>
      </c>
      <c r="H215" s="22">
        <v>0.61799999999999999</v>
      </c>
      <c r="I215" s="15">
        <v>14088.19</v>
      </c>
    </row>
    <row r="216" spans="7:9">
      <c r="G216" s="14">
        <v>41571</v>
      </c>
      <c r="H216" s="22">
        <v>0.61399999999999999</v>
      </c>
      <c r="I216" s="15">
        <v>14486.41</v>
      </c>
    </row>
    <row r="217" spans="7:9">
      <c r="G217" s="14">
        <v>41570</v>
      </c>
      <c r="H217" s="22">
        <v>0.60799999999999998</v>
      </c>
      <c r="I217" s="15">
        <v>14426.05</v>
      </c>
    </row>
    <row r="218" spans="7:9">
      <c r="G218" s="14">
        <v>41569</v>
      </c>
      <c r="H218" s="22">
        <v>0.622</v>
      </c>
      <c r="I218" s="15">
        <v>14713.25</v>
      </c>
    </row>
    <row r="219" spans="7:9">
      <c r="G219" s="14">
        <v>41568</v>
      </c>
      <c r="H219" s="22">
        <v>0.628</v>
      </c>
      <c r="I219" s="15">
        <v>14693.57</v>
      </c>
    </row>
    <row r="220" spans="7:9">
      <c r="G220" s="14">
        <v>41565</v>
      </c>
      <c r="H220" s="22">
        <v>0.622</v>
      </c>
      <c r="I220" s="15">
        <v>14561.54</v>
      </c>
    </row>
    <row r="221" spans="7:9">
      <c r="G221" s="14">
        <v>41564</v>
      </c>
      <c r="H221" s="22">
        <v>0.63700000000000001</v>
      </c>
      <c r="I221" s="15">
        <v>14586.51</v>
      </c>
    </row>
    <row r="222" spans="7:9">
      <c r="G222" s="14">
        <v>41563</v>
      </c>
      <c r="H222" s="22">
        <v>0.64400000000000002</v>
      </c>
      <c r="I222" s="15">
        <v>14467.14</v>
      </c>
    </row>
    <row r="223" spans="7:9">
      <c r="G223" s="14">
        <v>41562</v>
      </c>
      <c r="H223" s="22">
        <v>0.66700000000000004</v>
      </c>
      <c r="I223" s="15">
        <v>14441.54</v>
      </c>
    </row>
    <row r="224" spans="7:9">
      <c r="G224" s="14">
        <v>41558</v>
      </c>
      <c r="H224" s="22">
        <v>0.65800000000000003</v>
      </c>
      <c r="I224" s="15">
        <v>14404.74</v>
      </c>
    </row>
    <row r="225" spans="7:9">
      <c r="G225" s="14">
        <v>41557</v>
      </c>
      <c r="H225" s="22">
        <v>0.65800000000000003</v>
      </c>
      <c r="I225" s="15">
        <v>14194.71</v>
      </c>
    </row>
    <row r="226" spans="7:9">
      <c r="G226" s="14">
        <v>41556</v>
      </c>
      <c r="H226" s="22">
        <v>0.65800000000000003</v>
      </c>
      <c r="I226" s="15">
        <v>14037.84</v>
      </c>
    </row>
    <row r="227" spans="7:9">
      <c r="G227" s="14">
        <v>41555</v>
      </c>
      <c r="H227" s="22">
        <v>0.65700000000000003</v>
      </c>
      <c r="I227" s="15">
        <v>13894.61</v>
      </c>
    </row>
    <row r="228" spans="7:9">
      <c r="G228" s="14">
        <v>41554</v>
      </c>
      <c r="H228" s="22">
        <v>0.64800000000000002</v>
      </c>
      <c r="I228" s="15">
        <v>13853.32</v>
      </c>
    </row>
    <row r="229" spans="7:9">
      <c r="G229" s="14">
        <v>41551</v>
      </c>
      <c r="H229" s="22">
        <v>0.65400000000000003</v>
      </c>
      <c r="I229" s="15">
        <v>14024.31</v>
      </c>
    </row>
    <row r="230" spans="7:9">
      <c r="G230" s="14">
        <v>41550</v>
      </c>
      <c r="H230" s="22">
        <v>0.64300000000000002</v>
      </c>
      <c r="I230" s="15">
        <v>14157.25</v>
      </c>
    </row>
    <row r="231" spans="7:9">
      <c r="G231" s="14">
        <v>41549</v>
      </c>
      <c r="H231" s="22">
        <v>0.64800000000000002</v>
      </c>
      <c r="I231" s="15">
        <v>14170.49</v>
      </c>
    </row>
    <row r="232" spans="7:9">
      <c r="G232" s="14">
        <v>41548</v>
      </c>
      <c r="H232" s="22">
        <v>0.66400000000000003</v>
      </c>
      <c r="I232" s="15">
        <v>14484.72</v>
      </c>
    </row>
    <row r="233" spans="7:9">
      <c r="G233" s="14">
        <v>41547</v>
      </c>
      <c r="H233" s="22">
        <v>0.68799999999999994</v>
      </c>
      <c r="I233" s="15">
        <v>14455.8</v>
      </c>
    </row>
    <row r="234" spans="7:9">
      <c r="G234" s="14">
        <v>41544</v>
      </c>
      <c r="H234" s="22">
        <v>0.68400000000000005</v>
      </c>
      <c r="I234" s="15">
        <v>14760.07</v>
      </c>
    </row>
    <row r="235" spans="7:9">
      <c r="G235" s="14">
        <v>41543</v>
      </c>
      <c r="H235" s="22">
        <v>0.69699999999999995</v>
      </c>
      <c r="I235" s="15">
        <v>14799.12</v>
      </c>
    </row>
    <row r="236" spans="7:9">
      <c r="G236" s="14">
        <v>41542</v>
      </c>
      <c r="H236" s="22">
        <v>0.67700000000000005</v>
      </c>
      <c r="I236" s="15">
        <v>14620.53</v>
      </c>
    </row>
    <row r="237" spans="7:9">
      <c r="G237" s="14">
        <v>41541</v>
      </c>
      <c r="H237" s="22">
        <v>0.67800000000000005</v>
      </c>
      <c r="I237" s="15">
        <v>14732.61</v>
      </c>
    </row>
    <row r="238" spans="7:9">
      <c r="G238" s="14">
        <v>41539</v>
      </c>
      <c r="H238" s="22">
        <v>0.70199999999999996</v>
      </c>
      <c r="I238" s="15">
        <v>14742.42</v>
      </c>
    </row>
    <row r="239" spans="7:9">
      <c r="G239" s="14">
        <v>41537</v>
      </c>
      <c r="H239" s="22">
        <v>0.69599999999999995</v>
      </c>
      <c r="I239" s="15">
        <v>14742.42</v>
      </c>
    </row>
    <row r="240" spans="7:9">
      <c r="G240" s="14">
        <v>41536</v>
      </c>
      <c r="H240" s="22">
        <v>0.67900000000000005</v>
      </c>
      <c r="I240" s="15">
        <v>14766.18</v>
      </c>
    </row>
    <row r="241" spans="7:9">
      <c r="G241" s="14">
        <v>41535</v>
      </c>
      <c r="H241" s="22">
        <v>0.71699999999999997</v>
      </c>
      <c r="I241" s="15">
        <v>14505.36</v>
      </c>
    </row>
    <row r="242" spans="7:9">
      <c r="G242" s="14">
        <v>41534</v>
      </c>
      <c r="H242" s="22">
        <v>0.72299999999999998</v>
      </c>
      <c r="I242" s="15">
        <v>14311.67</v>
      </c>
    </row>
    <row r="243" spans="7:9">
      <c r="G243" s="14">
        <v>41530</v>
      </c>
      <c r="H243" s="22">
        <v>0.72799999999999998</v>
      </c>
      <c r="I243" s="15">
        <v>14404.67</v>
      </c>
    </row>
    <row r="244" spans="7:9">
      <c r="G244" s="14">
        <v>41529</v>
      </c>
      <c r="H244" s="22">
        <v>0.72899999999999998</v>
      </c>
      <c r="I244" s="15">
        <v>14387.27</v>
      </c>
    </row>
    <row r="245" spans="7:9">
      <c r="G245" s="14">
        <v>41528</v>
      </c>
      <c r="H245" s="22">
        <v>0.745</v>
      </c>
      <c r="I245" s="15">
        <v>14425.07</v>
      </c>
    </row>
    <row r="246" spans="7:9">
      <c r="G246" s="14">
        <v>41527</v>
      </c>
      <c r="H246" s="22">
        <v>0.74199999999999999</v>
      </c>
      <c r="I246" s="15">
        <v>14423.36</v>
      </c>
    </row>
    <row r="247" spans="7:9">
      <c r="G247" s="14">
        <v>41526</v>
      </c>
      <c r="H247" s="22">
        <v>0.75600000000000001</v>
      </c>
      <c r="I247" s="15">
        <v>14205.23</v>
      </c>
    </row>
    <row r="248" spans="7:9">
      <c r="G248" s="14">
        <v>41523</v>
      </c>
      <c r="H248" s="22">
        <v>0.79700000000000004</v>
      </c>
      <c r="I248" s="15">
        <v>13860.81</v>
      </c>
    </row>
    <row r="249" spans="7:9">
      <c r="G249" s="14">
        <v>41522</v>
      </c>
      <c r="H249" s="22">
        <v>0.77700000000000002</v>
      </c>
      <c r="I249" s="15">
        <v>14064.82</v>
      </c>
    </row>
    <row r="250" spans="7:9">
      <c r="G250" s="14">
        <v>41521</v>
      </c>
      <c r="H250" s="22">
        <v>0.77900000000000003</v>
      </c>
      <c r="I250" s="15">
        <v>14053.87</v>
      </c>
    </row>
    <row r="251" spans="7:9">
      <c r="G251" s="14">
        <v>41520</v>
      </c>
      <c r="H251" s="22">
        <v>0.749</v>
      </c>
      <c r="I251" s="15">
        <v>13978.44</v>
      </c>
    </row>
    <row r="252" spans="7:9">
      <c r="G252" s="14">
        <v>41519</v>
      </c>
      <c r="H252" s="22">
        <v>0.74299999999999999</v>
      </c>
      <c r="I252" s="15">
        <v>13572.92</v>
      </c>
    </row>
    <row r="253" spans="7:9">
      <c r="G253" s="14">
        <v>41516</v>
      </c>
      <c r="H253" s="22">
        <v>0.72</v>
      </c>
      <c r="I253" s="15">
        <v>13388.86</v>
      </c>
    </row>
    <row r="254" spans="7:9">
      <c r="G254" s="14">
        <v>41515</v>
      </c>
      <c r="H254" s="22">
        <v>0.71399999999999997</v>
      </c>
      <c r="I254" s="15">
        <v>13459.71</v>
      </c>
    </row>
    <row r="255" spans="7:9">
      <c r="G255" s="14">
        <v>41514</v>
      </c>
      <c r="H255" s="22">
        <v>0.72399999999999998</v>
      </c>
      <c r="I255" s="15">
        <v>13338.46</v>
      </c>
    </row>
    <row r="256" spans="7:9">
      <c r="G256" s="14">
        <v>41513</v>
      </c>
      <c r="H256" s="22">
        <v>0.751</v>
      </c>
      <c r="I256" s="15">
        <v>13542.37</v>
      </c>
    </row>
    <row r="257" spans="7:9">
      <c r="G257" s="14">
        <v>41512</v>
      </c>
      <c r="H257" s="22">
        <v>0.76700000000000002</v>
      </c>
      <c r="I257" s="15">
        <v>13636.28</v>
      </c>
    </row>
    <row r="258" spans="7:9">
      <c r="G258" s="14">
        <v>41509</v>
      </c>
      <c r="H258" s="22">
        <v>0.76900000000000002</v>
      </c>
      <c r="I258" s="15">
        <v>13660.55</v>
      </c>
    </row>
    <row r="259" spans="7:9">
      <c r="G259" s="14">
        <v>41508</v>
      </c>
      <c r="H259" s="22">
        <v>0.754</v>
      </c>
      <c r="I259" s="15">
        <v>13365.17</v>
      </c>
    </row>
    <row r="260" spans="7:9">
      <c r="G260" s="14">
        <v>41507</v>
      </c>
      <c r="H260" s="22">
        <v>0.73699999999999999</v>
      </c>
      <c r="I260" s="15">
        <v>13424.33</v>
      </c>
    </row>
    <row r="261" spans="7:9">
      <c r="G261" s="14">
        <v>41506</v>
      </c>
      <c r="H261" s="22">
        <v>0.749</v>
      </c>
      <c r="I261" s="15">
        <v>13396.38</v>
      </c>
    </row>
    <row r="262" spans="7:9">
      <c r="G262" s="14">
        <v>41505</v>
      </c>
      <c r="H262" s="22">
        <v>0.77100000000000002</v>
      </c>
      <c r="I262" s="15">
        <v>13758.13</v>
      </c>
    </row>
    <row r="263" spans="7:9">
      <c r="G263" s="14">
        <v>41502</v>
      </c>
      <c r="H263" s="22">
        <v>0.76400000000000001</v>
      </c>
      <c r="I263" s="15">
        <v>13650.11</v>
      </c>
    </row>
    <row r="264" spans="7:9">
      <c r="G264" s="14">
        <v>41501</v>
      </c>
      <c r="H264" s="22">
        <v>0.75</v>
      </c>
      <c r="I264" s="15">
        <v>13752.94</v>
      </c>
    </row>
    <row r="265" spans="7:9">
      <c r="G265" s="14">
        <v>41500</v>
      </c>
      <c r="H265" s="22">
        <v>0.75600000000000001</v>
      </c>
      <c r="I265" s="15">
        <v>14050.16</v>
      </c>
    </row>
    <row r="266" spans="7:9">
      <c r="G266" s="14">
        <v>41499</v>
      </c>
      <c r="H266" s="22">
        <v>0.745</v>
      </c>
      <c r="I266" s="15">
        <v>13867</v>
      </c>
    </row>
    <row r="267" spans="7:9">
      <c r="G267" s="14">
        <v>41498</v>
      </c>
      <c r="H267" s="22">
        <v>0.75</v>
      </c>
      <c r="I267" s="15">
        <v>13519.43</v>
      </c>
    </row>
    <row r="268" spans="7:9">
      <c r="G268" s="14">
        <v>41495</v>
      </c>
      <c r="H268" s="22">
        <v>0.75800000000000001</v>
      </c>
      <c r="I268" s="15">
        <v>13615.19</v>
      </c>
    </row>
    <row r="269" spans="7:9">
      <c r="G269" s="14">
        <v>41494</v>
      </c>
      <c r="H269" s="22">
        <v>0.75800000000000001</v>
      </c>
      <c r="I269" s="15">
        <v>13605.56</v>
      </c>
    </row>
    <row r="270" spans="7:9">
      <c r="G270" s="14">
        <v>41493</v>
      </c>
      <c r="H270" s="22">
        <v>0.76300000000000001</v>
      </c>
      <c r="I270" s="15">
        <v>13824.94</v>
      </c>
    </row>
    <row r="271" spans="7:9">
      <c r="G271" s="14">
        <v>41492</v>
      </c>
      <c r="H271" s="22">
        <v>0.78700000000000003</v>
      </c>
      <c r="I271" s="15">
        <v>14401.06</v>
      </c>
    </row>
    <row r="272" spans="7:9">
      <c r="G272" s="14">
        <v>41491</v>
      </c>
      <c r="H272" s="22">
        <v>0.77900000000000003</v>
      </c>
      <c r="I272" s="15">
        <v>14258.04</v>
      </c>
    </row>
    <row r="273" spans="7:9">
      <c r="G273" s="14">
        <v>41488</v>
      </c>
      <c r="H273" s="22">
        <v>0.81399999999999995</v>
      </c>
      <c r="I273" s="15">
        <v>14466.16</v>
      </c>
    </row>
    <row r="274" spans="7:9">
      <c r="G274" s="14">
        <v>41487</v>
      </c>
      <c r="H274" s="22">
        <v>0.79800000000000004</v>
      </c>
      <c r="I274" s="15">
        <v>14005.77</v>
      </c>
    </row>
    <row r="308" spans="7:8" s="1" customFormat="1">
      <c r="G308" s="9"/>
      <c r="H308" s="2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E34DA-0ED0-BB40-BFE7-79DE702833A3}">
  <dimension ref="A1:I18"/>
  <sheetViews>
    <sheetView workbookViewId="0">
      <selection activeCell="B19" sqref="B19"/>
    </sheetView>
  </sheetViews>
  <sheetFormatPr baseColWidth="10" defaultRowHeight="15"/>
  <sheetData>
    <row r="1" spans="1:9">
      <c r="A1" t="s">
        <v>79</v>
      </c>
    </row>
    <row r="2" spans="1:9" ht="16" thickBot="1"/>
    <row r="3" spans="1:9">
      <c r="A3" s="74" t="s">
        <v>80</v>
      </c>
      <c r="B3" s="74"/>
    </row>
    <row r="4" spans="1:9">
      <c r="A4" s="2" t="s">
        <v>81</v>
      </c>
      <c r="B4" s="2">
        <v>0.39427281346885651</v>
      </c>
    </row>
    <row r="5" spans="1:9">
      <c r="A5" s="2" t="s">
        <v>82</v>
      </c>
      <c r="B5" s="2">
        <v>0.15545105144064772</v>
      </c>
    </row>
    <row r="6" spans="1:9">
      <c r="A6" s="2" t="s">
        <v>83</v>
      </c>
      <c r="B6" s="2">
        <v>0.15232309237190939</v>
      </c>
    </row>
    <row r="7" spans="1:9">
      <c r="A7" s="2" t="s">
        <v>84</v>
      </c>
      <c r="B7" s="2">
        <v>591.0694618691532</v>
      </c>
    </row>
    <row r="8" spans="1:9" ht="16" thickBot="1">
      <c r="A8" s="72" t="s">
        <v>85</v>
      </c>
      <c r="B8" s="72">
        <v>272</v>
      </c>
    </row>
    <row r="10" spans="1:9" ht="16" thickBot="1">
      <c r="A10" t="s">
        <v>86</v>
      </c>
    </row>
    <row r="11" spans="1:9">
      <c r="A11" s="73"/>
      <c r="B11" s="73" t="s">
        <v>91</v>
      </c>
      <c r="C11" s="73" t="s">
        <v>92</v>
      </c>
      <c r="D11" s="73" t="s">
        <v>93</v>
      </c>
      <c r="E11" s="73" t="s">
        <v>94</v>
      </c>
      <c r="F11" s="73" t="s">
        <v>95</v>
      </c>
    </row>
    <row r="12" spans="1:9">
      <c r="A12" s="2" t="s">
        <v>87</v>
      </c>
      <c r="B12" s="2">
        <v>1</v>
      </c>
      <c r="C12" s="2">
        <v>17362395.541938215</v>
      </c>
      <c r="D12" s="2">
        <v>17362395.541938215</v>
      </c>
      <c r="E12" s="2">
        <v>49.697278009251157</v>
      </c>
      <c r="F12" s="2">
        <v>1.5001297424416161E-11</v>
      </c>
    </row>
    <row r="13" spans="1:9">
      <c r="A13" s="2" t="s">
        <v>88</v>
      </c>
      <c r="B13" s="2">
        <v>270</v>
      </c>
      <c r="C13" s="2">
        <v>94328039.363658398</v>
      </c>
      <c r="D13" s="2">
        <v>349363.10875429038</v>
      </c>
      <c r="E13" s="2"/>
      <c r="F13" s="2"/>
    </row>
    <row r="14" spans="1:9" ht="16" thickBot="1">
      <c r="A14" s="72" t="s">
        <v>89</v>
      </c>
      <c r="B14" s="72">
        <v>271</v>
      </c>
      <c r="C14" s="72">
        <v>111690434.90559661</v>
      </c>
      <c r="D14" s="72"/>
      <c r="E14" s="72"/>
      <c r="F14" s="72"/>
    </row>
    <row r="15" spans="1:9" ht="16" thickBot="1"/>
    <row r="16" spans="1:9">
      <c r="A16" s="73"/>
      <c r="B16" s="73" t="s">
        <v>96</v>
      </c>
      <c r="C16" s="73" t="s">
        <v>84</v>
      </c>
      <c r="D16" s="73" t="s">
        <v>97</v>
      </c>
      <c r="E16" s="73" t="s">
        <v>98</v>
      </c>
      <c r="F16" s="73" t="s">
        <v>99</v>
      </c>
      <c r="G16" s="73" t="s">
        <v>100</v>
      </c>
      <c r="H16" s="73" t="s">
        <v>101</v>
      </c>
      <c r="I16" s="73" t="s">
        <v>102</v>
      </c>
    </row>
    <row r="17" spans="1:9">
      <c r="A17" s="2" t="s">
        <v>90</v>
      </c>
      <c r="B17" s="2">
        <v>17131.514272344499</v>
      </c>
      <c r="C17" s="2">
        <v>329.42718537772697</v>
      </c>
      <c r="D17" s="2">
        <v>52.003948164451472</v>
      </c>
      <c r="E17" s="2">
        <v>1.0748414222932833E-142</v>
      </c>
      <c r="F17" s="2">
        <v>16482.941646279032</v>
      </c>
      <c r="G17" s="2">
        <v>17780.086898409885</v>
      </c>
      <c r="H17" s="2">
        <v>16482.941646279032</v>
      </c>
      <c r="I17" s="2">
        <v>17780.086898409885</v>
      </c>
    </row>
    <row r="18" spans="1:9" ht="16" thickBot="1">
      <c r="A18" s="72" t="s">
        <v>103</v>
      </c>
      <c r="B18" s="72">
        <v>-3684.1751716314502</v>
      </c>
      <c r="C18" s="72">
        <v>522.60549301080107</v>
      </c>
      <c r="D18" s="72">
        <v>-7.0496296363178645</v>
      </c>
      <c r="E18" s="72">
        <v>1.5001297424416445E-11</v>
      </c>
      <c r="F18" s="72">
        <v>-4713.0751290213975</v>
      </c>
      <c r="G18" s="72">
        <v>-2655.2752142415065</v>
      </c>
      <c r="H18" s="72">
        <v>-4713.0751290213975</v>
      </c>
      <c r="I18" s="72">
        <v>-2655.2752142415065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2"/>
  <sheetViews>
    <sheetView tabSelected="1" topLeftCell="A9" zoomScaleNormal="100" workbookViewId="0">
      <selection activeCell="J25" sqref="J25"/>
    </sheetView>
  </sheetViews>
  <sheetFormatPr baseColWidth="10" defaultColWidth="8.83203125" defaultRowHeight="15"/>
  <cols>
    <col min="2" max="2" width="107.1640625" bestFit="1" customWidth="1"/>
    <col min="3" max="3" width="32.5" bestFit="1" customWidth="1"/>
    <col min="4" max="4" width="20.33203125" bestFit="1" customWidth="1"/>
    <col min="5" max="5" width="14.6640625" bestFit="1" customWidth="1"/>
    <col min="6" max="6" width="15.1640625" bestFit="1" customWidth="1"/>
    <col min="7" max="7" width="22.6640625" bestFit="1" customWidth="1"/>
    <col min="8" max="8" width="20.5" bestFit="1" customWidth="1"/>
    <col min="9" max="9" width="19.5" customWidth="1"/>
    <col min="10" max="10" width="22.1640625" bestFit="1" customWidth="1"/>
    <col min="11" max="11" width="8" customWidth="1"/>
    <col min="12" max="12" width="7.1640625" customWidth="1"/>
    <col min="13" max="13" width="7.5" customWidth="1"/>
  </cols>
  <sheetData>
    <row r="1" spans="1:14">
      <c r="A1" s="20" t="s">
        <v>12</v>
      </c>
    </row>
    <row r="3" spans="1:14">
      <c r="B3" s="25" t="s">
        <v>22</v>
      </c>
      <c r="C3" s="26" t="s">
        <v>23</v>
      </c>
      <c r="D3" s="26" t="s">
        <v>24</v>
      </c>
      <c r="I3" s="27" t="s">
        <v>25</v>
      </c>
      <c r="J3" s="27"/>
      <c r="K3" s="27"/>
    </row>
    <row r="4" spans="1:14">
      <c r="B4" s="28" t="s">
        <v>26</v>
      </c>
      <c r="C4" s="29"/>
      <c r="D4" s="30"/>
      <c r="H4" s="31" t="s">
        <v>27</v>
      </c>
    </row>
    <row r="5" spans="1:14">
      <c r="B5" s="32" t="s">
        <v>28</v>
      </c>
      <c r="C5" s="18">
        <v>247500</v>
      </c>
      <c r="D5" s="33" t="s">
        <v>29</v>
      </c>
      <c r="G5" s="34"/>
      <c r="H5" s="35"/>
      <c r="I5" s="36"/>
      <c r="J5" s="37" t="s">
        <v>30</v>
      </c>
      <c r="K5" s="36"/>
      <c r="L5" s="36"/>
      <c r="M5" s="36"/>
    </row>
    <row r="6" spans="1:14">
      <c r="B6" s="32" t="s">
        <v>31</v>
      </c>
      <c r="C6" s="38">
        <v>161400</v>
      </c>
      <c r="D6" s="33" t="s">
        <v>29</v>
      </c>
      <c r="G6" s="39"/>
      <c r="H6" s="40" t="s">
        <v>32</v>
      </c>
      <c r="I6" s="41"/>
      <c r="J6" s="41"/>
      <c r="K6" s="41"/>
      <c r="L6" s="41"/>
      <c r="M6" s="41"/>
    </row>
    <row r="7" spans="1:14">
      <c r="B7" s="42" t="s">
        <v>33</v>
      </c>
      <c r="C7" s="43">
        <f>C5-C6</f>
        <v>86100</v>
      </c>
      <c r="D7" s="44" t="s">
        <v>29</v>
      </c>
      <c r="E7" s="39"/>
      <c r="F7" s="39"/>
      <c r="G7" s="39"/>
      <c r="H7" s="40"/>
      <c r="I7" s="41" t="s">
        <v>32</v>
      </c>
      <c r="J7" s="45" t="s">
        <v>34</v>
      </c>
      <c r="K7" s="41"/>
      <c r="L7" s="41"/>
      <c r="M7" s="41"/>
    </row>
    <row r="8" spans="1:14">
      <c r="B8" s="32" t="s">
        <v>35</v>
      </c>
      <c r="C8" s="18">
        <f>C5</f>
        <v>247500</v>
      </c>
      <c r="D8" s="33" t="s">
        <v>29</v>
      </c>
      <c r="G8" s="46" t="s">
        <v>36</v>
      </c>
      <c r="H8" s="40"/>
      <c r="I8" s="41"/>
      <c r="J8" s="41" t="s">
        <v>32</v>
      </c>
      <c r="K8" s="41"/>
      <c r="L8" s="41"/>
      <c r="M8" s="41"/>
      <c r="N8" s="47" t="s">
        <v>37</v>
      </c>
    </row>
    <row r="9" spans="1:14">
      <c r="B9" s="32" t="s">
        <v>38</v>
      </c>
      <c r="C9" s="18">
        <v>1</v>
      </c>
      <c r="D9" s="33" t="s">
        <v>39</v>
      </c>
      <c r="G9" s="39"/>
      <c r="H9" s="40"/>
      <c r="I9" s="41"/>
      <c r="J9" s="41"/>
      <c r="K9" s="41" t="s">
        <v>32</v>
      </c>
      <c r="L9" s="41"/>
      <c r="M9" s="41"/>
    </row>
    <row r="10" spans="1:14">
      <c r="B10" s="32" t="s">
        <v>40</v>
      </c>
      <c r="C10" s="18">
        <v>1417500</v>
      </c>
      <c r="D10" s="33" t="s">
        <v>29</v>
      </c>
      <c r="G10" s="39"/>
      <c r="H10" s="40"/>
      <c r="I10" s="41"/>
      <c r="J10" s="41"/>
      <c r="K10" s="41"/>
      <c r="L10" s="41" t="s">
        <v>32</v>
      </c>
      <c r="M10" s="41"/>
    </row>
    <row r="11" spans="1:14">
      <c r="B11" s="32" t="s">
        <v>41</v>
      </c>
      <c r="C11" s="38">
        <f>C10/C7</f>
        <v>16.463414634146343</v>
      </c>
      <c r="D11" s="32"/>
      <c r="G11" s="48"/>
      <c r="H11" s="49"/>
      <c r="I11" s="50"/>
      <c r="J11" s="50" t="s">
        <v>42</v>
      </c>
      <c r="K11" s="50"/>
      <c r="L11" s="50"/>
      <c r="M11" s="51" t="s">
        <v>32</v>
      </c>
    </row>
    <row r="12" spans="1:14">
      <c r="B12" s="47"/>
      <c r="C12" s="52"/>
      <c r="D12" s="47"/>
      <c r="H12" s="53"/>
    </row>
    <row r="13" spans="1:14">
      <c r="B13" s="54" t="s">
        <v>43</v>
      </c>
      <c r="C13" s="18"/>
      <c r="D13" s="32"/>
      <c r="H13" s="53"/>
    </row>
    <row r="14" spans="1:14">
      <c r="B14" s="55" t="s">
        <v>44</v>
      </c>
      <c r="C14" s="56">
        <f>C7</f>
        <v>86100</v>
      </c>
      <c r="D14" s="33" t="s">
        <v>45</v>
      </c>
      <c r="H14" s="53"/>
    </row>
    <row r="15" spans="1:14">
      <c r="B15" s="55" t="s">
        <v>46</v>
      </c>
      <c r="C15" s="38">
        <f>C10/C14</f>
        <v>16.463414634146343</v>
      </c>
      <c r="D15" s="33" t="s">
        <v>47</v>
      </c>
      <c r="H15" s="35"/>
      <c r="I15" s="36"/>
      <c r="J15" s="36"/>
      <c r="K15" s="36"/>
      <c r="L15" s="36"/>
      <c r="M15" s="36"/>
    </row>
    <row r="16" spans="1:14">
      <c r="B16" s="55" t="s">
        <v>48</v>
      </c>
      <c r="C16" s="32"/>
      <c r="D16" s="32"/>
      <c r="H16" s="47">
        <v>1</v>
      </c>
      <c r="I16" s="47">
        <v>2</v>
      </c>
      <c r="J16" s="47">
        <v>3</v>
      </c>
      <c r="K16" s="47">
        <v>4</v>
      </c>
      <c r="L16" s="47">
        <v>5</v>
      </c>
      <c r="M16" s="47">
        <v>6</v>
      </c>
    </row>
    <row r="17" spans="2:10">
      <c r="B17" s="55" t="s">
        <v>49</v>
      </c>
      <c r="C17" s="32"/>
      <c r="D17" s="32"/>
      <c r="J17" t="s">
        <v>50</v>
      </c>
    </row>
    <row r="18" spans="2:10">
      <c r="B18" s="47"/>
      <c r="C18" s="47"/>
      <c r="D18" s="47"/>
    </row>
    <row r="19" spans="2:10">
      <c r="B19" s="55" t="s">
        <v>51</v>
      </c>
      <c r="C19" s="32"/>
      <c r="D19" s="32"/>
    </row>
    <row r="20" spans="2:10">
      <c r="B20" s="32" t="s">
        <v>52</v>
      </c>
      <c r="C20" s="32">
        <v>0.6</v>
      </c>
      <c r="D20" s="32" t="s">
        <v>53</v>
      </c>
    </row>
    <row r="21" spans="2:10">
      <c r="B21" s="32" t="s">
        <v>54</v>
      </c>
      <c r="C21" s="32">
        <f>1-C20</f>
        <v>0.4</v>
      </c>
      <c r="D21" s="32" t="s">
        <v>55</v>
      </c>
    </row>
    <row r="22" spans="2:10">
      <c r="B22" s="57" t="s">
        <v>56</v>
      </c>
      <c r="C22" s="58"/>
      <c r="D22" s="58"/>
    </row>
    <row r="23" spans="2:10">
      <c r="B23" s="32" t="s">
        <v>57</v>
      </c>
      <c r="C23" s="59" t="s">
        <v>58</v>
      </c>
      <c r="D23" s="32" t="s">
        <v>59</v>
      </c>
    </row>
    <row r="24" spans="2:10">
      <c r="B24" s="32" t="s">
        <v>60</v>
      </c>
      <c r="C24" s="59" t="s">
        <v>61</v>
      </c>
      <c r="D24" s="32" t="s">
        <v>62</v>
      </c>
    </row>
    <row r="25" spans="2:10">
      <c r="B25" s="55" t="s">
        <v>63</v>
      </c>
      <c r="C25" s="77">
        <f>1-C26</f>
        <v>0.97439999999999993</v>
      </c>
      <c r="D25" s="32"/>
    </row>
    <row r="26" spans="2:10">
      <c r="B26" s="55" t="s">
        <v>64</v>
      </c>
      <c r="C26" s="77">
        <f>C21^4</f>
        <v>2.5600000000000012E-2</v>
      </c>
      <c r="D26" s="32"/>
    </row>
    <row r="27" spans="2:10">
      <c r="B27" s="55" t="s">
        <v>65</v>
      </c>
      <c r="C27" s="8"/>
      <c r="D27" s="8"/>
    </row>
    <row r="28" spans="2:10">
      <c r="B28" s="47"/>
    </row>
    <row r="29" spans="2:10">
      <c r="B29" s="54" t="s">
        <v>66</v>
      </c>
    </row>
    <row r="30" spans="2:10">
      <c r="B30" s="55" t="s">
        <v>67</v>
      </c>
    </row>
    <row r="31" spans="2:10">
      <c r="B31" s="55" t="s">
        <v>68</v>
      </c>
    </row>
    <row r="32" spans="2:10">
      <c r="B32" s="55" t="s">
        <v>69</v>
      </c>
    </row>
    <row r="33" spans="2:10">
      <c r="C33" s="3"/>
      <c r="D33" s="3"/>
      <c r="E33" s="3"/>
    </row>
    <row r="34" spans="2:10">
      <c r="B34" s="60" t="s">
        <v>70</v>
      </c>
      <c r="C34" s="60" t="s">
        <v>71</v>
      </c>
      <c r="D34" s="60" t="s">
        <v>72</v>
      </c>
      <c r="E34" s="60" t="s">
        <v>73</v>
      </c>
      <c r="F34" s="60" t="s">
        <v>74</v>
      </c>
      <c r="G34" s="60" t="s">
        <v>75</v>
      </c>
      <c r="H34" s="60" t="s">
        <v>76</v>
      </c>
      <c r="I34" s="60" t="s">
        <v>58</v>
      </c>
      <c r="J34" s="60" t="s">
        <v>61</v>
      </c>
    </row>
    <row r="35" spans="2:10">
      <c r="B35" s="61">
        <v>1</v>
      </c>
      <c r="C35" s="62">
        <v>22500</v>
      </c>
      <c r="D35" s="62">
        <v>1</v>
      </c>
      <c r="E35" s="62">
        <v>-22500</v>
      </c>
      <c r="F35" s="63">
        <v>0</v>
      </c>
      <c r="G35" s="62">
        <v>-22500</v>
      </c>
      <c r="H35" s="62">
        <v>-22500</v>
      </c>
      <c r="I35" s="64">
        <v>0.4</v>
      </c>
      <c r="J35" s="65">
        <v>0.6</v>
      </c>
    </row>
    <row r="36" spans="2:10">
      <c r="B36" s="61">
        <v>2</v>
      </c>
      <c r="C36" s="38">
        <f>2^(B36-1)*$C$35</f>
        <v>45000</v>
      </c>
      <c r="D36" s="62">
        <v>2</v>
      </c>
      <c r="E36" s="38">
        <f>-C36</f>
        <v>-45000</v>
      </c>
      <c r="F36" s="63">
        <v>0</v>
      </c>
      <c r="G36" s="66" t="s">
        <v>77</v>
      </c>
      <c r="H36" s="38">
        <f>SUM($E$35:E36)</f>
        <v>-67500</v>
      </c>
      <c r="I36" s="78">
        <f>$C$21^B36</f>
        <v>0.16000000000000003</v>
      </c>
      <c r="J36" s="78">
        <f>1-I36</f>
        <v>0.84</v>
      </c>
    </row>
    <row r="37" spans="2:10">
      <c r="B37" s="61">
        <v>3</v>
      </c>
      <c r="C37" s="38">
        <f t="shared" ref="C37:C41" si="0">2^(B37-1)*$C$35</f>
        <v>90000</v>
      </c>
      <c r="D37" s="62">
        <v>4</v>
      </c>
      <c r="E37" s="38">
        <f t="shared" ref="E37:E41" si="1">-C37</f>
        <v>-90000</v>
      </c>
      <c r="F37" s="63">
        <v>0</v>
      </c>
      <c r="G37" s="66" t="s">
        <v>77</v>
      </c>
      <c r="H37" s="38">
        <f>SUM($E$35:E37)</f>
        <v>-157500</v>
      </c>
      <c r="I37" s="78">
        <f t="shared" ref="I37:I41" si="2">$C$21^B37</f>
        <v>6.4000000000000015E-2</v>
      </c>
      <c r="J37" s="78">
        <f t="shared" ref="J37:J41" si="3">1-I37</f>
        <v>0.93599999999999994</v>
      </c>
    </row>
    <row r="38" spans="2:10">
      <c r="B38" s="61">
        <v>4</v>
      </c>
      <c r="C38" s="38">
        <f t="shared" si="0"/>
        <v>180000</v>
      </c>
      <c r="D38" s="62">
        <v>8</v>
      </c>
      <c r="E38" s="38">
        <f t="shared" si="1"/>
        <v>-180000</v>
      </c>
      <c r="F38" s="63">
        <v>0</v>
      </c>
      <c r="G38" s="66" t="s">
        <v>77</v>
      </c>
      <c r="H38" s="38">
        <f>SUM($E$35:E38)</f>
        <v>-337500</v>
      </c>
      <c r="I38" s="78">
        <f t="shared" si="2"/>
        <v>2.5600000000000012E-2</v>
      </c>
      <c r="J38" s="78">
        <f t="shared" si="3"/>
        <v>0.97439999999999993</v>
      </c>
    </row>
    <row r="39" spans="2:10">
      <c r="B39" s="61">
        <v>5</v>
      </c>
      <c r="C39" s="38">
        <f t="shared" si="0"/>
        <v>360000</v>
      </c>
      <c r="D39" s="62">
        <v>16</v>
      </c>
      <c r="E39" s="38">
        <f t="shared" si="1"/>
        <v>-360000</v>
      </c>
      <c r="F39" s="63">
        <v>0</v>
      </c>
      <c r="G39" s="66" t="s">
        <v>77</v>
      </c>
      <c r="H39" s="38">
        <f>SUM($E$35:E39)</f>
        <v>-697500</v>
      </c>
      <c r="I39" s="78">
        <f t="shared" si="2"/>
        <v>1.0240000000000006E-2</v>
      </c>
      <c r="J39" s="78">
        <f t="shared" si="3"/>
        <v>0.98975999999999997</v>
      </c>
    </row>
    <row r="40" spans="2:10">
      <c r="B40" s="67">
        <v>6</v>
      </c>
      <c r="C40" s="38">
        <f t="shared" si="0"/>
        <v>720000</v>
      </c>
      <c r="D40" s="62">
        <v>32</v>
      </c>
      <c r="E40" s="38">
        <f t="shared" si="1"/>
        <v>-720000</v>
      </c>
      <c r="F40" s="63">
        <v>0</v>
      </c>
      <c r="G40" s="66" t="s">
        <v>77</v>
      </c>
      <c r="H40" s="38">
        <f>SUM($E$35:E40)</f>
        <v>-1417500</v>
      </c>
      <c r="I40" s="78">
        <f t="shared" si="2"/>
        <v>4.0960000000000024E-3</v>
      </c>
      <c r="J40" s="78">
        <f t="shared" si="3"/>
        <v>0.99590400000000001</v>
      </c>
    </row>
    <row r="41" spans="2:10">
      <c r="B41" s="67">
        <v>7</v>
      </c>
      <c r="C41" s="38">
        <f t="shared" si="0"/>
        <v>1440000</v>
      </c>
      <c r="D41" s="62">
        <v>64</v>
      </c>
      <c r="E41" s="38">
        <f t="shared" si="1"/>
        <v>-1440000</v>
      </c>
      <c r="F41" s="63">
        <v>0</v>
      </c>
      <c r="G41" s="66" t="s">
        <v>77</v>
      </c>
      <c r="H41" s="38">
        <f>SUM($E$35:E41)</f>
        <v>-2857500</v>
      </c>
      <c r="I41" s="78">
        <f t="shared" si="2"/>
        <v>1.6384000000000012E-3</v>
      </c>
      <c r="J41" s="78">
        <f t="shared" si="3"/>
        <v>0.99836159999999996</v>
      </c>
    </row>
    <row r="42" spans="2:10">
      <c r="B42" s="68"/>
      <c r="C42" s="69"/>
      <c r="D42" s="7"/>
      <c r="E42" s="7"/>
      <c r="F42" s="7"/>
      <c r="G42" s="7"/>
      <c r="H42" s="70"/>
      <c r="I42" s="7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BaringsH</vt:lpstr>
      <vt:lpstr>Reg Result</vt:lpstr>
      <vt:lpstr>DoublingH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rtslivka</dc:creator>
  <cp:lastModifiedBy>Microsoft Office User</cp:lastModifiedBy>
  <dcterms:created xsi:type="dcterms:W3CDTF">2014-09-04T19:54:36Z</dcterms:created>
  <dcterms:modified xsi:type="dcterms:W3CDTF">2020-02-10T00:20:28Z</dcterms:modified>
</cp:coreProperties>
</file>