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AD5AD956-045A-40B7-A568-B4734328D4C1}" xr6:coauthVersionLast="47" xr6:coauthVersionMax="47" xr10:uidLastSave="{00000000-0000-0000-0000-000000000000}"/>
  <bookViews>
    <workbookView xWindow="-108" yWindow="-108" windowWidth="23256" windowHeight="13176" xr2:uid="{28F0150B-4EBC-4D77-BA60-06B59E20FB5A}"/>
  </bookViews>
  <sheets>
    <sheet name="Dashboard" sheetId="2" r:id="rId1"/>
    <sheet name="Tabla Dato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1" l="1"/>
  <c r="I8" i="1" s="1"/>
  <c r="E13" i="1"/>
  <c r="I13" i="1" s="1"/>
  <c r="E15" i="1"/>
  <c r="I15" i="1" s="1"/>
  <c r="E14" i="1"/>
  <c r="I14" i="1" s="1"/>
  <c r="D17" i="1"/>
  <c r="H17" i="1" s="1"/>
  <c r="D16" i="1"/>
  <c r="H16" i="1" s="1"/>
  <c r="D15" i="1"/>
  <c r="H15" i="1" s="1"/>
  <c r="D14" i="1"/>
  <c r="H14" i="1" s="1"/>
  <c r="D13" i="1"/>
  <c r="H13" i="1" s="1"/>
  <c r="D12" i="1"/>
  <c r="H12" i="1" s="1"/>
  <c r="D11" i="1"/>
  <c r="H11" i="1" s="1"/>
  <c r="D10" i="1"/>
  <c r="H10" i="1" s="1"/>
  <c r="D9" i="1"/>
  <c r="H9" i="1" s="1"/>
  <c r="D8" i="1"/>
  <c r="H8" i="1" s="1"/>
  <c r="D7" i="1"/>
  <c r="H7" i="1" s="1"/>
  <c r="D6" i="1"/>
  <c r="H6" i="1" s="1"/>
  <c r="E17" i="1"/>
  <c r="D63" i="1" s="1"/>
  <c r="E16" i="1"/>
  <c r="I16" i="1" s="1"/>
  <c r="E12" i="1"/>
  <c r="I12" i="1" s="1"/>
  <c r="E11" i="1"/>
  <c r="I11" i="1" s="1"/>
  <c r="E10" i="1"/>
  <c r="I10" i="1" s="1"/>
  <c r="E9" i="1"/>
  <c r="I9" i="1" s="1"/>
  <c r="D20" i="1"/>
  <c r="H5" i="1"/>
  <c r="I5" i="1" s="1"/>
  <c r="D5" i="1"/>
  <c r="E5" i="1" s="1"/>
  <c r="E7" i="1"/>
  <c r="I7" i="1" s="1"/>
  <c r="E6" i="1"/>
  <c r="I6" i="1" s="1"/>
  <c r="C17" i="1"/>
  <c r="G17" i="1" s="1"/>
  <c r="C16" i="1"/>
  <c r="D38" i="1" s="1"/>
  <c r="C15" i="1"/>
  <c r="G15" i="1" s="1"/>
  <c r="C14" i="1"/>
  <c r="G14" i="1" s="1"/>
  <c r="C13" i="1"/>
  <c r="G13" i="1" s="1"/>
  <c r="C12" i="1"/>
  <c r="G12" i="1" s="1"/>
  <c r="C11" i="1"/>
  <c r="G11" i="1" s="1"/>
  <c r="C10" i="1"/>
  <c r="G10" i="1" s="1"/>
  <c r="C9" i="1"/>
  <c r="G9" i="1" s="1"/>
  <c r="C8" i="1"/>
  <c r="G8" i="1" s="1"/>
  <c r="C7" i="1"/>
  <c r="G7" i="1" s="1"/>
  <c r="C6" i="1"/>
  <c r="D28" i="1" s="1"/>
  <c r="A17" i="1"/>
  <c r="A16" i="1"/>
  <c r="A15" i="1"/>
  <c r="A14" i="1"/>
  <c r="A13" i="1"/>
  <c r="A12" i="1"/>
  <c r="A11" i="1"/>
  <c r="A10" i="1"/>
  <c r="A9" i="1"/>
  <c r="A8" i="1"/>
  <c r="A7" i="1"/>
  <c r="A6" i="1"/>
  <c r="E20" i="1" l="1"/>
  <c r="I17" i="1"/>
  <c r="I18" i="1" s="1"/>
  <c r="D56" i="1"/>
  <c r="D57" i="1"/>
  <c r="D58" i="1"/>
  <c r="D59" i="1"/>
  <c r="D39" i="1"/>
  <c r="D60" i="1"/>
  <c r="D53" i="1"/>
  <c r="D61" i="1"/>
  <c r="D54" i="1"/>
  <c r="D62" i="1"/>
  <c r="D55" i="1"/>
  <c r="D32" i="1"/>
  <c r="D44" i="1"/>
  <c r="D50" i="1"/>
  <c r="D52" i="1"/>
  <c r="D31" i="1"/>
  <c r="D45" i="1"/>
  <c r="D46" i="1"/>
  <c r="D47" i="1"/>
  <c r="D40" i="1"/>
  <c r="D48" i="1"/>
  <c r="D41" i="1"/>
  <c r="D49" i="1"/>
  <c r="D42" i="1"/>
  <c r="D43" i="1"/>
  <c r="D51" i="1"/>
  <c r="D35" i="1"/>
  <c r="D33" i="1"/>
  <c r="D34" i="1"/>
  <c r="D36" i="1"/>
  <c r="D29" i="1"/>
  <c r="D37" i="1"/>
  <c r="D30" i="1"/>
  <c r="F16" i="1"/>
  <c r="G16" i="1"/>
  <c r="F14" i="1"/>
  <c r="F10" i="1"/>
  <c r="F6" i="1"/>
  <c r="F11" i="1"/>
  <c r="F12" i="1"/>
  <c r="F13" i="1"/>
  <c r="F7" i="1"/>
  <c r="F15" i="1"/>
  <c r="F8" i="1"/>
  <c r="F9" i="1"/>
  <c r="F17" i="1"/>
  <c r="H18" i="1"/>
  <c r="G6" i="1"/>
  <c r="E18" i="1"/>
  <c r="D18" i="1"/>
  <c r="C18" i="1"/>
  <c r="E24" i="1" l="1"/>
  <c r="D24" i="1"/>
  <c r="E23" i="1"/>
  <c r="D23" i="1"/>
  <c r="E22" i="1"/>
  <c r="E21" i="1"/>
  <c r="D22" i="1"/>
  <c r="D21" i="1"/>
  <c r="F51" i="1"/>
  <c r="F46" i="1"/>
  <c r="F62" i="1"/>
  <c r="F63" i="1"/>
  <c r="F29" i="1"/>
  <c r="F49" i="1"/>
  <c r="F52" i="1"/>
  <c r="F53" i="1"/>
  <c r="F36" i="1"/>
  <c r="F41" i="1"/>
  <c r="F50" i="1"/>
  <c r="F60" i="1"/>
  <c r="F34" i="1"/>
  <c r="F48" i="1"/>
  <c r="F44" i="1"/>
  <c r="F39" i="1"/>
  <c r="F33" i="1"/>
  <c r="F40" i="1"/>
  <c r="F32" i="1"/>
  <c r="F59" i="1"/>
  <c r="F35" i="1"/>
  <c r="F47" i="1"/>
  <c r="F55" i="1"/>
  <c r="F58" i="1"/>
  <c r="F57" i="1"/>
  <c r="F28" i="1"/>
  <c r="F30" i="1"/>
  <c r="F43" i="1"/>
  <c r="F45" i="1"/>
  <c r="F54" i="1"/>
  <c r="F56" i="1"/>
  <c r="F37" i="1"/>
  <c r="F42" i="1"/>
  <c r="F31" i="1"/>
  <c r="F61" i="1"/>
  <c r="F38" i="1"/>
  <c r="E38" i="1"/>
  <c r="E31" i="1"/>
  <c r="E42" i="1"/>
  <c r="E37" i="1"/>
  <c r="E63" i="1"/>
  <c r="E61" i="1"/>
  <c r="E49" i="1"/>
  <c r="E53" i="1"/>
  <c r="E36" i="1"/>
  <c r="E41" i="1"/>
  <c r="E50" i="1"/>
  <c r="E60" i="1"/>
  <c r="E34" i="1"/>
  <c r="E48" i="1"/>
  <c r="E44" i="1"/>
  <c r="E39" i="1"/>
  <c r="E29" i="1"/>
  <c r="E33" i="1"/>
  <c r="E32" i="1"/>
  <c r="E47" i="1"/>
  <c r="E58" i="1"/>
  <c r="E51" i="1"/>
  <c r="E46" i="1"/>
  <c r="E62" i="1"/>
  <c r="E57" i="1"/>
  <c r="E52" i="1"/>
  <c r="E40" i="1"/>
  <c r="E59" i="1"/>
  <c r="E35" i="1"/>
  <c r="E55" i="1"/>
  <c r="E28" i="1"/>
  <c r="E30" i="1"/>
  <c r="E43" i="1"/>
  <c r="E45" i="1"/>
  <c r="E54" i="1"/>
  <c r="E56" i="1"/>
  <c r="G18" i="1"/>
  <c r="F18" i="1"/>
</calcChain>
</file>

<file path=xl/sharedStrings.xml><?xml version="1.0" encoding="utf-8"?>
<sst xmlns="http://schemas.openxmlformats.org/spreadsheetml/2006/main" count="63" uniqueCount="38">
  <si>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</si>
  <si>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</si>
  <si>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</si>
  <si>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</si>
  <si>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</si>
  <si>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</si>
  <si>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</si>
  <si>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</si>
  <si>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</si>
  <si>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</si>
  <si>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</si>
  <si>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</si>
  <si>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</si>
  <si>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 xml:space="preserve">              Año
Mes     </t>
  </si>
  <si>
    <t>Valor Ventas</t>
  </si>
  <si>
    <t>Unidades</t>
  </si>
  <si>
    <t>Mes</t>
  </si>
  <si>
    <t>Año</t>
  </si>
  <si>
    <t>Ene.</t>
  </si>
  <si>
    <t>Feb.</t>
  </si>
  <si>
    <t>Mar.</t>
  </si>
  <si>
    <t>Abr.</t>
  </si>
  <si>
    <t>May.</t>
  </si>
  <si>
    <t>Jun.</t>
  </si>
  <si>
    <t>Jul.</t>
  </si>
  <si>
    <t>Ago.</t>
  </si>
  <si>
    <t>Sep.</t>
  </si>
  <si>
    <t>Oct.</t>
  </si>
  <si>
    <t>Nov.</t>
  </si>
  <si>
    <t>Dic.</t>
  </si>
  <si>
    <t>Ventas</t>
  </si>
  <si>
    <t>Max</t>
  </si>
  <si>
    <t>Min</t>
  </si>
  <si>
    <t>% Incremento</t>
  </si>
  <si>
    <t>Simbolo Increm.</t>
  </si>
  <si>
    <t>% Disminución</t>
  </si>
  <si>
    <t>Simbolo Dism.</t>
  </si>
  <si>
    <t>Datos para Construcción de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</si>
</sst>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"/>
    <numFmt numFmtId="165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Wingdings 3"/>
      <family val="1"/>
      <charset val="2"/>
    </font>
    <font>
      <sz val="11"/>
      <color theme="1"/>
      <name val="Bahnschrift"/>
      <family val="2"/>
    </font>
    <font>
      <b/>
      <sz val="26"/>
      <color theme="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499984740745262"/>
        <bgColor indexed="64"/>
      </patternFill>
    </fill>
  </fills>
  <borders count="1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 diagonalDown="1">
      <left style="thin">
        <color theme="0" tint="-0.14993743705557422"/>
      </left>
      <right style="thin">
        <color theme="0" tint="-0.14990691854609822"/>
      </right>
      <top style="thin">
        <color theme="0" tint="-0.14993743705557422"/>
      </top>
      <bottom style="thin">
        <color theme="0" tint="-0.14993743705557422"/>
      </bottom>
      <diagonal style="thin">
        <color theme="0" tint="-0.14993743705557422"/>
      </diagonal>
    </border>
    <border>
      <left style="thin">
        <color theme="0" tint="-0.14990691854609822"/>
      </left>
      <right style="thin">
        <color theme="0" tint="-0.14990691854609822"/>
      </right>
      <top/>
      <bottom style="thin">
        <color theme="0" tint="-0.14993743705557422"/>
      </bottom>
      <diagonal/>
    </border>
    <border>
      <left style="thin">
        <color theme="0" tint="-0.14990691854609822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theme="0" tint="-0.14990691854609822"/>
      </left>
      <right/>
      <top style="thin">
        <color theme="0" tint="-0.14990691854609822"/>
      </top>
      <bottom style="thin">
        <color theme="0" tint="-0.14990691854609822"/>
      </bottom>
      <diagonal/>
    </border>
    <border>
      <left/>
      <right/>
      <top style="thin">
        <color theme="0" tint="-0.14990691854609822"/>
      </top>
      <bottom style="thin">
        <color theme="0" tint="-0.14990691854609822"/>
      </bottom>
      <diagonal/>
    </border>
    <border>
      <left/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0691854609822"/>
      </left>
      <right/>
      <top/>
      <bottom style="thin">
        <color theme="0" tint="-0.14993743705557422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3743705557422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36">
    <xf numFmtId="0" fontId="0" fillId="0" borderId="0" xfId="0"/>
    <xf numFmtId="164" fontId="0" fillId="0" borderId="2" xfId="0" applyNumberFormat="1" applyBorder="1" applyAlignment="1">
      <alignment horizontal="center" vertical="center"/>
    </xf>
    <xf numFmtId="0" fontId="4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indent="1"/>
    </xf>
    <xf numFmtId="164" fontId="2" fillId="4" borderId="1" xfId="0" applyNumberFormat="1" applyFont="1" applyFill="1" applyBorder="1" applyAlignment="1">
      <alignment horizontal="center" vertical="center"/>
    </xf>
    <xf numFmtId="0" fontId="0" fillId="5" borderId="2" xfId="0" applyFill="1" applyBorder="1" applyAlignment="1">
      <alignment horizontal="left" indent="1"/>
    </xf>
    <xf numFmtId="0" fontId="0" fillId="5" borderId="1" xfId="0" applyFill="1" applyBorder="1" applyAlignment="1">
      <alignment horizontal="left" indent="1"/>
    </xf>
    <xf numFmtId="3" fontId="0" fillId="0" borderId="2" xfId="0" applyNumberFormat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6" fillId="0" borderId="0" xfId="0" applyFont="1"/>
    <xf numFmtId="0" fontId="1" fillId="2" borderId="0" xfId="0" applyFont="1" applyFill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0" fillId="4" borderId="1" xfId="0" applyFill="1" applyBorder="1"/>
    <xf numFmtId="164" fontId="0" fillId="4" borderId="1" xfId="0" applyNumberFormat="1" applyFill="1" applyBorder="1"/>
    <xf numFmtId="0" fontId="0" fillId="6" borderId="0" xfId="0" applyFill="1"/>
    <xf numFmtId="9" fontId="0" fillId="0" borderId="0" xfId="0" applyNumberFormat="1" applyBorder="1" applyAlignment="1">
      <alignment horizontal="center" vertical="center"/>
    </xf>
    <xf numFmtId="0" fontId="8" fillId="6" borderId="0" xfId="0" applyFont="1" applyFill="1"/>
    <xf numFmtId="0" fontId="9" fillId="0" borderId="0" xfId="0" applyFont="1"/>
    <xf numFmtId="0" fontId="0" fillId="0" borderId="10" xfId="0" applyBorder="1"/>
    <xf numFmtId="165" fontId="0" fillId="0" borderId="10" xfId="0" applyNumberFormat="1" applyBorder="1" applyAlignment="1">
      <alignment horizontal="center" vertical="center"/>
    </xf>
    <xf numFmtId="9" fontId="7" fillId="0" borderId="10" xfId="0" applyNumberFormat="1" applyFont="1" applyBorder="1" applyAlignment="1">
      <alignment horizontal="center" vertical="center"/>
    </xf>
    <xf numFmtId="164" fontId="2" fillId="0" borderId="11" xfId="0" applyNumberFormat="1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3C1BF"/>
      <color rgb="FF364354"/>
      <color rgb="FFB7E3E2"/>
      <color rgb="FFC7D5ED"/>
      <color rgb="FFCDEBEA"/>
      <color rgb="FF4472C4"/>
      <color rgb="FFF0EC4A"/>
      <color rgb="FFEDF0F8"/>
      <color rgb="FFE9EDF7"/>
      <color rgb="FFECF0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870436649964208E-2"/>
          <c:y val="0.10280373831775701"/>
          <c:w val="0.85431798297940031"/>
          <c:h val="0.7323835455147546"/>
        </c:manualLayout>
      </c:layout>
      <c:areaChart>
        <c:grouping val="standard"/>
        <c:varyColors val="0"/>
        <c:ser>
          <c:idx val="0"/>
          <c:order val="0"/>
          <c:tx>
            <c:strRef>
              <c:f>'Tabla Datos'!$C$5</c:f>
              <c:strCache>
                <c:ptCount val="1"/>
                <c:pt idx="0">
                  <c:v>2018</c:v>
                </c:pt>
              </c:strCache>
            </c:strRef>
          </c:tx>
          <c:spPr>
            <a:gradFill flip="none" rotWithShape="1">
              <a:gsLst>
                <a:gs pos="85000">
                  <a:schemeClr val="tx2"/>
                </a:gs>
                <a:gs pos="60000">
                  <a:schemeClr val="tx2">
                    <a:lumMod val="60000"/>
                    <a:lumOff val="40000"/>
                    <a:alpha val="70000"/>
                  </a:schemeClr>
                </a:gs>
                <a:gs pos="10000">
                  <a:schemeClr val="bg2">
                    <a:alpha val="0"/>
                  </a:schemeClr>
                </a:gs>
              </a:gsLst>
              <a:lin ang="16200000" scaled="1"/>
              <a:tileRect/>
            </a:gradFill>
            <a:ln>
              <a:noFill/>
            </a:ln>
            <a:effectLst/>
          </c:spPr>
          <c:cat>
            <c:strRef>
              <c:f>'Tabla Datos'!$A$6:$A$17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'Tabla Datos'!$C$6:$C$17</c:f>
              <c:numCache>
                <c:formatCode>"$"\ #,##0</c:formatCode>
                <c:ptCount val="12"/>
                <c:pt idx="0">
                  <c:v>57329000</c:v>
                </c:pt>
                <c:pt idx="1">
                  <c:v>100538000</c:v>
                </c:pt>
                <c:pt idx="2">
                  <c:v>108189000</c:v>
                </c:pt>
                <c:pt idx="3">
                  <c:v>58507000</c:v>
                </c:pt>
                <c:pt idx="4">
                  <c:v>93608000</c:v>
                </c:pt>
                <c:pt idx="5">
                  <c:v>96216000</c:v>
                </c:pt>
                <c:pt idx="6">
                  <c:v>53705000</c:v>
                </c:pt>
                <c:pt idx="7">
                  <c:v>91211000</c:v>
                </c:pt>
                <c:pt idx="8">
                  <c:v>102141000</c:v>
                </c:pt>
                <c:pt idx="9">
                  <c:v>40296000</c:v>
                </c:pt>
                <c:pt idx="10">
                  <c:v>106144000</c:v>
                </c:pt>
                <c:pt idx="11">
                  <c:v>100589000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5-4049-9D24-03E5286E3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115135"/>
        <c:axId val="2050107647"/>
      </c:areaChart>
      <c:catAx>
        <c:axId val="20501151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50107647"/>
        <c:crosses val="autoZero"/>
        <c:auto val="1"/>
        <c:lblAlgn val="ctr"/>
        <c:lblOffset val="100"/>
        <c:noMultiLvlLbl val="0"/>
      </c:catAx>
      <c:valAx>
        <c:axId val="2050107647"/>
        <c:scaling>
          <c:orientation val="minMax"/>
          <c:max val="120000000"/>
        </c:scaling>
        <c:delete val="0"/>
        <c:axPos val="l"/>
        <c:numFmt formatCode="&quot;$&quot;\ 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50115135"/>
        <c:crosses val="autoZero"/>
        <c:crossBetween val="midCat"/>
        <c:dispUnits>
          <c:builtInUnit val="millions"/>
        </c:dispUnits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33845011797766"/>
          <c:y val="0.10280373831775701"/>
          <c:w val="0.8408499695113868"/>
          <c:h val="0.7323835455147546"/>
        </c:manualLayout>
      </c:layout>
      <c:areaChart>
        <c:grouping val="standard"/>
        <c:varyColors val="0"/>
        <c:ser>
          <c:idx val="0"/>
          <c:order val="0"/>
          <c:tx>
            <c:strRef>
              <c:f>'Tabla Datos'!$D$5</c:f>
              <c:strCache>
                <c:ptCount val="1"/>
                <c:pt idx="0">
                  <c:v>2019</c:v>
                </c:pt>
              </c:strCache>
            </c:strRef>
          </c:tx>
          <c:spPr>
            <a:gradFill flip="none" rotWithShape="1">
              <a:gsLst>
                <a:gs pos="85000">
                  <a:schemeClr val="accent1"/>
                </a:gs>
                <a:gs pos="60000">
                  <a:schemeClr val="accent1">
                    <a:lumMod val="40000"/>
                    <a:lumOff val="60000"/>
                  </a:schemeClr>
                </a:gs>
                <a:gs pos="10000">
                  <a:schemeClr val="bg2">
                    <a:alpha val="0"/>
                  </a:schemeClr>
                </a:gs>
              </a:gsLst>
              <a:lin ang="16200000" scaled="1"/>
              <a:tileRect/>
            </a:gradFill>
            <a:ln>
              <a:noFill/>
            </a:ln>
            <a:effectLst/>
          </c:spPr>
          <c:cat>
            <c:strRef>
              <c:f>'Tabla Datos'!$A$6:$A$17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'Tabla Datos'!$D$6:$D$17</c:f>
              <c:numCache>
                <c:formatCode>"$"\ #,##0</c:formatCode>
                <c:ptCount val="12"/>
                <c:pt idx="0">
                  <c:v>106407000</c:v>
                </c:pt>
                <c:pt idx="1">
                  <c:v>76837000</c:v>
                </c:pt>
                <c:pt idx="2">
                  <c:v>95525000</c:v>
                </c:pt>
                <c:pt idx="3">
                  <c:v>84869000</c:v>
                </c:pt>
                <c:pt idx="4">
                  <c:v>71678000</c:v>
                </c:pt>
                <c:pt idx="5">
                  <c:v>90739000</c:v>
                </c:pt>
                <c:pt idx="6">
                  <c:v>104222000</c:v>
                </c:pt>
                <c:pt idx="7">
                  <c:v>50809000</c:v>
                </c:pt>
                <c:pt idx="8">
                  <c:v>58956000</c:v>
                </c:pt>
                <c:pt idx="9">
                  <c:v>104590000</c:v>
                </c:pt>
                <c:pt idx="10">
                  <c:v>69752000</c:v>
                </c:pt>
                <c:pt idx="11">
                  <c:v>106709000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D9-46F9-9217-EAF2C3C13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115135"/>
        <c:axId val="2050107647"/>
      </c:areaChart>
      <c:catAx>
        <c:axId val="20501151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50107647"/>
        <c:crosses val="autoZero"/>
        <c:auto val="1"/>
        <c:lblAlgn val="ctr"/>
        <c:lblOffset val="100"/>
        <c:noMultiLvlLbl val="0"/>
      </c:catAx>
      <c:valAx>
        <c:axId val="2050107647"/>
        <c:scaling>
          <c:orientation val="minMax"/>
          <c:max val="120000000"/>
        </c:scaling>
        <c:delete val="0"/>
        <c:axPos val="l"/>
        <c:numFmt formatCode="&quot;$&quot;\ 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50115135"/>
        <c:crosses val="autoZero"/>
        <c:crossBetween val="midCat"/>
        <c:dispUnits>
          <c:builtInUnit val="millions"/>
        </c:dispUnits>
      </c:valAx>
    </c:plotArea>
    <c:plotVisOnly val="1"/>
    <c:dispBlanksAs val="zero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604443383970939E-2"/>
          <c:y val="0.10280373831775701"/>
          <c:w val="0.84758397624539361"/>
          <c:h val="0.7323835455147546"/>
        </c:manualLayout>
      </c:layout>
      <c:areaChart>
        <c:grouping val="standard"/>
        <c:varyColors val="0"/>
        <c:ser>
          <c:idx val="0"/>
          <c:order val="0"/>
          <c:tx>
            <c:strRef>
              <c:f>'Tabla Datos'!$E$5</c:f>
              <c:strCache>
                <c:ptCount val="1"/>
                <c:pt idx="0">
                  <c:v>2020</c:v>
                </c:pt>
              </c:strCache>
            </c:strRef>
          </c:tx>
          <c:spPr>
            <a:gradFill flip="none" rotWithShape="1">
              <a:gsLst>
                <a:gs pos="85000">
                  <a:srgbClr val="63C1BF"/>
                </a:gs>
                <a:gs pos="60000">
                  <a:srgbClr val="B7E3E2"/>
                </a:gs>
                <a:gs pos="10000">
                  <a:schemeClr val="bg2">
                    <a:alpha val="0"/>
                  </a:schemeClr>
                </a:gs>
              </a:gsLst>
              <a:lin ang="16200000" scaled="1"/>
              <a:tileRect/>
            </a:gradFill>
            <a:ln>
              <a:noFill/>
            </a:ln>
            <a:effectLst/>
          </c:spPr>
          <c:cat>
            <c:strRef>
              <c:f>'Tabla Datos'!$A$6:$A$17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'Tabla Datos'!$E$6:$E$17</c:f>
              <c:numCache>
                <c:formatCode>"$"\ #,##0</c:formatCode>
                <c:ptCount val="12"/>
                <c:pt idx="0">
                  <c:v>104585000</c:v>
                </c:pt>
                <c:pt idx="1">
                  <c:v>94273000</c:v>
                </c:pt>
                <c:pt idx="2">
                  <c:v>56848000</c:v>
                </c:pt>
                <c:pt idx="3">
                  <c:v>67454000</c:v>
                </c:pt>
                <c:pt idx="4">
                  <c:v>32428000</c:v>
                </c:pt>
                <c:pt idx="5">
                  <c:v>47421000</c:v>
                </c:pt>
                <c:pt idx="6">
                  <c:v>20009000</c:v>
                </c:pt>
                <c:pt idx="7">
                  <c:v>45362000</c:v>
                </c:pt>
                <c:pt idx="8">
                  <c:v>65669000</c:v>
                </c:pt>
                <c:pt idx="9">
                  <c:v>45303000</c:v>
                </c:pt>
                <c:pt idx="10">
                  <c:v>89396000</c:v>
                </c:pt>
                <c:pt idx="11">
                  <c:v>75662000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41-45F4-9282-1807FB148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115135"/>
        <c:axId val="2050107647"/>
      </c:areaChart>
      <c:catAx>
        <c:axId val="20501151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50107647"/>
        <c:crosses val="autoZero"/>
        <c:auto val="1"/>
        <c:lblAlgn val="ctr"/>
        <c:lblOffset val="100"/>
        <c:noMultiLvlLbl val="0"/>
      </c:catAx>
      <c:valAx>
        <c:axId val="2050107647"/>
        <c:scaling>
          <c:orientation val="minMax"/>
          <c:max val="120000000"/>
        </c:scaling>
        <c:delete val="0"/>
        <c:axPos val="l"/>
        <c:numFmt formatCode="&quot;$&quot;\ 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50115135"/>
        <c:crosses val="autoZero"/>
        <c:crossBetween val="midCat"/>
        <c:dispUnits>
          <c:builtInUnit val="millions"/>
        </c:dispUnits>
      </c:valAx>
    </c:plotArea>
    <c:plotVisOnly val="1"/>
    <c:dispBlanksAs val="zero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35967255194422E-2"/>
          <c:y val="0.10091743119266056"/>
          <c:w val="0.9264112525581879"/>
          <c:h val="0.58998410749115071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'Tabla Datos'!$E$27</c:f>
              <c:strCache>
                <c:ptCount val="1"/>
                <c:pt idx="0">
                  <c:v>Max</c:v>
                </c:pt>
              </c:strCache>
            </c:strRef>
          </c:tx>
          <c:spPr>
            <a:gradFill>
              <a:gsLst>
                <a:gs pos="100000">
                  <a:srgbClr val="00B050"/>
                </a:gs>
                <a:gs pos="0">
                  <a:schemeClr val="accent6">
                    <a:lumMod val="20000"/>
                    <a:lumOff val="80000"/>
                  </a:schemeClr>
                </a:gs>
              </a:gsLst>
              <a:lin ang="16200000" scaled="1"/>
            </a:gradFill>
            <a:ln w="25400">
              <a:noFill/>
            </a:ln>
            <a:effectLst/>
          </c:spPr>
          <c:invertIfNegative val="0"/>
          <c:dPt>
            <c:idx val="2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77EE-4E1C-80DD-B826A3E7E9B2}"/>
              </c:ext>
            </c:extLst>
          </c:dPt>
          <c:cat>
            <c:multiLvlStrRef>
              <c:f>'Tabla Datos'!$B$28:$C$63</c:f>
              <c:multiLvlStrCache>
                <c:ptCount val="36"/>
                <c:lvl>
                  <c:pt idx="0">
                    <c:v>Ene.</c:v>
                  </c:pt>
                  <c:pt idx="1">
                    <c:v>Feb.</c:v>
                  </c:pt>
                  <c:pt idx="2">
                    <c:v>Mar.</c:v>
                  </c:pt>
                  <c:pt idx="3">
                    <c:v>Abr.</c:v>
                  </c:pt>
                  <c:pt idx="4">
                    <c:v>May.</c:v>
                  </c:pt>
                  <c:pt idx="5">
                    <c:v>Jun.</c:v>
                  </c:pt>
                  <c:pt idx="6">
                    <c:v>Jul.</c:v>
                  </c:pt>
                  <c:pt idx="7">
                    <c:v>Ago.</c:v>
                  </c:pt>
                  <c:pt idx="8">
                    <c:v>Sep.</c:v>
                  </c:pt>
                  <c:pt idx="9">
                    <c:v>Oct.</c:v>
                  </c:pt>
                  <c:pt idx="10">
                    <c:v>Nov.</c:v>
                  </c:pt>
                  <c:pt idx="11">
                    <c:v>Dic.</c:v>
                  </c:pt>
                  <c:pt idx="12">
                    <c:v>Ene.</c:v>
                  </c:pt>
                  <c:pt idx="13">
                    <c:v>Feb.</c:v>
                  </c:pt>
                  <c:pt idx="14">
                    <c:v>Mar.</c:v>
                  </c:pt>
                  <c:pt idx="15">
                    <c:v>Abr.</c:v>
                  </c:pt>
                  <c:pt idx="16">
                    <c:v>May.</c:v>
                  </c:pt>
                  <c:pt idx="17">
                    <c:v>Jun.</c:v>
                  </c:pt>
                  <c:pt idx="18">
                    <c:v>Jul.</c:v>
                  </c:pt>
                  <c:pt idx="19">
                    <c:v>Ago.</c:v>
                  </c:pt>
                  <c:pt idx="20">
                    <c:v>Sep.</c:v>
                  </c:pt>
                  <c:pt idx="21">
                    <c:v>Oct.</c:v>
                  </c:pt>
                  <c:pt idx="22">
                    <c:v>Nov.</c:v>
                  </c:pt>
                  <c:pt idx="23">
                    <c:v>Dic.</c:v>
                  </c:pt>
                  <c:pt idx="24">
                    <c:v>Ene.</c:v>
                  </c:pt>
                  <c:pt idx="25">
                    <c:v>Feb.</c:v>
                  </c:pt>
                  <c:pt idx="26">
                    <c:v>Mar.</c:v>
                  </c:pt>
                  <c:pt idx="27">
                    <c:v>Abr.</c:v>
                  </c:pt>
                  <c:pt idx="28">
                    <c:v>May.</c:v>
                  </c:pt>
                  <c:pt idx="29">
                    <c:v>Jun.</c:v>
                  </c:pt>
                  <c:pt idx="30">
                    <c:v>Jul.</c:v>
                  </c:pt>
                  <c:pt idx="31">
                    <c:v>Ago.</c:v>
                  </c:pt>
                  <c:pt idx="32">
                    <c:v>Sep.</c:v>
                  </c:pt>
                  <c:pt idx="33">
                    <c:v>Oct.</c:v>
                  </c:pt>
                  <c:pt idx="34">
                    <c:v>Nov.</c:v>
                  </c:pt>
                  <c:pt idx="35">
                    <c:v>Dic.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</c:lvl>
              </c:multiLvlStrCache>
            </c:multiLvlStrRef>
          </c:cat>
          <c:val>
            <c:numRef>
              <c:f>'Tabla Datos'!$E$28:$E$63</c:f>
              <c:numCache>
                <c:formatCode>"$"\ #,##0</c:formatCode>
                <c:ptCount val="36"/>
                <c:pt idx="0">
                  <c:v>#N/A</c:v>
                </c:pt>
                <c:pt idx="1">
                  <c:v>#N/A</c:v>
                </c:pt>
                <c:pt idx="2">
                  <c:v>108189000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EE-4E1C-80DD-B826A3E7E9B2}"/>
            </c:ext>
          </c:extLst>
        </c:ser>
        <c:ser>
          <c:idx val="2"/>
          <c:order val="2"/>
          <c:tx>
            <c:strRef>
              <c:f>'Tabla Datos'!$F$27</c:f>
              <c:strCache>
                <c:ptCount val="1"/>
                <c:pt idx="0">
                  <c:v>Min</c:v>
                </c:pt>
              </c:strCache>
            </c:strRef>
          </c:tx>
          <c:spPr>
            <a:gradFill>
              <a:gsLst>
                <a:gs pos="100000">
                  <a:srgbClr val="FF0000"/>
                </a:gs>
                <a:gs pos="0">
                  <a:srgbClr val="FF0000">
                    <a:alpha val="0"/>
                  </a:srgbClr>
                </a:gs>
              </a:gsLst>
              <a:lin ang="16200000" scaled="1"/>
            </a:gradFill>
            <a:ln>
              <a:noFill/>
            </a:ln>
            <a:effectLst/>
          </c:spPr>
          <c:invertIfNegative val="0"/>
          <c:cat>
            <c:multiLvlStrRef>
              <c:f>'Tabla Datos'!$B$28:$C$63</c:f>
              <c:multiLvlStrCache>
                <c:ptCount val="36"/>
                <c:lvl>
                  <c:pt idx="0">
                    <c:v>Ene.</c:v>
                  </c:pt>
                  <c:pt idx="1">
                    <c:v>Feb.</c:v>
                  </c:pt>
                  <c:pt idx="2">
                    <c:v>Mar.</c:v>
                  </c:pt>
                  <c:pt idx="3">
                    <c:v>Abr.</c:v>
                  </c:pt>
                  <c:pt idx="4">
                    <c:v>May.</c:v>
                  </c:pt>
                  <c:pt idx="5">
                    <c:v>Jun.</c:v>
                  </c:pt>
                  <c:pt idx="6">
                    <c:v>Jul.</c:v>
                  </c:pt>
                  <c:pt idx="7">
                    <c:v>Ago.</c:v>
                  </c:pt>
                  <c:pt idx="8">
                    <c:v>Sep.</c:v>
                  </c:pt>
                  <c:pt idx="9">
                    <c:v>Oct.</c:v>
                  </c:pt>
                  <c:pt idx="10">
                    <c:v>Nov.</c:v>
                  </c:pt>
                  <c:pt idx="11">
                    <c:v>Dic.</c:v>
                  </c:pt>
                  <c:pt idx="12">
                    <c:v>Ene.</c:v>
                  </c:pt>
                  <c:pt idx="13">
                    <c:v>Feb.</c:v>
                  </c:pt>
                  <c:pt idx="14">
                    <c:v>Mar.</c:v>
                  </c:pt>
                  <c:pt idx="15">
                    <c:v>Abr.</c:v>
                  </c:pt>
                  <c:pt idx="16">
                    <c:v>May.</c:v>
                  </c:pt>
                  <c:pt idx="17">
                    <c:v>Jun.</c:v>
                  </c:pt>
                  <c:pt idx="18">
                    <c:v>Jul.</c:v>
                  </c:pt>
                  <c:pt idx="19">
                    <c:v>Ago.</c:v>
                  </c:pt>
                  <c:pt idx="20">
                    <c:v>Sep.</c:v>
                  </c:pt>
                  <c:pt idx="21">
                    <c:v>Oct.</c:v>
                  </c:pt>
                  <c:pt idx="22">
                    <c:v>Nov.</c:v>
                  </c:pt>
                  <c:pt idx="23">
                    <c:v>Dic.</c:v>
                  </c:pt>
                  <c:pt idx="24">
                    <c:v>Ene.</c:v>
                  </c:pt>
                  <c:pt idx="25">
                    <c:v>Feb.</c:v>
                  </c:pt>
                  <c:pt idx="26">
                    <c:v>Mar.</c:v>
                  </c:pt>
                  <c:pt idx="27">
                    <c:v>Abr.</c:v>
                  </c:pt>
                  <c:pt idx="28">
                    <c:v>May.</c:v>
                  </c:pt>
                  <c:pt idx="29">
                    <c:v>Jun.</c:v>
                  </c:pt>
                  <c:pt idx="30">
                    <c:v>Jul.</c:v>
                  </c:pt>
                  <c:pt idx="31">
                    <c:v>Ago.</c:v>
                  </c:pt>
                  <c:pt idx="32">
                    <c:v>Sep.</c:v>
                  </c:pt>
                  <c:pt idx="33">
                    <c:v>Oct.</c:v>
                  </c:pt>
                  <c:pt idx="34">
                    <c:v>Nov.</c:v>
                  </c:pt>
                  <c:pt idx="35">
                    <c:v>Dic.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</c:lvl>
              </c:multiLvlStrCache>
            </c:multiLvlStrRef>
          </c:cat>
          <c:val>
            <c:numRef>
              <c:f>'Tabla Datos'!$F$28:$F$63</c:f>
              <c:numCache>
                <c:formatCode>"$"\ #,##0</c:formatCode>
                <c:ptCount val="3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20009000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EE-4E1C-80DD-B826A3E7E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84306271"/>
        <c:axId val="184301279"/>
      </c:barChart>
      <c:lineChart>
        <c:grouping val="standard"/>
        <c:varyColors val="0"/>
        <c:ser>
          <c:idx val="0"/>
          <c:order val="0"/>
          <c:tx>
            <c:strRef>
              <c:f>'Tabla Datos'!$D$27</c:f>
              <c:strCache>
                <c:ptCount val="1"/>
                <c:pt idx="0">
                  <c:v>Ventas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19050">
                <a:noFill/>
              </a:ln>
              <a:effectLst/>
            </c:spPr>
          </c:marker>
          <c:cat>
            <c:multiLvlStrRef>
              <c:f>'Tabla Datos'!$B$28:$C$63</c:f>
              <c:multiLvlStrCache>
                <c:ptCount val="36"/>
                <c:lvl>
                  <c:pt idx="0">
                    <c:v>Ene.</c:v>
                  </c:pt>
                  <c:pt idx="1">
                    <c:v>Feb.</c:v>
                  </c:pt>
                  <c:pt idx="2">
                    <c:v>Mar.</c:v>
                  </c:pt>
                  <c:pt idx="3">
                    <c:v>Abr.</c:v>
                  </c:pt>
                  <c:pt idx="4">
                    <c:v>May.</c:v>
                  </c:pt>
                  <c:pt idx="5">
                    <c:v>Jun.</c:v>
                  </c:pt>
                  <c:pt idx="6">
                    <c:v>Jul.</c:v>
                  </c:pt>
                  <c:pt idx="7">
                    <c:v>Ago.</c:v>
                  </c:pt>
                  <c:pt idx="8">
                    <c:v>Sep.</c:v>
                  </c:pt>
                  <c:pt idx="9">
                    <c:v>Oct.</c:v>
                  </c:pt>
                  <c:pt idx="10">
                    <c:v>Nov.</c:v>
                  </c:pt>
                  <c:pt idx="11">
                    <c:v>Dic.</c:v>
                  </c:pt>
                  <c:pt idx="12">
                    <c:v>Ene.</c:v>
                  </c:pt>
                  <c:pt idx="13">
                    <c:v>Feb.</c:v>
                  </c:pt>
                  <c:pt idx="14">
                    <c:v>Mar.</c:v>
                  </c:pt>
                  <c:pt idx="15">
                    <c:v>Abr.</c:v>
                  </c:pt>
                  <c:pt idx="16">
                    <c:v>May.</c:v>
                  </c:pt>
                  <c:pt idx="17">
                    <c:v>Jun.</c:v>
                  </c:pt>
                  <c:pt idx="18">
                    <c:v>Jul.</c:v>
                  </c:pt>
                  <c:pt idx="19">
                    <c:v>Ago.</c:v>
                  </c:pt>
                  <c:pt idx="20">
                    <c:v>Sep.</c:v>
                  </c:pt>
                  <c:pt idx="21">
                    <c:v>Oct.</c:v>
                  </c:pt>
                  <c:pt idx="22">
                    <c:v>Nov.</c:v>
                  </c:pt>
                  <c:pt idx="23">
                    <c:v>Dic.</c:v>
                  </c:pt>
                  <c:pt idx="24">
                    <c:v>Ene.</c:v>
                  </c:pt>
                  <c:pt idx="25">
                    <c:v>Feb.</c:v>
                  </c:pt>
                  <c:pt idx="26">
                    <c:v>Mar.</c:v>
                  </c:pt>
                  <c:pt idx="27">
                    <c:v>Abr.</c:v>
                  </c:pt>
                  <c:pt idx="28">
                    <c:v>May.</c:v>
                  </c:pt>
                  <c:pt idx="29">
                    <c:v>Jun.</c:v>
                  </c:pt>
                  <c:pt idx="30">
                    <c:v>Jul.</c:v>
                  </c:pt>
                  <c:pt idx="31">
                    <c:v>Ago.</c:v>
                  </c:pt>
                  <c:pt idx="32">
                    <c:v>Sep.</c:v>
                  </c:pt>
                  <c:pt idx="33">
                    <c:v>Oct.</c:v>
                  </c:pt>
                  <c:pt idx="34">
                    <c:v>Nov.</c:v>
                  </c:pt>
                  <c:pt idx="35">
                    <c:v>Dic.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</c:lvl>
              </c:multiLvlStrCache>
            </c:multiLvlStrRef>
          </c:cat>
          <c:val>
            <c:numRef>
              <c:f>'Tabla Datos'!$D$28:$D$63</c:f>
              <c:numCache>
                <c:formatCode>"$"\ #,##0</c:formatCode>
                <c:ptCount val="36"/>
                <c:pt idx="0">
                  <c:v>57329000</c:v>
                </c:pt>
                <c:pt idx="1">
                  <c:v>100538000</c:v>
                </c:pt>
                <c:pt idx="2">
                  <c:v>108189000</c:v>
                </c:pt>
                <c:pt idx="3">
                  <c:v>58507000</c:v>
                </c:pt>
                <c:pt idx="4">
                  <c:v>93608000</c:v>
                </c:pt>
                <c:pt idx="5">
                  <c:v>96216000</c:v>
                </c:pt>
                <c:pt idx="6">
                  <c:v>53705000</c:v>
                </c:pt>
                <c:pt idx="7">
                  <c:v>91211000</c:v>
                </c:pt>
                <c:pt idx="8">
                  <c:v>102141000</c:v>
                </c:pt>
                <c:pt idx="9">
                  <c:v>40296000</c:v>
                </c:pt>
                <c:pt idx="10">
                  <c:v>106144000</c:v>
                </c:pt>
                <c:pt idx="11">
                  <c:v>100589000</c:v>
                </c:pt>
                <c:pt idx="12">
                  <c:v>106407000</c:v>
                </c:pt>
                <c:pt idx="13">
                  <c:v>76837000</c:v>
                </c:pt>
                <c:pt idx="14">
                  <c:v>95525000</c:v>
                </c:pt>
                <c:pt idx="15">
                  <c:v>84869000</c:v>
                </c:pt>
                <c:pt idx="16">
                  <c:v>71678000</c:v>
                </c:pt>
                <c:pt idx="17">
                  <c:v>90739000</c:v>
                </c:pt>
                <c:pt idx="18">
                  <c:v>104222000</c:v>
                </c:pt>
                <c:pt idx="19">
                  <c:v>50809000</c:v>
                </c:pt>
                <c:pt idx="20">
                  <c:v>58956000</c:v>
                </c:pt>
                <c:pt idx="21">
                  <c:v>104590000</c:v>
                </c:pt>
                <c:pt idx="22">
                  <c:v>69752000</c:v>
                </c:pt>
                <c:pt idx="23">
                  <c:v>106709000</c:v>
                </c:pt>
                <c:pt idx="24">
                  <c:v>104585000</c:v>
                </c:pt>
                <c:pt idx="25">
                  <c:v>94273000</c:v>
                </c:pt>
                <c:pt idx="26">
                  <c:v>56848000</c:v>
                </c:pt>
                <c:pt idx="27">
                  <c:v>67454000</c:v>
                </c:pt>
                <c:pt idx="28">
                  <c:v>32428000</c:v>
                </c:pt>
                <c:pt idx="29">
                  <c:v>47421000</c:v>
                </c:pt>
                <c:pt idx="30">
                  <c:v>20009000</c:v>
                </c:pt>
                <c:pt idx="31">
                  <c:v>45362000</c:v>
                </c:pt>
                <c:pt idx="32">
                  <c:v>65669000</c:v>
                </c:pt>
                <c:pt idx="33">
                  <c:v>45303000</c:v>
                </c:pt>
                <c:pt idx="34">
                  <c:v>89396000</c:v>
                </c:pt>
                <c:pt idx="35">
                  <c:v>75662000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77EE-4E1C-80DD-B826A3E7E9B2}"/>
            </c:ext>
          </c:extLst>
        </c:ser>
        <c:ser>
          <c:idx val="3"/>
          <c:order val="3"/>
          <c:tx>
            <c:strRef>
              <c:f>'Tabla Datos'!$E$27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B050">
                  <a:alpha val="80000"/>
                </a:srgbClr>
              </a:solidFill>
              <a:ln w="28575">
                <a:solidFill>
                  <a:srgbClr val="00B050"/>
                </a:solidFill>
              </a:ln>
              <a:effectLst/>
            </c:spPr>
          </c:marker>
          <c:dPt>
            <c:idx val="19"/>
            <c:marker>
              <c:symbol val="circle"/>
              <c:size val="7"/>
              <c:spPr>
                <a:solidFill>
                  <a:srgbClr val="00B050">
                    <a:alpha val="80000"/>
                  </a:srgbClr>
                </a:solidFill>
                <a:ln w="28575">
                  <a:solidFill>
                    <a:srgbClr val="00B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77EE-4E1C-80DD-B826A3E7E9B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'Tabla Datos'!$B$28:$C$63</c:f>
              <c:multiLvlStrCache>
                <c:ptCount val="36"/>
                <c:lvl>
                  <c:pt idx="0">
                    <c:v>Ene.</c:v>
                  </c:pt>
                  <c:pt idx="1">
                    <c:v>Feb.</c:v>
                  </c:pt>
                  <c:pt idx="2">
                    <c:v>Mar.</c:v>
                  </c:pt>
                  <c:pt idx="3">
                    <c:v>Abr.</c:v>
                  </c:pt>
                  <c:pt idx="4">
                    <c:v>May.</c:v>
                  </c:pt>
                  <c:pt idx="5">
                    <c:v>Jun.</c:v>
                  </c:pt>
                  <c:pt idx="6">
                    <c:v>Jul.</c:v>
                  </c:pt>
                  <c:pt idx="7">
                    <c:v>Ago.</c:v>
                  </c:pt>
                  <c:pt idx="8">
                    <c:v>Sep.</c:v>
                  </c:pt>
                  <c:pt idx="9">
                    <c:v>Oct.</c:v>
                  </c:pt>
                  <c:pt idx="10">
                    <c:v>Nov.</c:v>
                  </c:pt>
                  <c:pt idx="11">
                    <c:v>Dic.</c:v>
                  </c:pt>
                  <c:pt idx="12">
                    <c:v>Ene.</c:v>
                  </c:pt>
                  <c:pt idx="13">
                    <c:v>Feb.</c:v>
                  </c:pt>
                  <c:pt idx="14">
                    <c:v>Mar.</c:v>
                  </c:pt>
                  <c:pt idx="15">
                    <c:v>Abr.</c:v>
                  </c:pt>
                  <c:pt idx="16">
                    <c:v>May.</c:v>
                  </c:pt>
                  <c:pt idx="17">
                    <c:v>Jun.</c:v>
                  </c:pt>
                  <c:pt idx="18">
                    <c:v>Jul.</c:v>
                  </c:pt>
                  <c:pt idx="19">
                    <c:v>Ago.</c:v>
                  </c:pt>
                  <c:pt idx="20">
                    <c:v>Sep.</c:v>
                  </c:pt>
                  <c:pt idx="21">
                    <c:v>Oct.</c:v>
                  </c:pt>
                  <c:pt idx="22">
                    <c:v>Nov.</c:v>
                  </c:pt>
                  <c:pt idx="23">
                    <c:v>Dic.</c:v>
                  </c:pt>
                  <c:pt idx="24">
                    <c:v>Ene.</c:v>
                  </c:pt>
                  <c:pt idx="25">
                    <c:v>Feb.</c:v>
                  </c:pt>
                  <c:pt idx="26">
                    <c:v>Mar.</c:v>
                  </c:pt>
                  <c:pt idx="27">
                    <c:v>Abr.</c:v>
                  </c:pt>
                  <c:pt idx="28">
                    <c:v>May.</c:v>
                  </c:pt>
                  <c:pt idx="29">
                    <c:v>Jun.</c:v>
                  </c:pt>
                  <c:pt idx="30">
                    <c:v>Jul.</c:v>
                  </c:pt>
                  <c:pt idx="31">
                    <c:v>Ago.</c:v>
                  </c:pt>
                  <c:pt idx="32">
                    <c:v>Sep.</c:v>
                  </c:pt>
                  <c:pt idx="33">
                    <c:v>Oct.</c:v>
                  </c:pt>
                  <c:pt idx="34">
                    <c:v>Nov.</c:v>
                  </c:pt>
                  <c:pt idx="35">
                    <c:v>Dic.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</c:lvl>
              </c:multiLvlStrCache>
            </c:multiLvlStrRef>
          </c:cat>
          <c:val>
            <c:numRef>
              <c:f>'Tabla Datos'!$E$28:$E$63</c:f>
              <c:numCache>
                <c:formatCode>"$"\ #,##0</c:formatCode>
                <c:ptCount val="36"/>
                <c:pt idx="0">
                  <c:v>#N/A</c:v>
                </c:pt>
                <c:pt idx="1">
                  <c:v>#N/A</c:v>
                </c:pt>
                <c:pt idx="2">
                  <c:v>108189000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EE-4E1C-80DD-B826A3E7E9B2}"/>
            </c:ext>
          </c:extLst>
        </c:ser>
        <c:ser>
          <c:idx val="4"/>
          <c:order val="4"/>
          <c:tx>
            <c:strRef>
              <c:f>'Tabla Datos'!$F$27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>
                  <a:alpha val="80000"/>
                </a:srgbClr>
              </a:solidFill>
              <a:ln w="2857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'Tabla Datos'!$B$28:$C$63</c:f>
              <c:multiLvlStrCache>
                <c:ptCount val="36"/>
                <c:lvl>
                  <c:pt idx="0">
                    <c:v>Ene.</c:v>
                  </c:pt>
                  <c:pt idx="1">
                    <c:v>Feb.</c:v>
                  </c:pt>
                  <c:pt idx="2">
                    <c:v>Mar.</c:v>
                  </c:pt>
                  <c:pt idx="3">
                    <c:v>Abr.</c:v>
                  </c:pt>
                  <c:pt idx="4">
                    <c:v>May.</c:v>
                  </c:pt>
                  <c:pt idx="5">
                    <c:v>Jun.</c:v>
                  </c:pt>
                  <c:pt idx="6">
                    <c:v>Jul.</c:v>
                  </c:pt>
                  <c:pt idx="7">
                    <c:v>Ago.</c:v>
                  </c:pt>
                  <c:pt idx="8">
                    <c:v>Sep.</c:v>
                  </c:pt>
                  <c:pt idx="9">
                    <c:v>Oct.</c:v>
                  </c:pt>
                  <c:pt idx="10">
                    <c:v>Nov.</c:v>
                  </c:pt>
                  <c:pt idx="11">
                    <c:v>Dic.</c:v>
                  </c:pt>
                  <c:pt idx="12">
                    <c:v>Ene.</c:v>
                  </c:pt>
                  <c:pt idx="13">
                    <c:v>Feb.</c:v>
                  </c:pt>
                  <c:pt idx="14">
                    <c:v>Mar.</c:v>
                  </c:pt>
                  <c:pt idx="15">
                    <c:v>Abr.</c:v>
                  </c:pt>
                  <c:pt idx="16">
                    <c:v>May.</c:v>
                  </c:pt>
                  <c:pt idx="17">
                    <c:v>Jun.</c:v>
                  </c:pt>
                  <c:pt idx="18">
                    <c:v>Jul.</c:v>
                  </c:pt>
                  <c:pt idx="19">
                    <c:v>Ago.</c:v>
                  </c:pt>
                  <c:pt idx="20">
                    <c:v>Sep.</c:v>
                  </c:pt>
                  <c:pt idx="21">
                    <c:v>Oct.</c:v>
                  </c:pt>
                  <c:pt idx="22">
                    <c:v>Nov.</c:v>
                  </c:pt>
                  <c:pt idx="23">
                    <c:v>Dic.</c:v>
                  </c:pt>
                  <c:pt idx="24">
                    <c:v>Ene.</c:v>
                  </c:pt>
                  <c:pt idx="25">
                    <c:v>Feb.</c:v>
                  </c:pt>
                  <c:pt idx="26">
                    <c:v>Mar.</c:v>
                  </c:pt>
                  <c:pt idx="27">
                    <c:v>Abr.</c:v>
                  </c:pt>
                  <c:pt idx="28">
                    <c:v>May.</c:v>
                  </c:pt>
                  <c:pt idx="29">
                    <c:v>Jun.</c:v>
                  </c:pt>
                  <c:pt idx="30">
                    <c:v>Jul.</c:v>
                  </c:pt>
                  <c:pt idx="31">
                    <c:v>Ago.</c:v>
                  </c:pt>
                  <c:pt idx="32">
                    <c:v>Sep.</c:v>
                  </c:pt>
                  <c:pt idx="33">
                    <c:v>Oct.</c:v>
                  </c:pt>
                  <c:pt idx="34">
                    <c:v>Nov.</c:v>
                  </c:pt>
                  <c:pt idx="35">
                    <c:v>Dic.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</c:lvl>
              </c:multiLvlStrCache>
            </c:multiLvlStrRef>
          </c:cat>
          <c:val>
            <c:numRef>
              <c:f>'Tabla Datos'!$F$28:$F$63</c:f>
              <c:numCache>
                <c:formatCode>"$"\ #,##0</c:formatCode>
                <c:ptCount val="3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20009000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7EE-4E1C-80DD-B826A3E7E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306271"/>
        <c:axId val="184301279"/>
      </c:lineChart>
      <c:catAx>
        <c:axId val="184306271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chemeClr val="bg1">
                  <a:lumMod val="8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301279"/>
        <c:crosses val="autoZero"/>
        <c:auto val="1"/>
        <c:lblAlgn val="ctr"/>
        <c:lblOffset val="100"/>
        <c:noMultiLvlLbl val="0"/>
      </c:catAx>
      <c:valAx>
        <c:axId val="184301279"/>
        <c:scaling>
          <c:orientation val="minMax"/>
          <c:max val="12000000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prstDash val="sysDash"/>
              <a:round/>
            </a:ln>
            <a:effectLst/>
          </c:spPr>
        </c:majorGridlines>
        <c:numFmt formatCode="&quot;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306271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800726832222896"/>
          <c:y val="7.8947368421052627E-2"/>
          <c:w val="0.64733727810650898"/>
          <c:h val="0.89967105263157909"/>
        </c:manualLayout>
      </c:layout>
      <c:doughnutChart>
        <c:varyColors val="1"/>
        <c:ser>
          <c:idx val="2"/>
          <c:order val="0"/>
          <c:dPt>
            <c:idx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98C5-49B5-B8C8-F4F9963D1686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98C5-49B5-B8C8-F4F9963D1686}"/>
              </c:ext>
            </c:extLst>
          </c:dPt>
          <c:dPt>
            <c:idx val="2"/>
            <c:bubble3D val="0"/>
            <c:spPr>
              <a:solidFill>
                <a:srgbClr val="63C1B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98C5-49B5-B8C8-F4F9963D1686}"/>
              </c:ext>
            </c:extLst>
          </c:dPt>
          <c:dLbls>
            <c:delete val="1"/>
          </c:dLbls>
          <c:cat>
            <c:numRef>
              <c:f>'Tabla Datos'!$C$5:$E$5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'Tabla Datos'!$C$18:$E$18</c:f>
              <c:numCache>
                <c:formatCode>"$"\ #,##0</c:formatCode>
                <c:ptCount val="3"/>
                <c:pt idx="0">
                  <c:v>1008473000</c:v>
                </c:pt>
                <c:pt idx="1">
                  <c:v>1021093000</c:v>
                </c:pt>
                <c:pt idx="2">
                  <c:v>744410000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98C5-49B5-B8C8-F4F9963D1686}"/>
            </c:ext>
          </c:extLst>
        </c:ser>
        <c:ser>
          <c:idx val="3"/>
          <c:order val="1"/>
          <c:dPt>
            <c:idx val="0"/>
            <c:bubble3D val="0"/>
            <c:spPr>
              <a:solidFill>
                <a:schemeClr val="tx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98C5-49B5-B8C8-F4F9963D1686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98C5-49B5-B8C8-F4F9963D1686}"/>
              </c:ext>
            </c:extLst>
          </c:dPt>
          <c:dPt>
            <c:idx val="2"/>
            <c:bubble3D val="0"/>
            <c:spPr>
              <a:solidFill>
                <a:srgbClr val="63C1BF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98C5-49B5-B8C8-F4F9963D1686}"/>
              </c:ext>
            </c:extLst>
          </c:dPt>
          <c:dLbls>
            <c:delete val="1"/>
          </c:dLbls>
          <c:cat>
            <c:numRef>
              <c:f>'Tabla Datos'!$C$5:$E$5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'Tabla Datos'!$C$18:$E$18</c:f>
              <c:numCache>
                <c:formatCode>"$"\ #,##0</c:formatCode>
                <c:ptCount val="3"/>
                <c:pt idx="0">
                  <c:v>1008473000</c:v>
                </c:pt>
                <c:pt idx="1">
                  <c:v>1021093000</c:v>
                </c:pt>
                <c:pt idx="2">
                  <c:v>744410000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98C5-49B5-B8C8-F4F9963D1686}"/>
            </c:ext>
          </c:extLst>
        </c:ser>
        <c:ser>
          <c:idx val="1"/>
          <c:order val="2"/>
          <c:dPt>
            <c:idx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98C5-49B5-B8C8-F4F9963D1686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98C5-49B5-B8C8-F4F9963D1686}"/>
              </c:ext>
            </c:extLst>
          </c:dPt>
          <c:dPt>
            <c:idx val="2"/>
            <c:bubble3D val="0"/>
            <c:spPr>
              <a:solidFill>
                <a:srgbClr val="63C1B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98C5-49B5-B8C8-F4F9963D1686}"/>
              </c:ext>
            </c:extLst>
          </c:dPt>
          <c:dLbls>
            <c:delete val="1"/>
          </c:dLbls>
          <c:cat>
            <c:numRef>
              <c:f>'Tabla Datos'!$C$5:$E$5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'Tabla Datos'!$C$18:$E$18</c:f>
              <c:numCache>
                <c:formatCode>"$"\ #,##0</c:formatCode>
                <c:ptCount val="3"/>
                <c:pt idx="0">
                  <c:v>1008473000</c:v>
                </c:pt>
                <c:pt idx="1">
                  <c:v>1021093000</c:v>
                </c:pt>
                <c:pt idx="2">
                  <c:v>744410000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8C5-49B5-B8C8-F4F9963D1686}"/>
            </c:ext>
          </c:extLst>
        </c:ser>
        <c:ser>
          <c:idx val="0"/>
          <c:order val="3"/>
          <c:dPt>
            <c:idx val="0"/>
            <c:bubble3D val="0"/>
            <c:spPr>
              <a:solidFill>
                <a:schemeClr val="tx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98C5-49B5-B8C8-F4F9963D1686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98C5-49B5-B8C8-F4F9963D1686}"/>
              </c:ext>
            </c:extLst>
          </c:dPt>
          <c:dPt>
            <c:idx val="2"/>
            <c:bubble3D val="0"/>
            <c:spPr>
              <a:solidFill>
                <a:srgbClr val="63C1BF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98C5-49B5-B8C8-F4F9963D1686}"/>
              </c:ext>
            </c:extLst>
          </c:dPt>
          <c:dLbls>
            <c:dLbl>
              <c:idx val="0"/>
              <c:layout>
                <c:manualLayout>
                  <c:x val="5.9171597633136092E-2"/>
                  <c:y val="8.2236842105263153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98C5-49B5-B8C8-F4F9963D1686}"/>
                </c:ext>
              </c:extLst>
            </c:dLbl>
            <c:dLbl>
              <c:idx val="1"/>
              <c:layout>
                <c:manualLayout>
                  <c:x val="-3.5502958579881658E-2"/>
                  <c:y val="3.2894736842105261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98C5-49B5-B8C8-F4F9963D1686}"/>
                </c:ext>
              </c:extLst>
            </c:dLbl>
            <c:dLbl>
              <c:idx val="2"/>
              <c:layout>
                <c:manualLayout>
                  <c:x val="-4.1420118343195374E-2"/>
                  <c:y val="-6.5789473684210675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98C5-49B5-B8C8-F4F9963D16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numRef>
              <c:f>'Tabla Datos'!$C$5:$E$5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'Tabla Datos'!$C$18:$E$18</c:f>
              <c:numCache>
                <c:formatCode>"$"\ #,##0</c:formatCode>
                <c:ptCount val="3"/>
                <c:pt idx="0">
                  <c:v>1008473000</c:v>
                </c:pt>
                <c:pt idx="1">
                  <c:v>1021093000</c:v>
                </c:pt>
                <c:pt idx="2">
                  <c:v>744410000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98C5-49B5-B8C8-F4F9963D168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228"/>
        <c:holeSize val="55"/>
      </c:doughnutChart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svg"/><Relationship Id="rId13" Type="http://schemas.openxmlformats.org/officeDocument/2006/relationships/hyperlink" Target="https://www.youtube.com/c/AsperosGeek" TargetMode="External"/><Relationship Id="rId3" Type="http://schemas.openxmlformats.org/officeDocument/2006/relationships/chart" Target="../charts/chart3.xml"/><Relationship Id="rId7" Type="http://schemas.openxmlformats.org/officeDocument/2006/relationships/image" Target="../media/image2.png"/><Relationship Id="rId12" Type="http://schemas.openxmlformats.org/officeDocument/2006/relationships/image" Target="../media/image7.sv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emf"/><Relationship Id="rId11" Type="http://schemas.openxmlformats.org/officeDocument/2006/relationships/image" Target="../media/image6.png"/><Relationship Id="rId5" Type="http://schemas.openxmlformats.org/officeDocument/2006/relationships/chart" Target="../charts/chart5.xml"/><Relationship Id="rId10" Type="http://schemas.openxmlformats.org/officeDocument/2006/relationships/image" Target="../media/image5.svg"/><Relationship Id="rId4" Type="http://schemas.openxmlformats.org/officeDocument/2006/relationships/chart" Target="../charts/chart4.xml"/><Relationship Id="rId9" Type="http://schemas.openxmlformats.org/officeDocument/2006/relationships/image" Target="../media/image4.png"/><Relationship Id="rId14" Type="http://schemas.openxmlformats.org/officeDocument/2006/relationships/image" Target="../media/image8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hyperlink" Target="https://www.youtube.com/c/AsperosGeek" TargetMode="Externa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71755</xdr:colOff>
      <xdr:row>2</xdr:row>
      <xdr:rowOff>77470</xdr:rowOff>
    </xdr:from>
    <xdr:to>
      <xdr:col>15</xdr:col>
      <xdr:colOff>461390</xdr:colOff>
      <xdr:row>26</xdr:row>
      <xdr:rowOff>179070</xdr:rowOff>
    </xdr:to>
    <xdr:grpSp>
      <xdr:nvGrpSpPr>
        <xdr:cNvPr id="131" name="Grupo 130">
          <a:extLst>
            <a:ext uri="{FF2B5EF4-FFF2-40B4-BE49-F238E27FC236}">
              <a16:creationId xmlns:a16="http://schemas.microsoft.com/office/drawing/2014/main" id="{A98E548E-3699-442F-822D-4360D310AC89}"/>
            </a:ext>
          </a:extLst>
        </xdr:cNvPr>
        <xdr:cNvGrpSpPr/>
      </xdr:nvGrpSpPr>
      <xdr:grpSpPr>
        <a:xfrm>
          <a:off x="254635" y="443230"/>
          <a:ext cx="11484355" cy="4490720"/>
          <a:chOff x="184150" y="102870"/>
          <a:chExt cx="11507383" cy="4513580"/>
        </a:xfrm>
      </xdr:grpSpPr>
      <xdr:sp macro="" textlink="">
        <xdr:nvSpPr>
          <xdr:cNvPr id="4" name="Rectángulo: esquinas redondeadas 3">
            <a:extLst>
              <a:ext uri="{FF2B5EF4-FFF2-40B4-BE49-F238E27FC236}">
                <a16:creationId xmlns:a16="http://schemas.microsoft.com/office/drawing/2014/main" id="{D0274DBC-B79B-4FA1-854B-668734AB13E1}"/>
              </a:ext>
            </a:extLst>
          </xdr:cNvPr>
          <xdr:cNvSpPr/>
        </xdr:nvSpPr>
        <xdr:spPr>
          <a:xfrm>
            <a:off x="190500" y="463550"/>
            <a:ext cx="11397673" cy="4152900"/>
          </a:xfrm>
          <a:prstGeom prst="roundRect">
            <a:avLst>
              <a:gd name="adj" fmla="val 1193"/>
            </a:avLst>
          </a:prstGeom>
          <a:solidFill>
            <a:schemeClr val="bg1">
              <a:lumMod val="95000"/>
            </a:schemeClr>
          </a:solidFill>
          <a:ln>
            <a:solidFill>
              <a:schemeClr val="bg1">
                <a:lumMod val="9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2" name="Rectángulo: esquinas redondeadas 1">
            <a:extLst>
              <a:ext uri="{FF2B5EF4-FFF2-40B4-BE49-F238E27FC236}">
                <a16:creationId xmlns:a16="http://schemas.microsoft.com/office/drawing/2014/main" id="{13D43455-B125-4519-BFDF-5166731464BC}"/>
              </a:ext>
            </a:extLst>
          </xdr:cNvPr>
          <xdr:cNvSpPr/>
        </xdr:nvSpPr>
        <xdr:spPr>
          <a:xfrm>
            <a:off x="190500" y="102870"/>
            <a:ext cx="11397673" cy="37973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9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3" name="Rectángulo: esquinas redondeadas 2">
            <a:extLst>
              <a:ext uri="{FF2B5EF4-FFF2-40B4-BE49-F238E27FC236}">
                <a16:creationId xmlns:a16="http://schemas.microsoft.com/office/drawing/2014/main" id="{17DA2772-7BC3-4F0D-8C6C-8B9C8B4E7EB0}"/>
              </a:ext>
            </a:extLst>
          </xdr:cNvPr>
          <xdr:cNvSpPr/>
        </xdr:nvSpPr>
        <xdr:spPr>
          <a:xfrm>
            <a:off x="184150" y="222250"/>
            <a:ext cx="11410950" cy="425450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grpSp>
        <xdr:nvGrpSpPr>
          <xdr:cNvPr id="20" name="Grupo 19">
            <a:extLst>
              <a:ext uri="{FF2B5EF4-FFF2-40B4-BE49-F238E27FC236}">
                <a16:creationId xmlns:a16="http://schemas.microsoft.com/office/drawing/2014/main" id="{577972E8-4AFC-4A31-AF80-05895EBFACD3}"/>
              </a:ext>
            </a:extLst>
          </xdr:cNvPr>
          <xdr:cNvGrpSpPr/>
        </xdr:nvGrpSpPr>
        <xdr:grpSpPr>
          <a:xfrm>
            <a:off x="292100" y="727075"/>
            <a:ext cx="3590925" cy="464185"/>
            <a:chOff x="292100" y="727075"/>
            <a:chExt cx="3590925" cy="464185"/>
          </a:xfrm>
        </xdr:grpSpPr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D9D4BBC7-F0B2-4041-A042-2E94BD6DA190}"/>
                </a:ext>
              </a:extLst>
            </xdr:cNvPr>
            <xdr:cNvSpPr txBox="1"/>
          </xdr:nvSpPr>
          <xdr:spPr>
            <a:xfrm>
              <a:off x="295275" y="732790"/>
              <a:ext cx="3587750" cy="458470"/>
            </a:xfrm>
            <a:prstGeom prst="rect">
              <a:avLst/>
            </a:prstGeom>
            <a:solidFill>
              <a:schemeClr val="bg1"/>
            </a:solidFill>
            <a:ln w="6350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es-CO" sz="1100"/>
            </a:p>
          </xdr:txBody>
        </xdr:sp>
        <xdr:sp macro="" textlink="'Tabla Datos'!C5">
          <xdr:nvSpPr>
            <xdr:cNvPr id="9" name="CuadroTexto 8">
              <a:extLst>
                <a:ext uri="{FF2B5EF4-FFF2-40B4-BE49-F238E27FC236}">
                  <a16:creationId xmlns:a16="http://schemas.microsoft.com/office/drawing/2014/main" id="{5A05972A-7F71-4B6C-B4EF-FF4EE6BA55C2}"/>
                </a:ext>
              </a:extLst>
            </xdr:cNvPr>
            <xdr:cNvSpPr txBox="1"/>
          </xdr:nvSpPr>
          <xdr:spPr>
            <a:xfrm>
              <a:off x="292100" y="727075"/>
              <a:ext cx="279400" cy="457200"/>
            </a:xfrm>
            <a:prstGeom prst="rect">
              <a:avLst/>
            </a:prstGeom>
            <a:solidFill>
              <a:schemeClr val="tx2"/>
            </a:solidFill>
            <a:ln w="6350" cmpd="sng">
              <a:solidFill>
                <a:schemeClr val="tx2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vert="vert270" wrap="square" rtlCol="0" anchor="ctr"/>
            <a:lstStyle/>
            <a:p>
              <a:pPr algn="ctr"/>
              <a:fld id="{A9AE0BB3-6E5A-442E-8220-3E940F0A96C2}" type="TxLink">
                <a:rPr lang="en-US" sz="1100" b="1" i="0" u="none" strike="noStrike">
                  <a:solidFill>
                    <a:srgbClr val="FFFFFF"/>
                  </a:solidFill>
                  <a:latin typeface="Calibri"/>
                  <a:cs typeface="Calibri"/>
                </a:rPr>
                <a:pPr algn="ctr"/>
                <a:t>2018</a:t>
              </a:fld>
              <a:endParaRPr lang="es-CO" sz="1050" b="1">
                <a:solidFill>
                  <a:schemeClr val="bg1"/>
                </a:solidFill>
              </a:endParaRPr>
            </a:p>
          </xdr:txBody>
        </xdr:sp>
      </xdr:grpSp>
      <xdr:sp macro="" textlink="">
        <xdr:nvSpPr>
          <xdr:cNvPr id="10" name="CuadroTexto 9">
            <a:extLst>
              <a:ext uri="{FF2B5EF4-FFF2-40B4-BE49-F238E27FC236}">
                <a16:creationId xmlns:a16="http://schemas.microsoft.com/office/drawing/2014/main" id="{C457B418-0D31-4CFF-AD24-F9865675C769}"/>
              </a:ext>
            </a:extLst>
          </xdr:cNvPr>
          <xdr:cNvSpPr txBox="1"/>
        </xdr:nvSpPr>
        <xdr:spPr>
          <a:xfrm>
            <a:off x="7816850" y="1231900"/>
            <a:ext cx="3587750" cy="13398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s-CO" sz="1100"/>
          </a:p>
        </xdr:txBody>
      </xdr:sp>
      <xdr:sp macro="" textlink="">
        <xdr:nvSpPr>
          <xdr:cNvPr id="11" name="CuadroTexto 10">
            <a:extLst>
              <a:ext uri="{FF2B5EF4-FFF2-40B4-BE49-F238E27FC236}">
                <a16:creationId xmlns:a16="http://schemas.microsoft.com/office/drawing/2014/main" id="{18D2BB88-4FB1-4E63-A337-F0AEAD764F0A}"/>
              </a:ext>
            </a:extLst>
          </xdr:cNvPr>
          <xdr:cNvSpPr txBox="1"/>
        </xdr:nvSpPr>
        <xdr:spPr>
          <a:xfrm>
            <a:off x="4054475" y="1231900"/>
            <a:ext cx="3587750" cy="13398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s-CO" sz="1100"/>
          </a:p>
        </xdr:txBody>
      </xdr:sp>
      <xdr:sp macro="" textlink="">
        <xdr:nvSpPr>
          <xdr:cNvPr id="12" name="CuadroTexto 11">
            <a:extLst>
              <a:ext uri="{FF2B5EF4-FFF2-40B4-BE49-F238E27FC236}">
                <a16:creationId xmlns:a16="http://schemas.microsoft.com/office/drawing/2014/main" id="{B23EDC1A-9262-4079-A2E9-5E227ADE5B47}"/>
              </a:ext>
            </a:extLst>
          </xdr:cNvPr>
          <xdr:cNvSpPr txBox="1"/>
        </xdr:nvSpPr>
        <xdr:spPr>
          <a:xfrm>
            <a:off x="292100" y="1231900"/>
            <a:ext cx="3587750" cy="13398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s-CO" sz="1100"/>
          </a:p>
        </xdr:txBody>
      </xdr:sp>
      <xdr:sp macro="" textlink="">
        <xdr:nvSpPr>
          <xdr:cNvPr id="13" name="CuadroTexto 12">
            <a:extLst>
              <a:ext uri="{FF2B5EF4-FFF2-40B4-BE49-F238E27FC236}">
                <a16:creationId xmlns:a16="http://schemas.microsoft.com/office/drawing/2014/main" id="{A1852E51-2C88-4291-AAA6-49F0B7A04013}"/>
              </a:ext>
            </a:extLst>
          </xdr:cNvPr>
          <xdr:cNvSpPr txBox="1"/>
        </xdr:nvSpPr>
        <xdr:spPr>
          <a:xfrm>
            <a:off x="292100" y="2635250"/>
            <a:ext cx="5288400" cy="16700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s-CO" sz="1100"/>
          </a:p>
        </xdr:txBody>
      </xdr:sp>
      <xdr:sp macro="" textlink="">
        <xdr:nvSpPr>
          <xdr:cNvPr id="14" name="CuadroTexto 13">
            <a:extLst>
              <a:ext uri="{FF2B5EF4-FFF2-40B4-BE49-F238E27FC236}">
                <a16:creationId xmlns:a16="http://schemas.microsoft.com/office/drawing/2014/main" id="{50C9C9BD-A281-464C-A4D1-6801BECEB7E1}"/>
              </a:ext>
            </a:extLst>
          </xdr:cNvPr>
          <xdr:cNvSpPr txBox="1"/>
        </xdr:nvSpPr>
        <xdr:spPr>
          <a:xfrm>
            <a:off x="5676900" y="2635250"/>
            <a:ext cx="5740400" cy="16700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s-CO" sz="1100"/>
          </a:p>
        </xdr:txBody>
      </xdr:sp>
      <xdr:grpSp>
        <xdr:nvGrpSpPr>
          <xdr:cNvPr id="21" name="Grupo 20">
            <a:extLst>
              <a:ext uri="{FF2B5EF4-FFF2-40B4-BE49-F238E27FC236}">
                <a16:creationId xmlns:a16="http://schemas.microsoft.com/office/drawing/2014/main" id="{2314E3DA-D442-4CE4-90E2-CEBD32535C48}"/>
              </a:ext>
            </a:extLst>
          </xdr:cNvPr>
          <xdr:cNvGrpSpPr/>
        </xdr:nvGrpSpPr>
        <xdr:grpSpPr>
          <a:xfrm>
            <a:off x="4051300" y="727075"/>
            <a:ext cx="3590925" cy="464185"/>
            <a:chOff x="4051300" y="727075"/>
            <a:chExt cx="3590925" cy="464185"/>
          </a:xfrm>
        </xdr:grpSpPr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40E92224-11CB-42CC-9F2C-A9631671EC1C}"/>
                </a:ext>
              </a:extLst>
            </xdr:cNvPr>
            <xdr:cNvSpPr txBox="1"/>
          </xdr:nvSpPr>
          <xdr:spPr>
            <a:xfrm>
              <a:off x="4054475" y="732790"/>
              <a:ext cx="3587750" cy="458470"/>
            </a:xfrm>
            <a:prstGeom prst="rect">
              <a:avLst/>
            </a:prstGeom>
            <a:solidFill>
              <a:schemeClr val="bg1"/>
            </a:solidFill>
            <a:ln w="6350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es-CO" sz="1100"/>
            </a:p>
          </xdr:txBody>
        </xdr:sp>
        <xdr:sp macro="" textlink="'Tabla Datos'!D5">
          <xdr:nvSpPr>
            <xdr:cNvPr id="17" name="CuadroTexto 16">
              <a:extLst>
                <a:ext uri="{FF2B5EF4-FFF2-40B4-BE49-F238E27FC236}">
                  <a16:creationId xmlns:a16="http://schemas.microsoft.com/office/drawing/2014/main" id="{5CB55F6E-F0F4-48D5-910E-24CD1F019923}"/>
                </a:ext>
              </a:extLst>
            </xdr:cNvPr>
            <xdr:cNvSpPr txBox="1"/>
          </xdr:nvSpPr>
          <xdr:spPr>
            <a:xfrm>
              <a:off x="4051300" y="727075"/>
              <a:ext cx="279400" cy="457200"/>
            </a:xfrm>
            <a:prstGeom prst="rect">
              <a:avLst/>
            </a:prstGeom>
            <a:solidFill>
              <a:schemeClr val="accent1"/>
            </a:solidFill>
            <a:ln w="6350" cmpd="sng"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vert="vert270" wrap="square" rtlCol="0" anchor="ctr"/>
            <a:lstStyle/>
            <a:p>
              <a:pPr algn="ctr"/>
              <a:fld id="{3154BE63-FC50-44CA-9297-1170FEA03386}" type="TxLink">
                <a:rPr lang="en-US" sz="1100" b="1" i="0" u="none" strike="noStrike">
                  <a:solidFill>
                    <a:srgbClr val="FFFFFF"/>
                  </a:solidFill>
                  <a:latin typeface="Calibri"/>
                  <a:cs typeface="Calibri"/>
                </a:rPr>
                <a:pPr algn="ctr"/>
                <a:t>2019</a:t>
              </a:fld>
              <a:endParaRPr lang="es-CO" sz="1050" b="1">
                <a:solidFill>
                  <a:schemeClr val="bg1"/>
                </a:solidFill>
              </a:endParaRPr>
            </a:p>
          </xdr:txBody>
        </xdr:sp>
      </xdr:grpSp>
      <xdr:grpSp>
        <xdr:nvGrpSpPr>
          <xdr:cNvPr id="23" name="Grupo 22">
            <a:extLst>
              <a:ext uri="{FF2B5EF4-FFF2-40B4-BE49-F238E27FC236}">
                <a16:creationId xmlns:a16="http://schemas.microsoft.com/office/drawing/2014/main" id="{C7054403-B478-459F-8615-99BD33A7031C}"/>
              </a:ext>
            </a:extLst>
          </xdr:cNvPr>
          <xdr:cNvGrpSpPr/>
        </xdr:nvGrpSpPr>
        <xdr:grpSpPr>
          <a:xfrm>
            <a:off x="7816850" y="714375"/>
            <a:ext cx="3590925" cy="464185"/>
            <a:chOff x="4051300" y="727075"/>
            <a:chExt cx="3590925" cy="464185"/>
          </a:xfrm>
        </xdr:grpSpPr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8ADDA2CB-ED2D-4C53-8D3E-09F29E6A3477}"/>
                </a:ext>
              </a:extLst>
            </xdr:cNvPr>
            <xdr:cNvSpPr txBox="1"/>
          </xdr:nvSpPr>
          <xdr:spPr>
            <a:xfrm>
              <a:off x="4054475" y="732790"/>
              <a:ext cx="3587750" cy="458470"/>
            </a:xfrm>
            <a:prstGeom prst="rect">
              <a:avLst/>
            </a:prstGeom>
            <a:solidFill>
              <a:schemeClr val="bg1"/>
            </a:solidFill>
            <a:ln w="6350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es-CO" sz="1100"/>
            </a:p>
          </xdr:txBody>
        </xdr:sp>
        <xdr:sp macro="" textlink="'Tabla Datos'!E5">
          <xdr:nvSpPr>
            <xdr:cNvPr id="25" name="CuadroTexto 24">
              <a:extLst>
                <a:ext uri="{FF2B5EF4-FFF2-40B4-BE49-F238E27FC236}">
                  <a16:creationId xmlns:a16="http://schemas.microsoft.com/office/drawing/2014/main" id="{C525CA60-750C-4E63-8673-97746D65087F}"/>
                </a:ext>
              </a:extLst>
            </xdr:cNvPr>
            <xdr:cNvSpPr txBox="1"/>
          </xdr:nvSpPr>
          <xdr:spPr>
            <a:xfrm>
              <a:off x="4051300" y="727075"/>
              <a:ext cx="279400" cy="457200"/>
            </a:xfrm>
            <a:prstGeom prst="rect">
              <a:avLst/>
            </a:prstGeom>
            <a:solidFill>
              <a:srgbClr val="63C1BF"/>
            </a:solidFill>
            <a:ln w="6350" cmpd="sng">
              <a:solidFill>
                <a:srgbClr val="63C1BF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vert="vert270" wrap="square" rtlCol="0" anchor="ctr"/>
            <a:lstStyle/>
            <a:p>
              <a:pPr algn="ctr"/>
              <a:fld id="{E28CEDBD-E032-4783-A1AD-2975287DC494}" type="TxLink">
                <a:rPr lang="en-US" sz="1100" b="1" i="0" u="none" strike="noStrike">
                  <a:solidFill>
                    <a:srgbClr val="FFFFFF"/>
                  </a:solidFill>
                  <a:latin typeface="Calibri"/>
                  <a:cs typeface="Calibri"/>
                </a:rPr>
                <a:pPr algn="ctr"/>
                <a:t>2020</a:t>
              </a:fld>
              <a:endParaRPr lang="es-CO" sz="1050" b="1">
                <a:solidFill>
                  <a:schemeClr val="bg1"/>
                </a:solidFill>
              </a:endParaRPr>
            </a:p>
          </xdr:txBody>
        </xdr:sp>
      </xdr:grpSp>
      <xdr:graphicFrame macro="">
        <xdr:nvGraphicFramePr>
          <xdr:cNvPr id="26" name="Gráfico 25">
            <a:extLst>
              <a:ext uri="{FF2B5EF4-FFF2-40B4-BE49-F238E27FC236}">
                <a16:creationId xmlns:a16="http://schemas.microsoft.com/office/drawing/2014/main" id="{2E776D92-F524-46C2-9658-423E560E5AE4}"/>
              </a:ext>
            </a:extLst>
          </xdr:cNvPr>
          <xdr:cNvGraphicFramePr>
            <a:graphicFrameLocks/>
          </xdr:cNvGraphicFramePr>
        </xdr:nvGraphicFramePr>
        <xdr:xfrm>
          <a:off x="222250" y="1574800"/>
          <a:ext cx="3771900" cy="10414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27" name="Gráfico 26">
            <a:extLst>
              <a:ext uri="{FF2B5EF4-FFF2-40B4-BE49-F238E27FC236}">
                <a16:creationId xmlns:a16="http://schemas.microsoft.com/office/drawing/2014/main" id="{6DCF0D9E-3A94-495F-93E5-8AE720020C66}"/>
              </a:ext>
            </a:extLst>
          </xdr:cNvPr>
          <xdr:cNvGraphicFramePr>
            <a:graphicFrameLocks/>
          </xdr:cNvGraphicFramePr>
        </xdr:nvGraphicFramePr>
        <xdr:xfrm>
          <a:off x="3962400" y="1530350"/>
          <a:ext cx="3771900" cy="10668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28" name="Gráfico 27">
            <a:extLst>
              <a:ext uri="{FF2B5EF4-FFF2-40B4-BE49-F238E27FC236}">
                <a16:creationId xmlns:a16="http://schemas.microsoft.com/office/drawing/2014/main" id="{6EBFEEF7-1169-4F8C-A23B-E256A73AEACB}"/>
              </a:ext>
            </a:extLst>
          </xdr:cNvPr>
          <xdr:cNvGraphicFramePr>
            <a:graphicFrameLocks/>
          </xdr:cNvGraphicFramePr>
        </xdr:nvGraphicFramePr>
        <xdr:xfrm>
          <a:off x="7747000" y="1549400"/>
          <a:ext cx="3771900" cy="10350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29" name="Gráfico 28">
            <a:extLst>
              <a:ext uri="{FF2B5EF4-FFF2-40B4-BE49-F238E27FC236}">
                <a16:creationId xmlns:a16="http://schemas.microsoft.com/office/drawing/2014/main" id="{DE1EF480-C170-4A93-94C8-B132760DE4F9}"/>
              </a:ext>
            </a:extLst>
          </xdr:cNvPr>
          <xdr:cNvGraphicFramePr>
            <a:graphicFrameLocks/>
          </xdr:cNvGraphicFramePr>
        </xdr:nvGraphicFramePr>
        <xdr:xfrm>
          <a:off x="5670550" y="2964710"/>
          <a:ext cx="5765800" cy="132788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30" name="Gráfico 29">
            <a:extLst>
              <a:ext uri="{FF2B5EF4-FFF2-40B4-BE49-F238E27FC236}">
                <a16:creationId xmlns:a16="http://schemas.microsoft.com/office/drawing/2014/main" id="{7920C1D7-1FDF-4285-BAC8-84DC03BB38F5}"/>
              </a:ext>
            </a:extLst>
          </xdr:cNvPr>
          <xdr:cNvGraphicFramePr>
            <a:graphicFrameLocks/>
          </xdr:cNvGraphicFramePr>
        </xdr:nvGraphicFramePr>
        <xdr:xfrm>
          <a:off x="3346450" y="2730500"/>
          <a:ext cx="2146300" cy="15443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mc:AlternateContent xmlns:mc="http://schemas.openxmlformats.org/markup-compatibility/2006" xmlns:a14="http://schemas.microsoft.com/office/drawing/2010/main">
        <mc:Choice Requires="a14">
          <xdr:pic>
            <xdr:nvPicPr>
              <xdr:cNvPr id="34" name="Imagen 33">
                <a:extLst>
                  <a:ext uri="{FF2B5EF4-FFF2-40B4-BE49-F238E27FC236}">
                    <a16:creationId xmlns:a16="http://schemas.microsoft.com/office/drawing/2014/main" id="{084C5B51-133B-44B5-84BB-039B1CD386DC}"/>
                  </a:ext>
                </a:extLst>
              </xdr:cNvPr>
              <xdr:cNvPicPr>
                <a:picLocks noChangeAspect="1" noChangeArrowheads="1"/>
                <a:extLst>
                  <a:ext uri="{84589F7E-364E-4C9E-8A38-B11213B215E9}">
                    <a14:cameraTool cellRange="'Tabla Datos'!$B$5:$F$18" spid="_x0000_s1079"/>
                  </a:ext>
                </a:extLst>
              </xdr:cNvPicPr>
            </xdr:nvPicPr>
            <xdr:blipFill>
              <a:blip xmlns:r="http://schemas.openxmlformats.org/officeDocument/2006/relationships" r:embed="rId6"/>
              <a:srcRect/>
              <a:stretch>
                <a:fillRect/>
              </a:stretch>
            </xdr:blipFill>
            <xdr:spPr bwMode="auto">
              <a:xfrm>
                <a:off x="374202" y="2688525"/>
                <a:ext cx="2828578" cy="1579398"/>
              </a:xfrm>
              <a:prstGeom prst="rect">
                <a:avLst/>
              </a:prstGeom>
              <a:noFill/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</a:extLst>
            </xdr:spPr>
          </xdr:pic>
        </mc:Choice>
        <mc:Fallback xmlns=""/>
      </mc:AlternateContent>
      <xdr:pic>
        <xdr:nvPicPr>
          <xdr:cNvPr id="36" name="Gráfico 35" descr="Dinero contorno">
            <a:extLst>
              <a:ext uri="{FF2B5EF4-FFF2-40B4-BE49-F238E27FC236}">
                <a16:creationId xmlns:a16="http://schemas.microsoft.com/office/drawing/2014/main" id="{627CB4CB-77DC-4373-92A5-B537332B643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641350" y="723900"/>
            <a:ext cx="438150" cy="438150"/>
          </a:xfrm>
          <a:prstGeom prst="rect">
            <a:avLst/>
          </a:prstGeom>
        </xdr:spPr>
      </xdr:pic>
      <xdr:pic>
        <xdr:nvPicPr>
          <xdr:cNvPr id="38" name="Gráfico 37" descr="Tendencia al alza contorno">
            <a:extLst>
              <a:ext uri="{FF2B5EF4-FFF2-40B4-BE49-F238E27FC236}">
                <a16:creationId xmlns:a16="http://schemas.microsoft.com/office/drawing/2014/main" id="{CEA5C7DB-A557-4084-9C23-BC9889AF94E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2387600" y="762000"/>
            <a:ext cx="400050" cy="400050"/>
          </a:xfrm>
          <a:prstGeom prst="rect">
            <a:avLst/>
          </a:prstGeom>
        </xdr:spPr>
      </xdr:pic>
      <xdr:sp macro="" textlink="'Tabla Datos'!C18">
        <xdr:nvSpPr>
          <xdr:cNvPr id="39" name="CuadroTexto 38">
            <a:extLst>
              <a:ext uri="{FF2B5EF4-FFF2-40B4-BE49-F238E27FC236}">
                <a16:creationId xmlns:a16="http://schemas.microsoft.com/office/drawing/2014/main" id="{02146CB6-7F3C-43EC-83BC-00E6C9AF142E}"/>
              </a:ext>
            </a:extLst>
          </xdr:cNvPr>
          <xdr:cNvSpPr txBox="1"/>
        </xdr:nvSpPr>
        <xdr:spPr>
          <a:xfrm>
            <a:off x="1098550" y="727075"/>
            <a:ext cx="1308100" cy="2730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A2CB9BC2-F59D-4F25-BCF4-E9FA3B273FAD}" type="TxLink">
              <a:rPr lang="en-US" sz="1400" b="1" i="0" u="none" strike="noStrike">
                <a:solidFill>
                  <a:schemeClr val="tx2"/>
                </a:solidFill>
                <a:latin typeface="Calibri"/>
                <a:cs typeface="Calibri"/>
              </a:rPr>
              <a:pPr algn="ctr"/>
              <a:t>$ 1.008.473.000</a:t>
            </a:fld>
            <a:endParaRPr lang="es-CO" sz="1200">
              <a:solidFill>
                <a:schemeClr val="tx2"/>
              </a:solidFill>
            </a:endParaRPr>
          </a:p>
        </xdr:txBody>
      </xdr:sp>
      <xdr:sp macro="" textlink="">
        <xdr:nvSpPr>
          <xdr:cNvPr id="40" name="CuadroTexto 39">
            <a:extLst>
              <a:ext uri="{FF2B5EF4-FFF2-40B4-BE49-F238E27FC236}">
                <a16:creationId xmlns:a16="http://schemas.microsoft.com/office/drawing/2014/main" id="{483EA070-6552-4544-9833-00FE20060C06}"/>
              </a:ext>
            </a:extLst>
          </xdr:cNvPr>
          <xdr:cNvSpPr txBox="1"/>
        </xdr:nvSpPr>
        <xdr:spPr>
          <a:xfrm>
            <a:off x="1333500" y="928687"/>
            <a:ext cx="800100" cy="2730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900" b="0" i="0" u="none" strike="noStrike">
                <a:solidFill>
                  <a:schemeClr val="tx1">
                    <a:lumMod val="50000"/>
                    <a:lumOff val="50000"/>
                  </a:schemeClr>
                </a:solidFill>
                <a:latin typeface="Calibri"/>
                <a:cs typeface="Calibri"/>
              </a:rPr>
              <a:t>Total Ventas</a:t>
            </a:r>
          </a:p>
        </xdr:txBody>
      </xdr:sp>
      <xdr:sp macro="" textlink="'Tabla Datos'!G18">
        <xdr:nvSpPr>
          <xdr:cNvPr id="41" name="CuadroTexto 40">
            <a:extLst>
              <a:ext uri="{FF2B5EF4-FFF2-40B4-BE49-F238E27FC236}">
                <a16:creationId xmlns:a16="http://schemas.microsoft.com/office/drawing/2014/main" id="{4D74549C-E0AB-48EB-8DE5-3FFE13B36A6C}"/>
              </a:ext>
            </a:extLst>
          </xdr:cNvPr>
          <xdr:cNvSpPr txBox="1"/>
        </xdr:nvSpPr>
        <xdr:spPr>
          <a:xfrm>
            <a:off x="2806700" y="727075"/>
            <a:ext cx="1136650" cy="2730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31644CE5-5D44-4547-AFB1-24E6BD01FCFA}" type="TxLink">
              <a:rPr lang="en-US" sz="1400" b="1" i="0" u="none" strike="noStrike">
                <a:solidFill>
                  <a:schemeClr val="tx2"/>
                </a:solidFill>
                <a:latin typeface="Calibri"/>
                <a:cs typeface="Calibri"/>
              </a:rPr>
              <a:pPr algn="ctr"/>
              <a:t>201.695</a:t>
            </a:fld>
            <a:endParaRPr lang="es-CO" sz="1200">
              <a:solidFill>
                <a:schemeClr val="tx2"/>
              </a:solidFill>
            </a:endParaRPr>
          </a:p>
        </xdr:txBody>
      </xdr:sp>
      <xdr:sp macro="" textlink="">
        <xdr:nvSpPr>
          <xdr:cNvPr id="42" name="CuadroTexto 41">
            <a:extLst>
              <a:ext uri="{FF2B5EF4-FFF2-40B4-BE49-F238E27FC236}">
                <a16:creationId xmlns:a16="http://schemas.microsoft.com/office/drawing/2014/main" id="{6A9E0F93-E5D2-49AC-A5BF-5C032E42E445}"/>
              </a:ext>
            </a:extLst>
          </xdr:cNvPr>
          <xdr:cNvSpPr txBox="1"/>
        </xdr:nvSpPr>
        <xdr:spPr>
          <a:xfrm>
            <a:off x="2647950" y="928687"/>
            <a:ext cx="1270000" cy="2730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900" b="0" i="0" u="none" strike="noStrike">
                <a:solidFill>
                  <a:schemeClr val="tx1">
                    <a:lumMod val="50000"/>
                    <a:lumOff val="50000"/>
                  </a:schemeClr>
                </a:solidFill>
                <a:latin typeface="Calibri"/>
                <a:cs typeface="Calibri"/>
              </a:rPr>
              <a:t>Unidades Vendidas</a:t>
            </a:r>
          </a:p>
        </xdr:txBody>
      </xdr:sp>
      <xdr:pic>
        <xdr:nvPicPr>
          <xdr:cNvPr id="43" name="Gráfico 42" descr="Dinero contorno">
            <a:extLst>
              <a:ext uri="{FF2B5EF4-FFF2-40B4-BE49-F238E27FC236}">
                <a16:creationId xmlns:a16="http://schemas.microsoft.com/office/drawing/2014/main" id="{1B13565F-D6C9-4677-BC5E-AE6BC96DDF6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4375150" y="760488"/>
            <a:ext cx="382512" cy="382512"/>
          </a:xfrm>
          <a:prstGeom prst="rect">
            <a:avLst/>
          </a:prstGeom>
        </xdr:spPr>
      </xdr:pic>
      <xdr:pic>
        <xdr:nvPicPr>
          <xdr:cNvPr id="44" name="Gráfico 43" descr="Tendencia al alza contorno">
            <a:extLst>
              <a:ext uri="{FF2B5EF4-FFF2-40B4-BE49-F238E27FC236}">
                <a16:creationId xmlns:a16="http://schemas.microsoft.com/office/drawing/2014/main" id="{5A9C88F5-1CAC-48DF-82E6-F3921C282D8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6134100" y="793750"/>
            <a:ext cx="355600" cy="355600"/>
          </a:xfrm>
          <a:prstGeom prst="rect">
            <a:avLst/>
          </a:prstGeom>
        </xdr:spPr>
      </xdr:pic>
      <xdr:sp macro="" textlink="'Tabla Datos'!D18">
        <xdr:nvSpPr>
          <xdr:cNvPr id="45" name="CuadroTexto 44">
            <a:extLst>
              <a:ext uri="{FF2B5EF4-FFF2-40B4-BE49-F238E27FC236}">
                <a16:creationId xmlns:a16="http://schemas.microsoft.com/office/drawing/2014/main" id="{F5D2D463-9F5A-4B96-A048-0EE0ED9FD9B6}"/>
              </a:ext>
            </a:extLst>
          </xdr:cNvPr>
          <xdr:cNvSpPr txBox="1"/>
        </xdr:nvSpPr>
        <xdr:spPr>
          <a:xfrm>
            <a:off x="4679950" y="727075"/>
            <a:ext cx="1441450" cy="2730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E8808AF3-4AC7-4D7C-BDF9-772D161A3BF0}" type="TxLink">
              <a:rPr lang="en-US" sz="1400" b="1" i="0" u="none" strike="noStrike">
                <a:solidFill>
                  <a:schemeClr val="accent1"/>
                </a:solidFill>
                <a:latin typeface="Calibri"/>
                <a:cs typeface="Calibri"/>
              </a:rPr>
              <a:pPr algn="ctr"/>
              <a:t>$ 1.021.093.000</a:t>
            </a:fld>
            <a:endParaRPr lang="es-CO" sz="1200">
              <a:solidFill>
                <a:schemeClr val="accent1"/>
              </a:solidFill>
            </a:endParaRPr>
          </a:p>
        </xdr:txBody>
      </xdr:sp>
      <xdr:sp macro="" textlink="">
        <xdr:nvSpPr>
          <xdr:cNvPr id="46" name="CuadroTexto 45">
            <a:extLst>
              <a:ext uri="{FF2B5EF4-FFF2-40B4-BE49-F238E27FC236}">
                <a16:creationId xmlns:a16="http://schemas.microsoft.com/office/drawing/2014/main" id="{A44EA8BF-CFA7-4670-BC85-6ACFC1595468}"/>
              </a:ext>
            </a:extLst>
          </xdr:cNvPr>
          <xdr:cNvSpPr txBox="1"/>
        </xdr:nvSpPr>
        <xdr:spPr>
          <a:xfrm>
            <a:off x="4953000" y="928687"/>
            <a:ext cx="800100" cy="2730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900" b="0" i="0" u="none" strike="noStrike">
                <a:solidFill>
                  <a:schemeClr val="tx1">
                    <a:lumMod val="50000"/>
                    <a:lumOff val="50000"/>
                  </a:schemeClr>
                </a:solidFill>
                <a:latin typeface="Calibri"/>
                <a:cs typeface="Calibri"/>
              </a:rPr>
              <a:t>Total Ventas</a:t>
            </a:r>
          </a:p>
        </xdr:txBody>
      </xdr:sp>
      <xdr:sp macro="" textlink="'Tabla Datos'!H18">
        <xdr:nvSpPr>
          <xdr:cNvPr id="47" name="CuadroTexto 46">
            <a:extLst>
              <a:ext uri="{FF2B5EF4-FFF2-40B4-BE49-F238E27FC236}">
                <a16:creationId xmlns:a16="http://schemas.microsoft.com/office/drawing/2014/main" id="{F394EDED-EC3E-4466-8241-7B66C94ED2F2}"/>
              </a:ext>
            </a:extLst>
          </xdr:cNvPr>
          <xdr:cNvSpPr txBox="1"/>
        </xdr:nvSpPr>
        <xdr:spPr>
          <a:xfrm>
            <a:off x="6432550" y="727075"/>
            <a:ext cx="1136650" cy="2730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72826C33-B9B1-4956-A3A7-FE8E051BC3F4}" type="TxLink">
              <a:rPr lang="en-US" sz="1400" b="1" i="0" u="none" strike="noStrike">
                <a:solidFill>
                  <a:schemeClr val="accent1"/>
                </a:solidFill>
                <a:latin typeface="Calibri"/>
                <a:cs typeface="Calibri"/>
              </a:rPr>
              <a:pPr algn="ctr"/>
              <a:t>204.218</a:t>
            </a:fld>
            <a:endParaRPr lang="es-CO" sz="1800">
              <a:solidFill>
                <a:schemeClr val="accent1"/>
              </a:solidFill>
            </a:endParaRPr>
          </a:p>
        </xdr:txBody>
      </xdr:sp>
      <xdr:sp macro="" textlink="">
        <xdr:nvSpPr>
          <xdr:cNvPr id="48" name="CuadroTexto 47">
            <a:extLst>
              <a:ext uri="{FF2B5EF4-FFF2-40B4-BE49-F238E27FC236}">
                <a16:creationId xmlns:a16="http://schemas.microsoft.com/office/drawing/2014/main" id="{3765EA79-C828-4BF5-8535-F92A470D862E}"/>
              </a:ext>
            </a:extLst>
          </xdr:cNvPr>
          <xdr:cNvSpPr txBox="1"/>
        </xdr:nvSpPr>
        <xdr:spPr>
          <a:xfrm>
            <a:off x="6369050" y="928687"/>
            <a:ext cx="1225550" cy="2730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900" b="0" i="0" u="none" strike="noStrike">
                <a:solidFill>
                  <a:schemeClr val="tx1">
                    <a:lumMod val="50000"/>
                    <a:lumOff val="50000"/>
                  </a:schemeClr>
                </a:solidFill>
                <a:latin typeface="Calibri"/>
                <a:cs typeface="Calibri"/>
              </a:rPr>
              <a:t>Unidades Vendidas</a:t>
            </a:r>
          </a:p>
        </xdr:txBody>
      </xdr:sp>
      <xdr:grpSp>
        <xdr:nvGrpSpPr>
          <xdr:cNvPr id="80" name="Grupo 79">
            <a:extLst>
              <a:ext uri="{FF2B5EF4-FFF2-40B4-BE49-F238E27FC236}">
                <a16:creationId xmlns:a16="http://schemas.microsoft.com/office/drawing/2014/main" id="{CADE291E-7760-4D32-90AF-9240AE862CAE}"/>
              </a:ext>
            </a:extLst>
          </xdr:cNvPr>
          <xdr:cNvGrpSpPr/>
        </xdr:nvGrpSpPr>
        <xdr:grpSpPr>
          <a:xfrm>
            <a:off x="6216650" y="1092200"/>
            <a:ext cx="1357312" cy="612775"/>
            <a:chOff x="3981450" y="1168400"/>
            <a:chExt cx="1357312" cy="612775"/>
          </a:xfrm>
        </xdr:grpSpPr>
        <xdr:grpSp>
          <xdr:nvGrpSpPr>
            <xdr:cNvPr id="59" name="Grupo 58">
              <a:extLst>
                <a:ext uri="{FF2B5EF4-FFF2-40B4-BE49-F238E27FC236}">
                  <a16:creationId xmlns:a16="http://schemas.microsoft.com/office/drawing/2014/main" id="{49930B77-CF8B-414E-BEDE-39CDCD048FF6}"/>
                </a:ext>
              </a:extLst>
            </xdr:cNvPr>
            <xdr:cNvGrpSpPr/>
          </xdr:nvGrpSpPr>
          <xdr:grpSpPr>
            <a:xfrm>
              <a:off x="3981450" y="1225550"/>
              <a:ext cx="1036320" cy="449580"/>
              <a:chOff x="6921500" y="666750"/>
              <a:chExt cx="1036320" cy="449580"/>
            </a:xfrm>
          </xdr:grpSpPr>
          <xdr:sp macro="" textlink="'Tabla Datos'!$D$23">
            <xdr:nvSpPr>
              <xdr:cNvPr id="57" name="CuadroTexto 56">
                <a:extLst>
                  <a:ext uri="{FF2B5EF4-FFF2-40B4-BE49-F238E27FC236}">
                    <a16:creationId xmlns:a16="http://schemas.microsoft.com/office/drawing/2014/main" id="{E386A87F-DAE5-45FB-83A0-538B36CDD0A0}"/>
                  </a:ext>
                </a:extLst>
              </xdr:cNvPr>
              <xdr:cNvSpPr txBox="1"/>
            </xdr:nvSpPr>
            <xdr:spPr>
              <a:xfrm>
                <a:off x="6921500" y="666750"/>
                <a:ext cx="1036320" cy="44958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fld id="{26ECB912-E6EB-4F42-AB15-3D57B923E00D}" type="TxLink">
                  <a:rPr lang="en-US" sz="1800" b="0" i="0" u="none" strike="noStrike">
                    <a:solidFill>
                      <a:srgbClr val="00B050"/>
                    </a:solidFill>
                    <a:latin typeface="Wingdings 3"/>
                  </a:rPr>
                  <a:pPr algn="ctr"/>
                  <a:t>p</a:t>
                </a:fld>
                <a:endParaRPr lang="es-CO" sz="1800">
                  <a:solidFill>
                    <a:srgbClr val="00B050"/>
                  </a:solidFill>
                </a:endParaRPr>
              </a:p>
            </xdr:txBody>
          </xdr:sp>
          <xdr:sp macro="" textlink="'Tabla Datos'!$D$24">
            <xdr:nvSpPr>
              <xdr:cNvPr id="58" name="CuadroTexto 57">
                <a:extLst>
                  <a:ext uri="{FF2B5EF4-FFF2-40B4-BE49-F238E27FC236}">
                    <a16:creationId xmlns:a16="http://schemas.microsoft.com/office/drawing/2014/main" id="{B83D4427-0917-48F4-B9A8-78C497A6CB0B}"/>
                  </a:ext>
                </a:extLst>
              </xdr:cNvPr>
              <xdr:cNvSpPr txBox="1"/>
            </xdr:nvSpPr>
            <xdr:spPr>
              <a:xfrm>
                <a:off x="6921500" y="666750"/>
                <a:ext cx="1036320" cy="44958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fld id="{4DF7CF00-4B93-4BE1-98DC-942BC2FD3601}" type="TxLink">
                  <a:rPr lang="en-US" sz="1800" b="0" i="0" u="none" strike="noStrike">
                    <a:solidFill>
                      <a:srgbClr val="FF0000"/>
                    </a:solidFill>
                    <a:latin typeface="Wingdings 3"/>
                  </a:rPr>
                  <a:pPr algn="ctr"/>
                  <a:t> </a:t>
                </a:fld>
                <a:endParaRPr lang="es-CO" sz="1800">
                  <a:solidFill>
                    <a:srgbClr val="FF0000"/>
                  </a:solidFill>
                </a:endParaRPr>
              </a:p>
            </xdr:txBody>
          </xdr:sp>
        </xdr:grpSp>
        <xdr:grpSp>
          <xdr:nvGrpSpPr>
            <xdr:cNvPr id="60" name="Grupo 59">
              <a:extLst>
                <a:ext uri="{FF2B5EF4-FFF2-40B4-BE49-F238E27FC236}">
                  <a16:creationId xmlns:a16="http://schemas.microsoft.com/office/drawing/2014/main" id="{53755738-0A37-4695-8D09-F30DA5CF3AC9}"/>
                </a:ext>
              </a:extLst>
            </xdr:cNvPr>
            <xdr:cNvGrpSpPr/>
          </xdr:nvGrpSpPr>
          <xdr:grpSpPr>
            <a:xfrm>
              <a:off x="4481512" y="1168400"/>
              <a:ext cx="857250" cy="525780"/>
              <a:chOff x="7767002" y="3429000"/>
              <a:chExt cx="857250" cy="525780"/>
            </a:xfrm>
          </xdr:grpSpPr>
          <xdr:sp macro="" textlink="'Tabla Datos'!D21">
            <xdr:nvSpPr>
              <xdr:cNvPr id="61" name="CuadroTexto 60">
                <a:extLst>
                  <a:ext uri="{FF2B5EF4-FFF2-40B4-BE49-F238E27FC236}">
                    <a16:creationId xmlns:a16="http://schemas.microsoft.com/office/drawing/2014/main" id="{BC455D82-4859-401E-833C-D1B67C97C167}"/>
                  </a:ext>
                </a:extLst>
              </xdr:cNvPr>
              <xdr:cNvSpPr txBox="1"/>
            </xdr:nvSpPr>
            <xdr:spPr>
              <a:xfrm>
                <a:off x="7795577" y="3429000"/>
                <a:ext cx="800100" cy="52578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fld id="{6BD24E6A-2846-4647-9702-DD840FD15ABF}" type="TxLink">
                  <a:rPr lang="en-US" sz="1600" b="1" i="0" u="none" strike="noStrike">
                    <a:solidFill>
                      <a:srgbClr val="00B050"/>
                    </a:solidFill>
                    <a:latin typeface="Calibri"/>
                    <a:cs typeface="Calibri"/>
                  </a:rPr>
                  <a:pPr algn="ctr"/>
                  <a:t>1,3%</a:t>
                </a:fld>
                <a:endParaRPr lang="es-CO" sz="1600" b="1">
                  <a:solidFill>
                    <a:srgbClr val="00B050"/>
                  </a:solidFill>
                </a:endParaRPr>
              </a:p>
            </xdr:txBody>
          </xdr:sp>
          <xdr:sp macro="" textlink="'Tabla Datos'!D22">
            <xdr:nvSpPr>
              <xdr:cNvPr id="62" name="CuadroTexto 61">
                <a:extLst>
                  <a:ext uri="{FF2B5EF4-FFF2-40B4-BE49-F238E27FC236}">
                    <a16:creationId xmlns:a16="http://schemas.microsoft.com/office/drawing/2014/main" id="{473ADE47-AA22-4905-A7B7-27D442A56FE2}"/>
                  </a:ext>
                </a:extLst>
              </xdr:cNvPr>
              <xdr:cNvSpPr txBox="1"/>
            </xdr:nvSpPr>
            <xdr:spPr>
              <a:xfrm>
                <a:off x="7767002" y="3429000"/>
                <a:ext cx="857250" cy="52578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fld id="{2D8D8263-F865-4310-9F01-936C25D70B03}" type="TxLink">
                  <a:rPr lang="en-US" sz="1600" b="1" i="0" u="none" strike="noStrike">
                    <a:solidFill>
                      <a:srgbClr val="FF0000"/>
                    </a:solidFill>
                    <a:latin typeface="Calibri"/>
                    <a:cs typeface="Calibri"/>
                  </a:rPr>
                  <a:pPr algn="ctr"/>
                  <a:t> </a:t>
                </a:fld>
                <a:endParaRPr lang="es-CO" sz="1600" b="1">
                  <a:solidFill>
                    <a:srgbClr val="FF0000"/>
                  </a:solidFill>
                </a:endParaRPr>
              </a:p>
            </xdr:txBody>
          </xdr:sp>
        </xdr:grpSp>
        <xdr:sp macro="" textlink="'Tabla Datos'!D20">
          <xdr:nvSpPr>
            <xdr:cNvPr id="63" name="CuadroTexto 62">
              <a:extLst>
                <a:ext uri="{FF2B5EF4-FFF2-40B4-BE49-F238E27FC236}">
                  <a16:creationId xmlns:a16="http://schemas.microsoft.com/office/drawing/2014/main" id="{44DA55EC-9E83-4382-B973-F93665ABBDB0}"/>
                </a:ext>
              </a:extLst>
            </xdr:cNvPr>
            <xdr:cNvSpPr txBox="1"/>
          </xdr:nvSpPr>
          <xdr:spPr>
            <a:xfrm>
              <a:off x="4286250" y="1508125"/>
              <a:ext cx="1028700" cy="2730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indent="0" algn="ctr"/>
              <a:fld id="{DE16B817-F273-4EB4-93D6-2D088A85023A}" type="TxLink">
                <a:rPr lang="en-US" sz="800" b="0" i="0" u="none" strike="noStrike">
                  <a:solidFill>
                    <a:schemeClr val="tx1">
                      <a:lumMod val="50000"/>
                      <a:lumOff val="50000"/>
                    </a:schemeClr>
                  </a:solidFill>
                  <a:latin typeface="Calibri"/>
                  <a:ea typeface="+mn-ea"/>
                  <a:cs typeface="Calibri"/>
                </a:rPr>
                <a:pPr marL="0" indent="0" algn="ctr"/>
                <a:t>Variación vs 2018</a:t>
              </a:fld>
              <a:endParaRPr lang="en-US" sz="800" b="0" i="0" u="none" strike="noStrike">
                <a:solidFill>
                  <a:schemeClr val="tx1">
                    <a:lumMod val="50000"/>
                    <a:lumOff val="50000"/>
                  </a:schemeClr>
                </a:solidFill>
                <a:latin typeface="Calibri"/>
                <a:ea typeface="+mn-ea"/>
                <a:cs typeface="Calibri"/>
              </a:endParaRPr>
            </a:p>
          </xdr:txBody>
        </xdr:sp>
      </xdr:grpSp>
      <xdr:pic>
        <xdr:nvPicPr>
          <xdr:cNvPr id="66" name="Gráfico 65" descr="Dinero contorno">
            <a:extLst>
              <a:ext uri="{FF2B5EF4-FFF2-40B4-BE49-F238E27FC236}">
                <a16:creationId xmlns:a16="http://schemas.microsoft.com/office/drawing/2014/main" id="{87133A94-0844-4D4F-83CE-C2D1AF8FB41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8134350" y="741438"/>
            <a:ext cx="382512" cy="382512"/>
          </a:xfrm>
          <a:prstGeom prst="rect">
            <a:avLst/>
          </a:prstGeom>
        </xdr:spPr>
      </xdr:pic>
      <xdr:sp macro="" textlink="'Tabla Datos'!E18">
        <xdr:nvSpPr>
          <xdr:cNvPr id="68" name="CuadroTexto 67">
            <a:extLst>
              <a:ext uri="{FF2B5EF4-FFF2-40B4-BE49-F238E27FC236}">
                <a16:creationId xmlns:a16="http://schemas.microsoft.com/office/drawing/2014/main" id="{953A24D0-AB51-40DB-8AAC-8FF5D2EA2920}"/>
              </a:ext>
            </a:extLst>
          </xdr:cNvPr>
          <xdr:cNvSpPr txBox="1"/>
        </xdr:nvSpPr>
        <xdr:spPr>
          <a:xfrm>
            <a:off x="8382000" y="727075"/>
            <a:ext cx="1644650" cy="2730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F7FA0247-3EF1-4AD9-9AFC-FA459ED84DB9}" type="TxLink">
              <a:rPr lang="en-US" sz="1400" b="1" i="0" u="none" strike="noStrike">
                <a:solidFill>
                  <a:srgbClr val="63C1BF"/>
                </a:solidFill>
                <a:latin typeface="Calibri"/>
                <a:cs typeface="Calibri"/>
              </a:rPr>
              <a:pPr algn="ctr"/>
              <a:t>$ 744.410.000</a:t>
            </a:fld>
            <a:endParaRPr lang="es-CO" sz="1200">
              <a:solidFill>
                <a:srgbClr val="63C1BF"/>
              </a:solidFill>
            </a:endParaRPr>
          </a:p>
        </xdr:txBody>
      </xdr:sp>
      <xdr:sp macro="" textlink="">
        <xdr:nvSpPr>
          <xdr:cNvPr id="69" name="CuadroTexto 68">
            <a:extLst>
              <a:ext uri="{FF2B5EF4-FFF2-40B4-BE49-F238E27FC236}">
                <a16:creationId xmlns:a16="http://schemas.microsoft.com/office/drawing/2014/main" id="{77D1D34B-0E9B-4556-B75D-CE75433BE0FD}"/>
              </a:ext>
            </a:extLst>
          </xdr:cNvPr>
          <xdr:cNvSpPr txBox="1"/>
        </xdr:nvSpPr>
        <xdr:spPr>
          <a:xfrm>
            <a:off x="8737600" y="928687"/>
            <a:ext cx="800100" cy="2730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900" b="0" i="0" u="none" strike="noStrike">
                <a:solidFill>
                  <a:schemeClr val="tx1">
                    <a:lumMod val="50000"/>
                    <a:lumOff val="50000"/>
                  </a:schemeClr>
                </a:solidFill>
                <a:latin typeface="Calibri"/>
                <a:cs typeface="Calibri"/>
              </a:rPr>
              <a:t>Total Ventas</a:t>
            </a:r>
          </a:p>
        </xdr:txBody>
      </xdr:sp>
      <xdr:sp macro="" textlink="'Tabla Datos'!I18">
        <xdr:nvSpPr>
          <xdr:cNvPr id="70" name="CuadroTexto 69">
            <a:extLst>
              <a:ext uri="{FF2B5EF4-FFF2-40B4-BE49-F238E27FC236}">
                <a16:creationId xmlns:a16="http://schemas.microsoft.com/office/drawing/2014/main" id="{5A2C3C21-054E-4B69-9A26-B8DA77CF7C60}"/>
              </a:ext>
            </a:extLst>
          </xdr:cNvPr>
          <xdr:cNvSpPr txBox="1"/>
        </xdr:nvSpPr>
        <xdr:spPr>
          <a:xfrm>
            <a:off x="10287000" y="727075"/>
            <a:ext cx="1136650" cy="2730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D9602B3F-509B-407F-A4F7-D73265D45A24}" type="TxLink">
              <a:rPr lang="en-US" sz="1400" b="1" i="0" u="none" strike="noStrike">
                <a:solidFill>
                  <a:srgbClr val="63C1BF"/>
                </a:solidFill>
                <a:latin typeface="Calibri"/>
                <a:cs typeface="Calibri"/>
              </a:rPr>
              <a:pPr algn="ctr"/>
              <a:t>148.883</a:t>
            </a:fld>
            <a:endParaRPr lang="es-CO" sz="2000">
              <a:solidFill>
                <a:srgbClr val="63C1BF"/>
              </a:solidFill>
            </a:endParaRPr>
          </a:p>
        </xdr:txBody>
      </xdr:sp>
      <xdr:sp macro="" textlink="">
        <xdr:nvSpPr>
          <xdr:cNvPr id="71" name="CuadroTexto 70">
            <a:extLst>
              <a:ext uri="{FF2B5EF4-FFF2-40B4-BE49-F238E27FC236}">
                <a16:creationId xmlns:a16="http://schemas.microsoft.com/office/drawing/2014/main" id="{634FFD24-CCCE-4C84-AE6A-7D4FF2F03D3F}"/>
              </a:ext>
            </a:extLst>
          </xdr:cNvPr>
          <xdr:cNvSpPr txBox="1"/>
        </xdr:nvSpPr>
        <xdr:spPr>
          <a:xfrm>
            <a:off x="10261600" y="928687"/>
            <a:ext cx="1200150" cy="2730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900" b="0" i="0" u="none" strike="noStrike">
                <a:solidFill>
                  <a:schemeClr val="tx1">
                    <a:lumMod val="50000"/>
                    <a:lumOff val="50000"/>
                  </a:schemeClr>
                </a:solidFill>
                <a:latin typeface="Calibri"/>
                <a:cs typeface="Calibri"/>
              </a:rPr>
              <a:t>Unidades Vendidas</a:t>
            </a:r>
          </a:p>
        </xdr:txBody>
      </xdr:sp>
      <xdr:grpSp>
        <xdr:nvGrpSpPr>
          <xdr:cNvPr id="81" name="Grupo 80">
            <a:extLst>
              <a:ext uri="{FF2B5EF4-FFF2-40B4-BE49-F238E27FC236}">
                <a16:creationId xmlns:a16="http://schemas.microsoft.com/office/drawing/2014/main" id="{16CE610D-8D2A-4768-9BC9-2E0347C1D382}"/>
              </a:ext>
            </a:extLst>
          </xdr:cNvPr>
          <xdr:cNvGrpSpPr/>
        </xdr:nvGrpSpPr>
        <xdr:grpSpPr>
          <a:xfrm>
            <a:off x="10118725" y="1092200"/>
            <a:ext cx="1346199" cy="612775"/>
            <a:chOff x="7769225" y="1130300"/>
            <a:chExt cx="1346199" cy="612775"/>
          </a:xfrm>
        </xdr:grpSpPr>
        <xdr:grpSp>
          <xdr:nvGrpSpPr>
            <xdr:cNvPr id="72" name="Grupo 71">
              <a:extLst>
                <a:ext uri="{FF2B5EF4-FFF2-40B4-BE49-F238E27FC236}">
                  <a16:creationId xmlns:a16="http://schemas.microsoft.com/office/drawing/2014/main" id="{5D2A0FE8-C4CB-4126-A042-742B1AA61821}"/>
                </a:ext>
              </a:extLst>
            </xdr:cNvPr>
            <xdr:cNvGrpSpPr/>
          </xdr:nvGrpSpPr>
          <xdr:grpSpPr>
            <a:xfrm>
              <a:off x="7769225" y="1181100"/>
              <a:ext cx="1036320" cy="449580"/>
              <a:chOff x="6950075" y="660400"/>
              <a:chExt cx="1036320" cy="449580"/>
            </a:xfrm>
          </xdr:grpSpPr>
          <xdr:sp macro="" textlink="'Tabla Datos'!$E$23">
            <xdr:nvSpPr>
              <xdr:cNvPr id="77" name="CuadroTexto 76">
                <a:extLst>
                  <a:ext uri="{FF2B5EF4-FFF2-40B4-BE49-F238E27FC236}">
                    <a16:creationId xmlns:a16="http://schemas.microsoft.com/office/drawing/2014/main" id="{069678F7-3FB6-48ED-A39D-C6ADECA322BA}"/>
                  </a:ext>
                </a:extLst>
              </xdr:cNvPr>
              <xdr:cNvSpPr txBox="1"/>
            </xdr:nvSpPr>
            <xdr:spPr>
              <a:xfrm>
                <a:off x="6950075" y="660400"/>
                <a:ext cx="1036320" cy="44958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fld id="{D4392B8E-AB82-4AEB-938B-9E00A4353C81}" type="TxLink">
                  <a:rPr lang="en-US" sz="1800" b="0" i="0" u="none" strike="noStrike">
                    <a:solidFill>
                      <a:srgbClr val="00B050"/>
                    </a:solidFill>
                    <a:latin typeface="Wingdings 3"/>
                  </a:rPr>
                  <a:pPr algn="ctr"/>
                  <a:t> </a:t>
                </a:fld>
                <a:endParaRPr lang="es-CO" sz="1800">
                  <a:solidFill>
                    <a:srgbClr val="00B050"/>
                  </a:solidFill>
                </a:endParaRPr>
              </a:p>
            </xdr:txBody>
          </xdr:sp>
          <xdr:sp macro="" textlink="'Tabla Datos'!$E$24">
            <xdr:nvSpPr>
              <xdr:cNvPr id="78" name="CuadroTexto 77">
                <a:extLst>
                  <a:ext uri="{FF2B5EF4-FFF2-40B4-BE49-F238E27FC236}">
                    <a16:creationId xmlns:a16="http://schemas.microsoft.com/office/drawing/2014/main" id="{FED5FBE3-B6EA-4DB9-AFFB-B66DC951A65F}"/>
                  </a:ext>
                </a:extLst>
              </xdr:cNvPr>
              <xdr:cNvSpPr txBox="1"/>
            </xdr:nvSpPr>
            <xdr:spPr>
              <a:xfrm>
                <a:off x="6950075" y="660400"/>
                <a:ext cx="1036320" cy="44958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fld id="{7FB52079-691C-4B91-929A-7F915B8E1340}" type="TxLink">
                  <a:rPr lang="en-US" sz="1800" b="0" i="0" u="none" strike="noStrike">
                    <a:solidFill>
                      <a:srgbClr val="FF0000"/>
                    </a:solidFill>
                    <a:latin typeface="Wingdings 3"/>
                  </a:rPr>
                  <a:pPr algn="ctr"/>
                  <a:t>q</a:t>
                </a:fld>
                <a:endParaRPr lang="es-CO" sz="1800">
                  <a:solidFill>
                    <a:srgbClr val="FF0000"/>
                  </a:solidFill>
                </a:endParaRPr>
              </a:p>
            </xdr:txBody>
          </xdr:sp>
        </xdr:grpSp>
        <xdr:grpSp>
          <xdr:nvGrpSpPr>
            <xdr:cNvPr id="73" name="Grupo 72">
              <a:extLst>
                <a:ext uri="{FF2B5EF4-FFF2-40B4-BE49-F238E27FC236}">
                  <a16:creationId xmlns:a16="http://schemas.microsoft.com/office/drawing/2014/main" id="{E40498B4-5633-4F70-97E7-7D9347A3F16E}"/>
                </a:ext>
              </a:extLst>
            </xdr:cNvPr>
            <xdr:cNvGrpSpPr/>
          </xdr:nvGrpSpPr>
          <xdr:grpSpPr>
            <a:xfrm>
              <a:off x="8258174" y="1130300"/>
              <a:ext cx="857250" cy="525780"/>
              <a:chOff x="7301864" y="3651250"/>
              <a:chExt cx="857250" cy="525780"/>
            </a:xfrm>
          </xdr:grpSpPr>
          <xdr:sp macro="" textlink="'Tabla Datos'!E21">
            <xdr:nvSpPr>
              <xdr:cNvPr id="75" name="CuadroTexto 74">
                <a:extLst>
                  <a:ext uri="{FF2B5EF4-FFF2-40B4-BE49-F238E27FC236}">
                    <a16:creationId xmlns:a16="http://schemas.microsoft.com/office/drawing/2014/main" id="{FB1FB94E-2269-48C0-8CBA-12447AD8BAE2}"/>
                  </a:ext>
                </a:extLst>
              </xdr:cNvPr>
              <xdr:cNvSpPr txBox="1"/>
            </xdr:nvSpPr>
            <xdr:spPr>
              <a:xfrm>
                <a:off x="7330439" y="3651250"/>
                <a:ext cx="800100" cy="52578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fld id="{FDC679AE-4E8F-4A66-AD0A-89B1BD1AA0F0}" type="TxLink">
                  <a:rPr lang="en-US" sz="1600" b="1" i="0" u="none" strike="noStrike">
                    <a:solidFill>
                      <a:srgbClr val="00B050"/>
                    </a:solidFill>
                    <a:latin typeface="Calibri"/>
                    <a:cs typeface="Calibri"/>
                  </a:rPr>
                  <a:pPr algn="ctr"/>
                  <a:t> </a:t>
                </a:fld>
                <a:endParaRPr lang="es-CO" sz="1600" b="1">
                  <a:solidFill>
                    <a:srgbClr val="00B050"/>
                  </a:solidFill>
                </a:endParaRPr>
              </a:p>
            </xdr:txBody>
          </xdr:sp>
          <xdr:sp macro="" textlink="'Tabla Datos'!E22">
            <xdr:nvSpPr>
              <xdr:cNvPr id="76" name="CuadroTexto 75">
                <a:extLst>
                  <a:ext uri="{FF2B5EF4-FFF2-40B4-BE49-F238E27FC236}">
                    <a16:creationId xmlns:a16="http://schemas.microsoft.com/office/drawing/2014/main" id="{D522834D-835F-4394-9DFF-C3AF9F90EC9B}"/>
                  </a:ext>
                </a:extLst>
              </xdr:cNvPr>
              <xdr:cNvSpPr txBox="1"/>
            </xdr:nvSpPr>
            <xdr:spPr>
              <a:xfrm>
                <a:off x="7301864" y="3651250"/>
                <a:ext cx="857250" cy="52578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fld id="{F525C4E4-310B-41BB-AE4A-C802DCEBAC25}" type="TxLink">
                  <a:rPr lang="en-US" sz="1600" b="1" i="0" u="none" strike="noStrike">
                    <a:solidFill>
                      <a:srgbClr val="FF0000"/>
                    </a:solidFill>
                    <a:latin typeface="Calibri"/>
                    <a:cs typeface="Calibri"/>
                  </a:rPr>
                  <a:pPr algn="ctr"/>
                  <a:t>-27,1%</a:t>
                </a:fld>
                <a:endParaRPr lang="es-CO" sz="1600" b="1">
                  <a:solidFill>
                    <a:srgbClr val="FF0000"/>
                  </a:solidFill>
                </a:endParaRPr>
              </a:p>
            </xdr:txBody>
          </xdr:sp>
        </xdr:grpSp>
        <xdr:sp macro="" textlink="'Tabla Datos'!E20">
          <xdr:nvSpPr>
            <xdr:cNvPr id="74" name="CuadroTexto 73">
              <a:extLst>
                <a:ext uri="{FF2B5EF4-FFF2-40B4-BE49-F238E27FC236}">
                  <a16:creationId xmlns:a16="http://schemas.microsoft.com/office/drawing/2014/main" id="{95F741F6-181C-41A5-812D-CA39F5A03DFF}"/>
                </a:ext>
              </a:extLst>
            </xdr:cNvPr>
            <xdr:cNvSpPr txBox="1"/>
          </xdr:nvSpPr>
          <xdr:spPr>
            <a:xfrm>
              <a:off x="8045450" y="1470025"/>
              <a:ext cx="1028700" cy="2730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indent="0" algn="ctr"/>
              <a:fld id="{95D4D446-4579-4136-9C8B-89FC08F23566}" type="TxLink">
                <a:rPr lang="en-US" sz="800" b="0" i="0" u="none" strike="noStrike">
                  <a:solidFill>
                    <a:schemeClr val="tx1">
                      <a:lumMod val="50000"/>
                      <a:lumOff val="50000"/>
                    </a:schemeClr>
                  </a:solidFill>
                  <a:latin typeface="Calibri"/>
                  <a:ea typeface="+mn-ea"/>
                  <a:cs typeface="Calibri"/>
                </a:rPr>
                <a:pPr marL="0" indent="0" algn="ctr"/>
                <a:t>Variación vs 2019</a:t>
              </a:fld>
              <a:endParaRPr lang="en-US" sz="800" b="0" i="0" u="none" strike="noStrike">
                <a:solidFill>
                  <a:schemeClr val="tx1">
                    <a:lumMod val="50000"/>
                    <a:lumOff val="50000"/>
                  </a:schemeClr>
                </a:solidFill>
                <a:latin typeface="Calibri"/>
                <a:ea typeface="+mn-ea"/>
                <a:cs typeface="Calibri"/>
              </a:endParaRPr>
            </a:p>
          </xdr:txBody>
        </xdr:sp>
      </xdr:grpSp>
      <xdr:pic>
        <xdr:nvPicPr>
          <xdr:cNvPr id="79" name="Gráfico 78" descr="Tendencia al alza contorno">
            <a:extLst>
              <a:ext uri="{FF2B5EF4-FFF2-40B4-BE49-F238E27FC236}">
                <a16:creationId xmlns:a16="http://schemas.microsoft.com/office/drawing/2014/main" id="{1CA2161C-B606-4193-91B1-6593860602F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9982200" y="742950"/>
            <a:ext cx="355600" cy="355600"/>
          </a:xfrm>
          <a:prstGeom prst="rect">
            <a:avLst/>
          </a:prstGeom>
        </xdr:spPr>
      </xdr:pic>
      <xdr:sp macro="" textlink="">
        <xdr:nvSpPr>
          <xdr:cNvPr id="82" name="CuadroTexto 81">
            <a:extLst>
              <a:ext uri="{FF2B5EF4-FFF2-40B4-BE49-F238E27FC236}">
                <a16:creationId xmlns:a16="http://schemas.microsoft.com/office/drawing/2014/main" id="{90F2C007-69B3-4316-9956-A5E05C923BEF}"/>
              </a:ext>
            </a:extLst>
          </xdr:cNvPr>
          <xdr:cNvSpPr txBox="1"/>
        </xdr:nvSpPr>
        <xdr:spPr>
          <a:xfrm>
            <a:off x="279400" y="1295400"/>
            <a:ext cx="1504950" cy="2095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s-CO" sz="1000" b="1" baseline="0">
                <a:solidFill>
                  <a:schemeClr val="tx2"/>
                </a:solidFill>
                <a:latin typeface="Bierstadt" panose="020B0604020202020204" pitchFamily="34" charset="0"/>
              </a:rPr>
              <a:t>Ventas por Mes</a:t>
            </a:r>
            <a:endParaRPr lang="es-CO" sz="1000" b="1">
              <a:solidFill>
                <a:schemeClr val="tx2"/>
              </a:solidFill>
              <a:latin typeface="Bierstadt" panose="020B0604020202020204" pitchFamily="34" charset="0"/>
            </a:endParaRPr>
          </a:p>
        </xdr:txBody>
      </xdr:sp>
      <xdr:sp macro="" textlink="">
        <xdr:nvSpPr>
          <xdr:cNvPr id="83" name="CuadroTexto 82">
            <a:extLst>
              <a:ext uri="{FF2B5EF4-FFF2-40B4-BE49-F238E27FC236}">
                <a16:creationId xmlns:a16="http://schemas.microsoft.com/office/drawing/2014/main" id="{64E18EF5-6E17-4214-8DFA-ECADF8D94A43}"/>
              </a:ext>
            </a:extLst>
          </xdr:cNvPr>
          <xdr:cNvSpPr txBox="1"/>
        </xdr:nvSpPr>
        <xdr:spPr>
          <a:xfrm>
            <a:off x="4032250" y="1295400"/>
            <a:ext cx="1504950" cy="2095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s-CO" sz="1000" b="1" baseline="0">
                <a:solidFill>
                  <a:schemeClr val="accent1"/>
                </a:solidFill>
                <a:latin typeface="Bierstadt" panose="020B0604020202020204" pitchFamily="34" charset="0"/>
              </a:rPr>
              <a:t>Ventas por Mes</a:t>
            </a:r>
            <a:endParaRPr lang="es-CO" sz="1000" b="1">
              <a:solidFill>
                <a:schemeClr val="accent1"/>
              </a:solidFill>
              <a:latin typeface="Bierstadt" panose="020B0604020202020204" pitchFamily="34" charset="0"/>
            </a:endParaRPr>
          </a:p>
        </xdr:txBody>
      </xdr:sp>
      <xdr:sp macro="" textlink="">
        <xdr:nvSpPr>
          <xdr:cNvPr id="84" name="CuadroTexto 83">
            <a:extLst>
              <a:ext uri="{FF2B5EF4-FFF2-40B4-BE49-F238E27FC236}">
                <a16:creationId xmlns:a16="http://schemas.microsoft.com/office/drawing/2014/main" id="{5552FED2-F9FC-4AB9-BCC7-7227DFA38CA6}"/>
              </a:ext>
            </a:extLst>
          </xdr:cNvPr>
          <xdr:cNvSpPr txBox="1"/>
        </xdr:nvSpPr>
        <xdr:spPr>
          <a:xfrm>
            <a:off x="7772400" y="1295400"/>
            <a:ext cx="1504950" cy="2095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s-CO" sz="1000" b="1" baseline="0">
                <a:solidFill>
                  <a:srgbClr val="63C1BF"/>
                </a:solidFill>
                <a:latin typeface="Bierstadt" panose="020B0604020202020204" pitchFamily="34" charset="0"/>
              </a:rPr>
              <a:t>Ventas por Mes</a:t>
            </a:r>
            <a:endParaRPr lang="es-CO" sz="1000" b="1">
              <a:solidFill>
                <a:srgbClr val="63C1BF"/>
              </a:solidFill>
              <a:latin typeface="Bierstadt" panose="020B0604020202020204" pitchFamily="34" charset="0"/>
            </a:endParaRPr>
          </a:p>
        </xdr:txBody>
      </xdr:sp>
      <xdr:cxnSp macro="">
        <xdr:nvCxnSpPr>
          <xdr:cNvPr id="87" name="Conector recto 86">
            <a:extLst>
              <a:ext uri="{FF2B5EF4-FFF2-40B4-BE49-F238E27FC236}">
                <a16:creationId xmlns:a16="http://schemas.microsoft.com/office/drawing/2014/main" id="{F69F099D-A678-4F9A-9124-6BDD6C8602F4}"/>
              </a:ext>
            </a:extLst>
          </xdr:cNvPr>
          <xdr:cNvCxnSpPr/>
        </xdr:nvCxnSpPr>
        <xdr:spPr>
          <a:xfrm flipV="1">
            <a:off x="8839200" y="1873250"/>
            <a:ext cx="1368000" cy="0"/>
          </a:xfrm>
          <a:prstGeom prst="line">
            <a:avLst/>
          </a:prstGeom>
          <a:ln w="6350">
            <a:solidFill>
              <a:srgbClr val="FF0000"/>
            </a:solidFill>
            <a:prstDash val="dash"/>
            <a:headEnd type="oval" w="sm" len="sm"/>
            <a:tailEnd type="oval" w="sm" len="sm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8" name="CuadroTexto 87">
            <a:extLst>
              <a:ext uri="{FF2B5EF4-FFF2-40B4-BE49-F238E27FC236}">
                <a16:creationId xmlns:a16="http://schemas.microsoft.com/office/drawing/2014/main" id="{1C7B2611-699B-4799-85AF-33916EA5E2CB}"/>
              </a:ext>
            </a:extLst>
          </xdr:cNvPr>
          <xdr:cNvSpPr txBox="1"/>
        </xdr:nvSpPr>
        <xdr:spPr>
          <a:xfrm>
            <a:off x="8839200" y="1682750"/>
            <a:ext cx="1409700" cy="1778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CO" sz="800">
                <a:solidFill>
                  <a:schemeClr val="tx1">
                    <a:lumMod val="50000"/>
                    <a:lumOff val="50000"/>
                  </a:schemeClr>
                </a:solidFill>
              </a:rPr>
              <a:t>Restricciones por Cuarentena</a:t>
            </a:r>
          </a:p>
        </xdr:txBody>
      </xdr:sp>
      <xdr:sp macro="" textlink="">
        <xdr:nvSpPr>
          <xdr:cNvPr id="89" name="CuadroTexto 88">
            <a:extLst>
              <a:ext uri="{FF2B5EF4-FFF2-40B4-BE49-F238E27FC236}">
                <a16:creationId xmlns:a16="http://schemas.microsoft.com/office/drawing/2014/main" id="{D7795BA6-B2D5-4346-AC44-EC213BF98E57}"/>
              </a:ext>
            </a:extLst>
          </xdr:cNvPr>
          <xdr:cNvSpPr txBox="1"/>
        </xdr:nvSpPr>
        <xdr:spPr>
          <a:xfrm>
            <a:off x="5670549" y="2698750"/>
            <a:ext cx="2600551" cy="21072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s-CO" sz="1400" b="1" baseline="0">
                <a:solidFill>
                  <a:schemeClr val="tx2"/>
                </a:solidFill>
                <a:latin typeface="Bierstadt" panose="020B0604020202020204" pitchFamily="34" charset="0"/>
              </a:rPr>
              <a:t>Ventas por Mes 2018 - 2020</a:t>
            </a:r>
            <a:endParaRPr lang="es-CO" sz="1400" b="1">
              <a:solidFill>
                <a:schemeClr val="tx2"/>
              </a:solidFill>
              <a:latin typeface="Bierstadt" panose="020B0604020202020204" pitchFamily="34" charset="0"/>
            </a:endParaRPr>
          </a:p>
        </xdr:txBody>
      </xdr:sp>
      <xdr:sp macro="" textlink="">
        <xdr:nvSpPr>
          <xdr:cNvPr id="90" name="CuadroTexto 89">
            <a:extLst>
              <a:ext uri="{FF2B5EF4-FFF2-40B4-BE49-F238E27FC236}">
                <a16:creationId xmlns:a16="http://schemas.microsoft.com/office/drawing/2014/main" id="{6358BD41-CA78-471B-BABC-2A7E8F13CD33}"/>
              </a:ext>
            </a:extLst>
          </xdr:cNvPr>
          <xdr:cNvSpPr txBox="1"/>
        </xdr:nvSpPr>
        <xdr:spPr>
          <a:xfrm>
            <a:off x="742950" y="139700"/>
            <a:ext cx="2778610" cy="4572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s-CO" sz="3200" b="1">
                <a:solidFill>
                  <a:schemeClr val="accent1"/>
                </a:solidFill>
                <a:latin typeface="HP Simplified" panose="020B0604020204020204" pitchFamily="34" charset="0"/>
              </a:rPr>
              <a:t>TU</a:t>
            </a:r>
            <a:r>
              <a:rPr lang="es-CO" sz="3200" b="1" baseline="0">
                <a:solidFill>
                  <a:schemeClr val="accent1"/>
                </a:solidFill>
                <a:latin typeface="HP Simplified" panose="020B0604020204020204" pitchFamily="34" charset="0"/>
              </a:rPr>
              <a:t> COMPAÑÍA</a:t>
            </a:r>
            <a:endParaRPr lang="es-CO" sz="3200" b="1">
              <a:solidFill>
                <a:schemeClr val="accent1"/>
              </a:solidFill>
              <a:latin typeface="HP Simplified" panose="020B0604020204020204" pitchFamily="34" charset="0"/>
            </a:endParaRPr>
          </a:p>
        </xdr:txBody>
      </xdr:sp>
      <xdr:grpSp>
        <xdr:nvGrpSpPr>
          <xdr:cNvPr id="105" name="Grupo 104">
            <a:extLst>
              <a:ext uri="{FF2B5EF4-FFF2-40B4-BE49-F238E27FC236}">
                <a16:creationId xmlns:a16="http://schemas.microsoft.com/office/drawing/2014/main" id="{B1A4B834-6527-42E8-B3E4-7EC9F9E2C566}"/>
              </a:ext>
            </a:extLst>
          </xdr:cNvPr>
          <xdr:cNvGrpSpPr/>
        </xdr:nvGrpSpPr>
        <xdr:grpSpPr>
          <a:xfrm>
            <a:off x="304800" y="190500"/>
            <a:ext cx="386054" cy="382028"/>
            <a:chOff x="1933346" y="892849"/>
            <a:chExt cx="1284355" cy="1241779"/>
          </a:xfrm>
        </xdr:grpSpPr>
        <xdr:sp macro="" textlink="">
          <xdr:nvSpPr>
            <xdr:cNvPr id="100" name="Forma libre: forma 99">
              <a:extLst>
                <a:ext uri="{FF2B5EF4-FFF2-40B4-BE49-F238E27FC236}">
                  <a16:creationId xmlns:a16="http://schemas.microsoft.com/office/drawing/2014/main" id="{EF5CFA04-FDFA-45D3-B494-D4BE74F6EFF0}"/>
                </a:ext>
              </a:extLst>
            </xdr:cNvPr>
            <xdr:cNvSpPr/>
          </xdr:nvSpPr>
          <xdr:spPr>
            <a:xfrm>
              <a:off x="2858398" y="892849"/>
              <a:ext cx="359303" cy="351053"/>
            </a:xfrm>
            <a:custGeom>
              <a:avLst/>
              <a:gdLst>
                <a:gd name="connsiteX0" fmla="*/ 272322 w 279109"/>
                <a:gd name="connsiteY0" fmla="*/ 8054 h 268205"/>
                <a:gd name="connsiteX1" fmla="*/ 0 w 279109"/>
                <a:gd name="connsiteY1" fmla="*/ 41524 h 268205"/>
                <a:gd name="connsiteX2" fmla="*/ 124751 w 279109"/>
                <a:gd name="connsiteY2" fmla="*/ 140412 h 268205"/>
                <a:gd name="connsiteX3" fmla="*/ 225160 w 279109"/>
                <a:gd name="connsiteY3" fmla="*/ 268205 h 268205"/>
                <a:gd name="connsiteX4" fmla="*/ 272322 w 279109"/>
                <a:gd name="connsiteY4" fmla="*/ 8054 h 26820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279109" h="268205">
                  <a:moveTo>
                    <a:pt x="272322" y="8054"/>
                  </a:moveTo>
                  <a:cubicBezTo>
                    <a:pt x="251023" y="-13245"/>
                    <a:pt x="114102" y="11096"/>
                    <a:pt x="0" y="41524"/>
                  </a:cubicBezTo>
                  <a:cubicBezTo>
                    <a:pt x="41077" y="65865"/>
                    <a:pt x="83674" y="99335"/>
                    <a:pt x="124751" y="140412"/>
                  </a:cubicBezTo>
                  <a:cubicBezTo>
                    <a:pt x="167349" y="183009"/>
                    <a:pt x="200819" y="225607"/>
                    <a:pt x="225160" y="268205"/>
                  </a:cubicBezTo>
                  <a:cubicBezTo>
                    <a:pt x="255587" y="151061"/>
                    <a:pt x="295143" y="29353"/>
                    <a:pt x="272322" y="8054"/>
                  </a:cubicBezTo>
                  <a:close/>
                </a:path>
              </a:pathLst>
            </a:custGeom>
            <a:solidFill>
              <a:schemeClr val="accent1"/>
            </a:solidFill>
            <a:ln w="15180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CO"/>
            </a:p>
          </xdr:txBody>
        </xdr:sp>
        <xdr:sp macro="" textlink="">
          <xdr:nvSpPr>
            <xdr:cNvPr id="101" name="Forma libre: forma 100">
              <a:extLst>
                <a:ext uri="{FF2B5EF4-FFF2-40B4-BE49-F238E27FC236}">
                  <a16:creationId xmlns:a16="http://schemas.microsoft.com/office/drawing/2014/main" id="{5BA83DFB-F170-48AB-B8F0-2B804D9940B4}"/>
                </a:ext>
              </a:extLst>
            </xdr:cNvPr>
            <xdr:cNvSpPr/>
          </xdr:nvSpPr>
          <xdr:spPr>
            <a:xfrm>
              <a:off x="1933346" y="1331738"/>
              <a:ext cx="371107" cy="354953"/>
            </a:xfrm>
            <a:custGeom>
              <a:avLst/>
              <a:gdLst>
                <a:gd name="connsiteX0" fmla="*/ 371108 w 371107"/>
                <a:gd name="connsiteY0" fmla="*/ 23391 h 354953"/>
                <a:gd name="connsiteX1" fmla="*/ 319382 w 371107"/>
                <a:gd name="connsiteY1" fmla="*/ 3614 h 354953"/>
                <a:gd name="connsiteX2" fmla="*/ 258528 w 371107"/>
                <a:gd name="connsiteY2" fmla="*/ 15784 h 354953"/>
                <a:gd name="connsiteX3" fmla="*/ 16632 w 371107"/>
                <a:gd name="connsiteY3" fmla="*/ 257680 h 354953"/>
                <a:gd name="connsiteX4" fmla="*/ 68358 w 371107"/>
                <a:gd name="connsiteY4" fmla="*/ 353525 h 354953"/>
                <a:gd name="connsiteX5" fmla="*/ 270698 w 371107"/>
                <a:gd name="connsiteY5" fmla="*/ 307884 h 354953"/>
                <a:gd name="connsiteX6" fmla="*/ 371108 w 371107"/>
                <a:gd name="connsiteY6" fmla="*/ 23391 h 354953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</a:cxnLst>
              <a:rect l="l" t="t" r="r" b="b"/>
              <a:pathLst>
                <a:path w="371107" h="354953">
                  <a:moveTo>
                    <a:pt x="371108" y="23391"/>
                  </a:moveTo>
                  <a:lnTo>
                    <a:pt x="319382" y="3614"/>
                  </a:lnTo>
                  <a:cubicBezTo>
                    <a:pt x="298083" y="-3993"/>
                    <a:pt x="275262" y="571"/>
                    <a:pt x="258528" y="15784"/>
                  </a:cubicBezTo>
                  <a:lnTo>
                    <a:pt x="16632" y="257680"/>
                  </a:lnTo>
                  <a:cubicBezTo>
                    <a:pt x="-22923" y="297235"/>
                    <a:pt x="13590" y="365696"/>
                    <a:pt x="68358" y="353525"/>
                  </a:cubicBezTo>
                  <a:lnTo>
                    <a:pt x="270698" y="307884"/>
                  </a:lnTo>
                  <a:cubicBezTo>
                    <a:pt x="287433" y="231817"/>
                    <a:pt x="314818" y="129886"/>
                    <a:pt x="371108" y="23391"/>
                  </a:cubicBezTo>
                  <a:close/>
                </a:path>
              </a:pathLst>
            </a:custGeom>
            <a:solidFill>
              <a:schemeClr val="tx1"/>
            </a:solidFill>
            <a:ln w="15180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CO"/>
            </a:p>
          </xdr:txBody>
        </xdr:sp>
        <xdr:sp macro="" textlink="">
          <xdr:nvSpPr>
            <xdr:cNvPr id="102" name="Forma libre: forma 101">
              <a:extLst>
                <a:ext uri="{FF2B5EF4-FFF2-40B4-BE49-F238E27FC236}">
                  <a16:creationId xmlns:a16="http://schemas.microsoft.com/office/drawing/2014/main" id="{E45CE6F5-21E4-4215-B69D-B50200FD2146}"/>
                </a:ext>
              </a:extLst>
            </xdr:cNvPr>
            <xdr:cNvSpPr/>
          </xdr:nvSpPr>
          <xdr:spPr>
            <a:xfrm>
              <a:off x="2380587" y="1752203"/>
              <a:ext cx="355656" cy="382425"/>
            </a:xfrm>
            <a:custGeom>
              <a:avLst/>
              <a:gdLst>
                <a:gd name="connsiteX0" fmla="*/ 327026 w 355656"/>
                <a:gd name="connsiteY0" fmla="*/ 0 h 382425"/>
                <a:gd name="connsiteX1" fmla="*/ 48618 w 355656"/>
                <a:gd name="connsiteY1" fmla="*/ 97367 h 382425"/>
                <a:gd name="connsiteX2" fmla="*/ 1456 w 355656"/>
                <a:gd name="connsiteY2" fmla="*/ 313399 h 382425"/>
                <a:gd name="connsiteX3" fmla="*/ 97301 w 355656"/>
                <a:gd name="connsiteY3" fmla="*/ 365125 h 382425"/>
                <a:gd name="connsiteX4" fmla="*/ 339197 w 355656"/>
                <a:gd name="connsiteY4" fmla="*/ 123230 h 382425"/>
                <a:gd name="connsiteX5" fmla="*/ 351368 w 355656"/>
                <a:gd name="connsiteY5" fmla="*/ 62375 h 382425"/>
                <a:gd name="connsiteX6" fmla="*/ 327026 w 355656"/>
                <a:gd name="connsiteY6" fmla="*/ 0 h 38242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</a:cxnLst>
              <a:rect l="l" t="t" r="r" b="b"/>
              <a:pathLst>
                <a:path w="355656" h="382425">
                  <a:moveTo>
                    <a:pt x="327026" y="0"/>
                  </a:moveTo>
                  <a:cubicBezTo>
                    <a:pt x="225095" y="53247"/>
                    <a:pt x="127729" y="82153"/>
                    <a:pt x="48618" y="97367"/>
                  </a:cubicBezTo>
                  <a:lnTo>
                    <a:pt x="1456" y="313399"/>
                  </a:lnTo>
                  <a:cubicBezTo>
                    <a:pt x="-10715" y="368168"/>
                    <a:pt x="56225" y="406202"/>
                    <a:pt x="97301" y="365125"/>
                  </a:cubicBezTo>
                  <a:lnTo>
                    <a:pt x="339197" y="123230"/>
                  </a:lnTo>
                  <a:cubicBezTo>
                    <a:pt x="354410" y="108016"/>
                    <a:pt x="360496" y="83674"/>
                    <a:pt x="351368" y="62375"/>
                  </a:cubicBezTo>
                  <a:lnTo>
                    <a:pt x="327026" y="0"/>
                  </a:lnTo>
                  <a:close/>
                </a:path>
              </a:pathLst>
            </a:custGeom>
            <a:solidFill>
              <a:schemeClr val="tx1"/>
            </a:solidFill>
            <a:ln w="15180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CO"/>
            </a:p>
          </xdr:txBody>
        </xdr:sp>
        <xdr:sp macro="" textlink="">
          <xdr:nvSpPr>
            <xdr:cNvPr id="103" name="Forma libre: forma 102">
              <a:extLst>
                <a:ext uri="{FF2B5EF4-FFF2-40B4-BE49-F238E27FC236}">
                  <a16:creationId xmlns:a16="http://schemas.microsoft.com/office/drawing/2014/main" id="{8475101B-D0ED-4BAB-9FAD-C3D323321A09}"/>
                </a:ext>
              </a:extLst>
            </xdr:cNvPr>
            <xdr:cNvSpPr/>
          </xdr:nvSpPr>
          <xdr:spPr>
            <a:xfrm>
              <a:off x="2257292" y="982397"/>
              <a:ext cx="818488" cy="816967"/>
            </a:xfrm>
            <a:custGeom>
              <a:avLst/>
              <a:gdLst>
                <a:gd name="connsiteX0" fmla="*/ 540081 w 818488"/>
                <a:gd name="connsiteY0" fmla="*/ 0 h 816967"/>
                <a:gd name="connsiteX1" fmla="*/ 249502 w 818488"/>
                <a:gd name="connsiteY1" fmla="*/ 197776 h 816967"/>
                <a:gd name="connsiteX2" fmla="*/ 0 w 818488"/>
                <a:gd name="connsiteY2" fmla="*/ 722643 h 816967"/>
                <a:gd name="connsiteX3" fmla="*/ 94324 w 818488"/>
                <a:gd name="connsiteY3" fmla="*/ 816967 h 816967"/>
                <a:gd name="connsiteX4" fmla="*/ 620713 w 818488"/>
                <a:gd name="connsiteY4" fmla="*/ 568986 h 816967"/>
                <a:gd name="connsiteX5" fmla="*/ 818489 w 818488"/>
                <a:gd name="connsiteY5" fmla="*/ 279929 h 816967"/>
                <a:gd name="connsiteX6" fmla="*/ 702866 w 818488"/>
                <a:gd name="connsiteY6" fmla="*/ 112580 h 816967"/>
                <a:gd name="connsiteX7" fmla="*/ 540081 w 818488"/>
                <a:gd name="connsiteY7" fmla="*/ 0 h 816967"/>
                <a:gd name="connsiteX8" fmla="*/ 617670 w 818488"/>
                <a:gd name="connsiteY8" fmla="*/ 328613 h 816967"/>
                <a:gd name="connsiteX9" fmla="*/ 488355 w 818488"/>
                <a:gd name="connsiteY9" fmla="*/ 328613 h 816967"/>
                <a:gd name="connsiteX10" fmla="*/ 488355 w 818488"/>
                <a:gd name="connsiteY10" fmla="*/ 199297 h 816967"/>
                <a:gd name="connsiteX11" fmla="*/ 617670 w 818488"/>
                <a:gd name="connsiteY11" fmla="*/ 199297 h 816967"/>
                <a:gd name="connsiteX12" fmla="*/ 617670 w 818488"/>
                <a:gd name="connsiteY12" fmla="*/ 328613 h 816967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</a:cxnLst>
              <a:rect l="l" t="t" r="r" b="b"/>
              <a:pathLst>
                <a:path w="818488" h="816967">
                  <a:moveTo>
                    <a:pt x="540081" y="0"/>
                  </a:moveTo>
                  <a:cubicBezTo>
                    <a:pt x="450321" y="36513"/>
                    <a:pt x="348390" y="98888"/>
                    <a:pt x="249502" y="197776"/>
                  </a:cubicBezTo>
                  <a:cubicBezTo>
                    <a:pt x="68461" y="378817"/>
                    <a:pt x="15214" y="597892"/>
                    <a:pt x="0" y="722643"/>
                  </a:cubicBezTo>
                  <a:lnTo>
                    <a:pt x="94324" y="816967"/>
                  </a:lnTo>
                  <a:cubicBezTo>
                    <a:pt x="219075" y="801754"/>
                    <a:pt x="439671" y="750028"/>
                    <a:pt x="620713" y="568986"/>
                  </a:cubicBezTo>
                  <a:cubicBezTo>
                    <a:pt x="719601" y="470098"/>
                    <a:pt x="781976" y="369689"/>
                    <a:pt x="818489" y="279929"/>
                  </a:cubicBezTo>
                  <a:cubicBezTo>
                    <a:pt x="798711" y="229724"/>
                    <a:pt x="759156" y="170392"/>
                    <a:pt x="702866" y="112580"/>
                  </a:cubicBezTo>
                  <a:cubicBezTo>
                    <a:pt x="648097" y="59333"/>
                    <a:pt x="590285" y="19778"/>
                    <a:pt x="540081" y="0"/>
                  </a:cubicBezTo>
                  <a:close/>
                  <a:moveTo>
                    <a:pt x="617670" y="328613"/>
                  </a:moveTo>
                  <a:cubicBezTo>
                    <a:pt x="582679" y="363604"/>
                    <a:pt x="524867" y="363604"/>
                    <a:pt x="488355" y="328613"/>
                  </a:cubicBezTo>
                  <a:cubicBezTo>
                    <a:pt x="453364" y="293621"/>
                    <a:pt x="453364" y="235810"/>
                    <a:pt x="488355" y="199297"/>
                  </a:cubicBezTo>
                  <a:cubicBezTo>
                    <a:pt x="523346" y="164306"/>
                    <a:pt x="581157" y="164306"/>
                    <a:pt x="617670" y="199297"/>
                  </a:cubicBezTo>
                  <a:cubicBezTo>
                    <a:pt x="652661" y="235810"/>
                    <a:pt x="652661" y="293621"/>
                    <a:pt x="617670" y="328613"/>
                  </a:cubicBezTo>
                  <a:close/>
                </a:path>
              </a:pathLst>
            </a:custGeom>
            <a:solidFill>
              <a:schemeClr val="bg1"/>
            </a:solidFill>
            <a:ln w="12700" cap="flat">
              <a:solidFill>
                <a:schemeClr val="tx1"/>
              </a:solidFill>
              <a:prstDash val="solid"/>
              <a:miter/>
            </a:ln>
          </xdr:spPr>
          <xdr:txBody>
            <a:bodyPr rtlCol="0" anchor="ctr"/>
            <a:lstStyle/>
            <a:p>
              <a:endParaRPr lang="es-CO"/>
            </a:p>
          </xdr:txBody>
        </xdr:sp>
        <xdr:sp macro="" textlink="">
          <xdr:nvSpPr>
            <xdr:cNvPr id="104" name="Forma libre: forma 103">
              <a:extLst>
                <a:ext uri="{FF2B5EF4-FFF2-40B4-BE49-F238E27FC236}">
                  <a16:creationId xmlns:a16="http://schemas.microsoft.com/office/drawing/2014/main" id="{F03EF01C-22CB-45B2-8620-9972BB003105}"/>
                </a:ext>
              </a:extLst>
            </xdr:cNvPr>
            <xdr:cNvSpPr/>
          </xdr:nvSpPr>
          <xdr:spPr>
            <a:xfrm>
              <a:off x="2078104" y="1761869"/>
              <a:ext cx="216683" cy="217132"/>
            </a:xfrm>
            <a:custGeom>
              <a:avLst/>
              <a:gdLst>
                <a:gd name="connsiteX0" fmla="*/ 177667 w 216683"/>
                <a:gd name="connsiteY0" fmla="*/ 39017 h 217132"/>
                <a:gd name="connsiteX1" fmla="*/ 106163 w 216683"/>
                <a:gd name="connsiteY1" fmla="*/ 23803 h 217132"/>
                <a:gd name="connsiteX2" fmla="*/ 4233 w 216683"/>
                <a:gd name="connsiteY2" fmla="*/ 212451 h 217132"/>
                <a:gd name="connsiteX3" fmla="*/ 192881 w 216683"/>
                <a:gd name="connsiteY3" fmla="*/ 110520 h 217132"/>
                <a:gd name="connsiteX4" fmla="*/ 177667 w 216683"/>
                <a:gd name="connsiteY4" fmla="*/ 39017 h 21713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216683" h="217132">
                  <a:moveTo>
                    <a:pt x="177667" y="39017"/>
                  </a:moveTo>
                  <a:cubicBezTo>
                    <a:pt x="153325" y="14675"/>
                    <a:pt x="156368" y="-26401"/>
                    <a:pt x="106163" y="23803"/>
                  </a:cubicBezTo>
                  <a:cubicBezTo>
                    <a:pt x="55959" y="74008"/>
                    <a:pt x="-18588" y="188109"/>
                    <a:pt x="4233" y="212451"/>
                  </a:cubicBezTo>
                  <a:cubicBezTo>
                    <a:pt x="28574" y="236793"/>
                    <a:pt x="142676" y="160725"/>
                    <a:pt x="192881" y="110520"/>
                  </a:cubicBezTo>
                  <a:cubicBezTo>
                    <a:pt x="243085" y="58794"/>
                    <a:pt x="202009" y="61837"/>
                    <a:pt x="177667" y="39017"/>
                  </a:cubicBezTo>
                  <a:close/>
                </a:path>
              </a:pathLst>
            </a:custGeom>
            <a:solidFill>
              <a:srgbClr val="FFC000"/>
            </a:solidFill>
            <a:ln w="15180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CO"/>
            </a:p>
          </xdr:txBody>
        </xdr:sp>
      </xdr:grpSp>
      <xdr:sp macro="" textlink="">
        <xdr:nvSpPr>
          <xdr:cNvPr id="106" name="CuadroTexto 105">
            <a:extLst>
              <a:ext uri="{FF2B5EF4-FFF2-40B4-BE49-F238E27FC236}">
                <a16:creationId xmlns:a16="http://schemas.microsoft.com/office/drawing/2014/main" id="{5E55F891-CDD2-43EF-B683-33102535120A}"/>
              </a:ext>
            </a:extLst>
          </xdr:cNvPr>
          <xdr:cNvSpPr txBox="1"/>
        </xdr:nvSpPr>
        <xdr:spPr>
          <a:xfrm>
            <a:off x="7099683" y="107950"/>
            <a:ext cx="3397250" cy="4953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s-CO" sz="2000" b="1">
                <a:solidFill>
                  <a:schemeClr val="bg1">
                    <a:lumMod val="65000"/>
                  </a:schemeClr>
                </a:solidFill>
                <a:latin typeface="HP Simplified" panose="020B0604020204020204" pitchFamily="34" charset="0"/>
              </a:rPr>
              <a:t>DASHBOARD</a:t>
            </a:r>
            <a:r>
              <a:rPr lang="es-CO" sz="2000" b="0">
                <a:solidFill>
                  <a:schemeClr val="bg1">
                    <a:lumMod val="65000"/>
                  </a:schemeClr>
                </a:solidFill>
                <a:latin typeface="HP Simplified" panose="020B0604020204020204" pitchFamily="34" charset="0"/>
              </a:rPr>
              <a:t> 2018 - 2020</a:t>
            </a:r>
          </a:p>
        </xdr:txBody>
      </xdr:sp>
      <xdr:cxnSp macro="">
        <xdr:nvCxnSpPr>
          <xdr:cNvPr id="109" name="Conector recto 108">
            <a:extLst>
              <a:ext uri="{FF2B5EF4-FFF2-40B4-BE49-F238E27FC236}">
                <a16:creationId xmlns:a16="http://schemas.microsoft.com/office/drawing/2014/main" id="{6C7B3FEA-F43E-4AF5-BD95-39B8512BBB46}"/>
              </a:ext>
            </a:extLst>
          </xdr:cNvPr>
          <xdr:cNvCxnSpPr/>
        </xdr:nvCxnSpPr>
        <xdr:spPr>
          <a:xfrm>
            <a:off x="3416300" y="165100"/>
            <a:ext cx="0" cy="381000"/>
          </a:xfrm>
          <a:prstGeom prst="line">
            <a:avLst/>
          </a:prstGeom>
          <a:ln w="19050">
            <a:solidFill>
              <a:schemeClr val="accent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0" name="CuadroTexto 109">
            <a:extLst>
              <a:ext uri="{FF2B5EF4-FFF2-40B4-BE49-F238E27FC236}">
                <a16:creationId xmlns:a16="http://schemas.microsoft.com/office/drawing/2014/main" id="{DA20CD1A-DDB5-468C-8654-84F796F1D58E}"/>
              </a:ext>
            </a:extLst>
          </xdr:cNvPr>
          <xdr:cNvSpPr txBox="1"/>
        </xdr:nvSpPr>
        <xdr:spPr>
          <a:xfrm>
            <a:off x="3492499" y="133350"/>
            <a:ext cx="3163611" cy="4572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s-CO" sz="2400" b="0">
                <a:solidFill>
                  <a:schemeClr val="bg1">
                    <a:lumMod val="65000"/>
                  </a:schemeClr>
                </a:solidFill>
                <a:latin typeface="HP Simplified" panose="020B0604020204020204" pitchFamily="34" charset="0"/>
              </a:rPr>
              <a:t>GERENCIA COMERCIAL</a:t>
            </a:r>
          </a:p>
        </xdr:txBody>
      </xdr:sp>
      <xdr:cxnSp macro="">
        <xdr:nvCxnSpPr>
          <xdr:cNvPr id="111" name="Conector recto 110">
            <a:extLst>
              <a:ext uri="{FF2B5EF4-FFF2-40B4-BE49-F238E27FC236}">
                <a16:creationId xmlns:a16="http://schemas.microsoft.com/office/drawing/2014/main" id="{98EA1164-C4B8-4410-B4A9-ABAB919E4AB9}"/>
              </a:ext>
            </a:extLst>
          </xdr:cNvPr>
          <xdr:cNvCxnSpPr/>
        </xdr:nvCxnSpPr>
        <xdr:spPr>
          <a:xfrm>
            <a:off x="6591300" y="165100"/>
            <a:ext cx="0" cy="381000"/>
          </a:xfrm>
          <a:prstGeom prst="line">
            <a:avLst/>
          </a:prstGeom>
          <a:ln w="19050">
            <a:solidFill>
              <a:schemeClr val="bg1">
                <a:lumMod val="6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113" name="Gráfico 112" descr="Diana con relleno sólido">
            <a:extLst>
              <a:ext uri="{FF2B5EF4-FFF2-40B4-BE49-F238E27FC236}">
                <a16:creationId xmlns:a16="http://schemas.microsoft.com/office/drawing/2014/main" id="{0B90D21A-2C60-4FFA-A2F8-7882D08BFC0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6724650" y="158750"/>
            <a:ext cx="400050" cy="400050"/>
          </a:xfrm>
          <a:prstGeom prst="rect">
            <a:avLst/>
          </a:prstGeom>
        </xdr:spPr>
      </xdr:pic>
      <xdr:cxnSp macro="">
        <xdr:nvCxnSpPr>
          <xdr:cNvPr id="114" name="Conector recto 113">
            <a:extLst>
              <a:ext uri="{FF2B5EF4-FFF2-40B4-BE49-F238E27FC236}">
                <a16:creationId xmlns:a16="http://schemas.microsoft.com/office/drawing/2014/main" id="{F2ADE195-8280-4EC8-8ECB-DA53737323E6}"/>
              </a:ext>
            </a:extLst>
          </xdr:cNvPr>
          <xdr:cNvCxnSpPr/>
        </xdr:nvCxnSpPr>
        <xdr:spPr>
          <a:xfrm>
            <a:off x="10033000" y="158750"/>
            <a:ext cx="0" cy="381000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116" name="Imagen 115">
            <a:hlinkClick xmlns:r="http://schemas.openxmlformats.org/officeDocument/2006/relationships" r:id="rId13"/>
            <a:extLst>
              <a:ext uri="{FF2B5EF4-FFF2-40B4-BE49-F238E27FC236}">
                <a16:creationId xmlns:a16="http://schemas.microsoft.com/office/drawing/2014/main" id="{06CFAC41-805C-4472-9F8B-2761B266CAB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130730" y="247650"/>
            <a:ext cx="321782" cy="221649"/>
          </a:xfrm>
          <a:prstGeom prst="rect">
            <a:avLst/>
          </a:prstGeom>
        </xdr:spPr>
      </xdr:pic>
      <xdr:sp macro="" textlink="">
        <xdr:nvSpPr>
          <xdr:cNvPr id="117" name="CuadroTexto 116">
            <a:hlinkClick xmlns:r="http://schemas.openxmlformats.org/officeDocument/2006/relationships" r:id="rId13"/>
            <a:extLst>
              <a:ext uri="{FF2B5EF4-FFF2-40B4-BE49-F238E27FC236}">
                <a16:creationId xmlns:a16="http://schemas.microsoft.com/office/drawing/2014/main" id="{8B78956E-5D04-40D3-8CD6-8673542363A7}"/>
              </a:ext>
            </a:extLst>
          </xdr:cNvPr>
          <xdr:cNvSpPr txBox="1"/>
        </xdr:nvSpPr>
        <xdr:spPr>
          <a:xfrm>
            <a:off x="10425235" y="241300"/>
            <a:ext cx="1266298" cy="251460"/>
          </a:xfrm>
          <a:prstGeom prst="roundRect">
            <a:avLst>
              <a:gd name="adj" fmla="val 32917"/>
            </a:avLst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s-CO" sz="1200" b="1">
                <a:solidFill>
                  <a:srgbClr val="FF0000"/>
                </a:solidFill>
                <a:latin typeface="HP Simplified" panose="020B0604020204020204" pitchFamily="34" charset="0"/>
              </a:rPr>
              <a:t>ASPEROS GEEK</a:t>
            </a:r>
          </a:p>
        </xdr:txBody>
      </xdr:sp>
      <xdr:sp macro="" textlink="">
        <xdr:nvSpPr>
          <xdr:cNvPr id="118" name="CuadroTexto 117">
            <a:extLst>
              <a:ext uri="{FF2B5EF4-FFF2-40B4-BE49-F238E27FC236}">
                <a16:creationId xmlns:a16="http://schemas.microsoft.com/office/drawing/2014/main" id="{20F68FAE-1E19-46E9-AAE6-663BF03C6DC8}"/>
              </a:ext>
            </a:extLst>
          </xdr:cNvPr>
          <xdr:cNvSpPr txBox="1"/>
        </xdr:nvSpPr>
        <xdr:spPr>
          <a:xfrm>
            <a:off x="273050" y="4359275"/>
            <a:ext cx="2266950" cy="2222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s-CO" sz="1000">
                <a:solidFill>
                  <a:schemeClr val="bg1">
                    <a:lumMod val="65000"/>
                  </a:schemeClr>
                </a:solidFill>
              </a:rPr>
              <a:t>Fuente: Tu Sistma de Información</a:t>
            </a:r>
          </a:p>
        </xdr:txBody>
      </xdr:sp>
      <xdr:sp macro="" textlink="">
        <xdr:nvSpPr>
          <xdr:cNvPr id="119" name="CuadroTexto 118">
            <a:extLst>
              <a:ext uri="{FF2B5EF4-FFF2-40B4-BE49-F238E27FC236}">
                <a16:creationId xmlns:a16="http://schemas.microsoft.com/office/drawing/2014/main" id="{CDE8F79A-3B32-4BC6-8F5D-2D67C9FF8787}"/>
              </a:ext>
            </a:extLst>
          </xdr:cNvPr>
          <xdr:cNvSpPr txBox="1"/>
        </xdr:nvSpPr>
        <xdr:spPr>
          <a:xfrm>
            <a:off x="2514600" y="4359275"/>
            <a:ext cx="1435100" cy="2222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s-CO" sz="1000">
                <a:solidFill>
                  <a:schemeClr val="bg1">
                    <a:lumMod val="65000"/>
                  </a:schemeClr>
                </a:solidFill>
              </a:rPr>
              <a:t>Elaboró:</a:t>
            </a:r>
            <a:r>
              <a:rPr lang="es-CO" sz="1000" baseline="0">
                <a:solidFill>
                  <a:schemeClr val="bg1">
                    <a:lumMod val="65000"/>
                  </a:schemeClr>
                </a:solidFill>
              </a:rPr>
              <a:t> Asperos Geek</a:t>
            </a:r>
            <a:endParaRPr lang="es-CO" sz="1000">
              <a:solidFill>
                <a:schemeClr val="bg1">
                  <a:lumMod val="65000"/>
                </a:schemeClr>
              </a:solidFill>
            </a:endParaRPr>
          </a:p>
        </xdr:txBody>
      </xdr:sp>
      <xdr:cxnSp macro="">
        <xdr:nvCxnSpPr>
          <xdr:cNvPr id="120" name="Conector recto 119">
            <a:extLst>
              <a:ext uri="{FF2B5EF4-FFF2-40B4-BE49-F238E27FC236}">
                <a16:creationId xmlns:a16="http://schemas.microsoft.com/office/drawing/2014/main" id="{5A8F7D13-764B-46A2-B0F5-3B8650604862}"/>
              </a:ext>
            </a:extLst>
          </xdr:cNvPr>
          <xdr:cNvCxnSpPr/>
        </xdr:nvCxnSpPr>
        <xdr:spPr>
          <a:xfrm>
            <a:off x="2406650" y="4356100"/>
            <a:ext cx="0" cy="216000"/>
          </a:xfrm>
          <a:prstGeom prst="line">
            <a:avLst/>
          </a:prstGeom>
          <a:ln w="19050">
            <a:solidFill>
              <a:schemeClr val="bg1">
                <a:lumMod val="8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1" name="Conector recto 120">
            <a:extLst>
              <a:ext uri="{FF2B5EF4-FFF2-40B4-BE49-F238E27FC236}">
                <a16:creationId xmlns:a16="http://schemas.microsoft.com/office/drawing/2014/main" id="{35276E61-2BFB-4B32-AB14-CA2FBC7C2C82}"/>
              </a:ext>
            </a:extLst>
          </xdr:cNvPr>
          <xdr:cNvCxnSpPr/>
        </xdr:nvCxnSpPr>
        <xdr:spPr>
          <a:xfrm>
            <a:off x="4032250" y="4362450"/>
            <a:ext cx="0" cy="216000"/>
          </a:xfrm>
          <a:prstGeom prst="line">
            <a:avLst/>
          </a:prstGeom>
          <a:ln w="19050">
            <a:solidFill>
              <a:schemeClr val="bg1">
                <a:lumMod val="8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2" name="CuadroTexto 121">
            <a:extLst>
              <a:ext uri="{FF2B5EF4-FFF2-40B4-BE49-F238E27FC236}">
                <a16:creationId xmlns:a16="http://schemas.microsoft.com/office/drawing/2014/main" id="{B756547F-34A9-494B-9257-7E5B70D61A5D}"/>
              </a:ext>
            </a:extLst>
          </xdr:cNvPr>
          <xdr:cNvSpPr txBox="1"/>
        </xdr:nvSpPr>
        <xdr:spPr>
          <a:xfrm>
            <a:off x="4114800" y="4359275"/>
            <a:ext cx="1981200" cy="2222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s-CO" sz="1000">
                <a:solidFill>
                  <a:schemeClr val="bg1">
                    <a:lumMod val="65000"/>
                  </a:schemeClr>
                </a:solidFill>
              </a:rPr>
              <a:t>Dirección de Business</a:t>
            </a:r>
            <a:r>
              <a:rPr lang="es-CO" sz="1000" baseline="0">
                <a:solidFill>
                  <a:schemeClr val="bg1">
                    <a:lumMod val="65000"/>
                  </a:schemeClr>
                </a:solidFill>
              </a:rPr>
              <a:t> Intelligence</a:t>
            </a:r>
            <a:endParaRPr lang="es-CO" sz="1000">
              <a:solidFill>
                <a:schemeClr val="bg1">
                  <a:lumMod val="65000"/>
                </a:schemeClr>
              </a:solidFill>
            </a:endParaRPr>
          </a:p>
        </xdr:txBody>
      </xdr:sp>
      <xdr:cxnSp macro="">
        <xdr:nvCxnSpPr>
          <xdr:cNvPr id="123" name="Conector recto 122">
            <a:extLst>
              <a:ext uri="{FF2B5EF4-FFF2-40B4-BE49-F238E27FC236}">
                <a16:creationId xmlns:a16="http://schemas.microsoft.com/office/drawing/2014/main" id="{0905B92C-69AD-40EC-B608-4281E1BB9B0B}"/>
              </a:ext>
            </a:extLst>
          </xdr:cNvPr>
          <xdr:cNvCxnSpPr/>
        </xdr:nvCxnSpPr>
        <xdr:spPr>
          <a:xfrm>
            <a:off x="6076950" y="4362450"/>
            <a:ext cx="0" cy="216000"/>
          </a:xfrm>
          <a:prstGeom prst="line">
            <a:avLst/>
          </a:prstGeom>
          <a:ln w="19050">
            <a:solidFill>
              <a:schemeClr val="bg1">
                <a:lumMod val="8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4" name="CuadroTexto 123">
            <a:extLst>
              <a:ext uri="{FF2B5EF4-FFF2-40B4-BE49-F238E27FC236}">
                <a16:creationId xmlns:a16="http://schemas.microsoft.com/office/drawing/2014/main" id="{0CEE4C78-E376-4145-ABC3-802E6D43F8F7}"/>
              </a:ext>
            </a:extLst>
          </xdr:cNvPr>
          <xdr:cNvSpPr txBox="1"/>
        </xdr:nvSpPr>
        <xdr:spPr>
          <a:xfrm>
            <a:off x="6159500" y="4362450"/>
            <a:ext cx="2514600" cy="2222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s-CO" sz="1000">
                <a:solidFill>
                  <a:srgbClr val="00B050"/>
                </a:solidFill>
              </a:rPr>
              <a:t>Mejores Reportes</a:t>
            </a:r>
            <a:r>
              <a:rPr lang="es-CO" sz="1000" baseline="0">
                <a:solidFill>
                  <a:srgbClr val="00B050"/>
                </a:solidFill>
              </a:rPr>
              <a:t> para Mejores Decisiones</a:t>
            </a:r>
            <a:endParaRPr lang="es-CO" sz="1000">
              <a:solidFill>
                <a:srgbClr val="00B050"/>
              </a:solidFill>
            </a:endParaRPr>
          </a:p>
        </xdr:txBody>
      </xdr:sp>
      <xdr:cxnSp macro="">
        <xdr:nvCxnSpPr>
          <xdr:cNvPr id="125" name="Conector recto 124">
            <a:extLst>
              <a:ext uri="{FF2B5EF4-FFF2-40B4-BE49-F238E27FC236}">
                <a16:creationId xmlns:a16="http://schemas.microsoft.com/office/drawing/2014/main" id="{D2F85ABB-126F-4504-B919-3B84F89C4695}"/>
              </a:ext>
            </a:extLst>
          </xdr:cNvPr>
          <xdr:cNvCxnSpPr/>
        </xdr:nvCxnSpPr>
        <xdr:spPr>
          <a:xfrm>
            <a:off x="8623300" y="4375150"/>
            <a:ext cx="0" cy="216000"/>
          </a:xfrm>
          <a:prstGeom prst="line">
            <a:avLst/>
          </a:prstGeom>
          <a:ln w="19050">
            <a:solidFill>
              <a:schemeClr val="bg1">
                <a:lumMod val="8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6" name="CuadroTexto 125">
            <a:extLst>
              <a:ext uri="{FF2B5EF4-FFF2-40B4-BE49-F238E27FC236}">
                <a16:creationId xmlns:a16="http://schemas.microsoft.com/office/drawing/2014/main" id="{287F3B8C-427A-44DD-9CF3-52F82BED9A34}"/>
              </a:ext>
            </a:extLst>
          </xdr:cNvPr>
          <xdr:cNvSpPr txBox="1"/>
        </xdr:nvSpPr>
        <xdr:spPr>
          <a:xfrm>
            <a:off x="8705850" y="4359275"/>
            <a:ext cx="1371600" cy="2222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s-CO" sz="1000">
                <a:solidFill>
                  <a:schemeClr val="bg1">
                    <a:lumMod val="65000"/>
                  </a:schemeClr>
                </a:solidFill>
              </a:rPr>
              <a:t>Aprendamos Juntos</a:t>
            </a:r>
          </a:p>
        </xdr:txBody>
      </xdr:sp>
      <xdr:cxnSp macro="">
        <xdr:nvCxnSpPr>
          <xdr:cNvPr id="127" name="Conector recto 126">
            <a:extLst>
              <a:ext uri="{FF2B5EF4-FFF2-40B4-BE49-F238E27FC236}">
                <a16:creationId xmlns:a16="http://schemas.microsoft.com/office/drawing/2014/main" id="{90794890-3061-4745-B323-46223C74A226}"/>
              </a:ext>
            </a:extLst>
          </xdr:cNvPr>
          <xdr:cNvCxnSpPr/>
        </xdr:nvCxnSpPr>
        <xdr:spPr>
          <a:xfrm>
            <a:off x="9950450" y="4362450"/>
            <a:ext cx="0" cy="216000"/>
          </a:xfrm>
          <a:prstGeom prst="line">
            <a:avLst/>
          </a:prstGeom>
          <a:ln w="19050">
            <a:solidFill>
              <a:schemeClr val="bg1">
                <a:lumMod val="8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8" name="CuadroTexto 127">
            <a:extLst>
              <a:ext uri="{FF2B5EF4-FFF2-40B4-BE49-F238E27FC236}">
                <a16:creationId xmlns:a16="http://schemas.microsoft.com/office/drawing/2014/main" id="{C7BC416E-93A7-45AF-8E52-B0B7D24079E1}"/>
              </a:ext>
            </a:extLst>
          </xdr:cNvPr>
          <xdr:cNvSpPr txBox="1"/>
        </xdr:nvSpPr>
        <xdr:spPr>
          <a:xfrm>
            <a:off x="10033000" y="4394501"/>
            <a:ext cx="1371600" cy="15179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s-CO" sz="1000">
                <a:solidFill>
                  <a:schemeClr val="bg1">
                    <a:lumMod val="65000"/>
                  </a:schemeClr>
                </a:solidFill>
              </a:rPr>
              <a:t>Noviembre</a:t>
            </a:r>
            <a:r>
              <a:rPr lang="es-CO" sz="1000" baseline="0">
                <a:solidFill>
                  <a:schemeClr val="bg1">
                    <a:lumMod val="65000"/>
                  </a:schemeClr>
                </a:solidFill>
              </a:rPr>
              <a:t> 2021</a:t>
            </a:r>
            <a:endParaRPr lang="es-CO" sz="1000">
              <a:solidFill>
                <a:schemeClr val="bg1">
                  <a:lumMod val="65000"/>
                </a:schemeClr>
              </a:solidFill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182880</xdr:colOff>
      <xdr:row>1</xdr:row>
      <xdr:rowOff>112998</xdr:rowOff>
    </xdr:from>
    <xdr:to>
      <xdr:col>7</xdr:col>
      <xdr:colOff>504018</xdr:colOff>
      <xdr:row>1</xdr:row>
      <xdr:rowOff>333524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7E1469-A2BD-4371-8DCC-1781B8031A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0" y="295878"/>
          <a:ext cx="321138" cy="220526"/>
        </a:xfrm>
        <a:prstGeom prst="rect">
          <a:avLst/>
        </a:prstGeom>
      </xdr:spPr>
    </xdr:pic>
    <xdr:clientData/>
  </xdr:twoCellAnchor>
  <xdr:twoCellAnchor>
    <xdr:from>
      <xdr:col>7</xdr:col>
      <xdr:colOff>476796</xdr:colOff>
      <xdr:row>1</xdr:row>
      <xdr:rowOff>106680</xdr:rowOff>
    </xdr:from>
    <xdr:to>
      <xdr:col>9</xdr:col>
      <xdr:colOff>155600</xdr:colOff>
      <xdr:row>1</xdr:row>
      <xdr:rowOff>356866</xdr:rowOff>
    </xdr:to>
    <xdr:sp macro="" textlink="">
      <xdr:nvSpPr>
        <xdr:cNvPr id="3" name="CuadroText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E9C74C-177D-433D-A860-D8736B421E9A}"/>
            </a:ext>
          </a:extLst>
        </xdr:cNvPr>
        <xdr:cNvSpPr txBox="1"/>
      </xdr:nvSpPr>
      <xdr:spPr>
        <a:xfrm>
          <a:off x="6580416" y="289560"/>
          <a:ext cx="1263764" cy="250186"/>
        </a:xfrm>
        <a:prstGeom prst="roundRect">
          <a:avLst>
            <a:gd name="adj" fmla="val 32917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CO" sz="1200" b="1">
              <a:solidFill>
                <a:srgbClr val="FF0000"/>
              </a:solidFill>
              <a:latin typeface="HP Simplified" panose="020B0604020204020204" pitchFamily="34" charset="0"/>
            </a:rPr>
            <a:t>ASPEROS GEEK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64BF5-6F95-4A86-B5D5-A6ACC91F2DDE}">
  <dimension ref="M11"/>
  <sheetViews>
    <sheetView showGridLines="0" showRowColHeaders="0" tabSelected="1" topLeftCell="B1" zoomScale="125" zoomScaleNormal="125" zoomScaleSheetLayoutView="50" workbookViewId="0">
      <selection activeCell="J25" sqref="J25"/>
    </sheetView>
  </sheetViews>
  <sheetFormatPr baseColWidth="10" defaultColWidth="11.5546875" defaultRowHeight="14.4" x14ac:dyDescent="0.3"/>
  <cols>
    <col min="1" max="1" width="2.6640625" style="20" customWidth="1"/>
    <col min="2" max="16384" width="11.5546875" style="20"/>
  </cols>
  <sheetData>
    <row r="11" spans="13:13" x14ac:dyDescent="0.3">
      <c r="M11" s="22"/>
    </row>
  </sheetData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D9358-F581-49F1-BDEA-5A9EC78BFF42}">
  <dimension ref="A2:I63"/>
  <sheetViews>
    <sheetView showGridLines="0" workbookViewId="0">
      <selection activeCell="B5" sqref="B5"/>
    </sheetView>
  </sheetViews>
  <sheetFormatPr baseColWidth="10" defaultRowHeight="14.4" x14ac:dyDescent="0.3"/>
  <cols>
    <col min="1" max="1" width="5.33203125" customWidth="1"/>
    <col min="2" max="2" width="12.88671875" customWidth="1"/>
    <col min="3" max="3" width="14.6640625" customWidth="1"/>
    <col min="4" max="4" width="14.5546875" customWidth="1"/>
    <col min="5" max="6" width="15" customWidth="1"/>
  </cols>
  <sheetData>
    <row r="2" spans="1:9" ht="33.6" x14ac:dyDescent="0.65">
      <c r="B2" s="23" t="s">
        <v>37</v>
      </c>
    </row>
    <row r="4" spans="1:9" ht="21" x14ac:dyDescent="0.3">
      <c r="C4" s="32" t="s">
        <v>14</v>
      </c>
      <c r="D4" s="33"/>
      <c r="E4" s="33"/>
      <c r="F4" s="34"/>
      <c r="G4" s="29" t="s">
        <v>15</v>
      </c>
      <c r="H4" s="30"/>
      <c r="I4" s="31"/>
    </row>
    <row r="5" spans="1:9" ht="28.95" customHeight="1" x14ac:dyDescent="0.3">
      <c r="B5" s="2" t="s">
        <v>13</v>
      </c>
      <c r="C5" s="3">
        <v>2018</v>
      </c>
      <c r="D5" s="3">
        <f>C5+1</f>
        <v>2019</v>
      </c>
      <c r="E5" s="4">
        <f>D5+1</f>
        <v>2020</v>
      </c>
      <c r="F5" s="13" t="s">
        <v>12</v>
      </c>
      <c r="G5" s="5">
        <v>2018</v>
      </c>
      <c r="H5" s="5">
        <f>G5+1</f>
        <v>2019</v>
      </c>
      <c r="I5" s="6">
        <f>H5+1</f>
        <v>2020</v>
      </c>
    </row>
    <row r="6" spans="1:9" x14ac:dyDescent="0.3">
      <c r="A6" s="14" t="str">
        <f>LEFT(B6,3)&amp;"."</f>
        <v>Ene.</v>
      </c>
      <c r="B6" s="9" t="s">
        <v>0</v>
      </c>
      <c r="C6" s="1">
        <f ca="1">_xlfn.FLOOR.MATH(RANDBETWEEN(40000000,110000000),1000)</f>
        <v>57329000</v>
      </c>
      <c r="D6" s="1">
        <f t="shared" ref="D6:D17" ca="1" si="0">_xlfn.FLOOR.MATH(RANDBETWEEN(40000000,110000000),1000)</f>
        <v>106407000</v>
      </c>
      <c r="E6" s="1">
        <f ca="1">_xlfn.FLOOR.MATH(RANDBETWEEN(60000000,119000000),1000)</f>
        <v>104585000</v>
      </c>
      <c r="F6" s="1">
        <f ca="1">SUM(C6:E6)</f>
        <v>268321000</v>
      </c>
      <c r="G6" s="11">
        <f ca="1">ROUND(C6/5000,0)</f>
        <v>11466</v>
      </c>
      <c r="H6" s="11">
        <f t="shared" ref="H6:H16" ca="1" si="1">ROUND(D6/5000,0)</f>
        <v>21281</v>
      </c>
      <c r="I6" s="11">
        <f t="shared" ref="I6:I16" ca="1" si="2">ROUND(E6/5000,0)</f>
        <v>20917</v>
      </c>
    </row>
    <row r="7" spans="1:9" x14ac:dyDescent="0.3">
      <c r="A7" s="14" t="str">
        <f t="shared" ref="A7:A17" si="3">LEFT(B7,3)&amp;"."</f>
        <v>Feb.</v>
      </c>
      <c r="B7" s="10" t="s">
        <v>1</v>
      </c>
      <c r="C7" s="1">
        <f t="shared" ref="C7:C17" ca="1" si="4">_xlfn.FLOOR.MATH(RANDBETWEEN(40000000,110000000),1000)</f>
        <v>100538000</v>
      </c>
      <c r="D7" s="1">
        <f t="shared" ca="1" si="0"/>
        <v>76837000</v>
      </c>
      <c r="E7" s="1">
        <f t="shared" ref="E7" ca="1" si="5">_xlfn.FLOOR.MATH(RANDBETWEEN(60000000,119000000),1000)</f>
        <v>94273000</v>
      </c>
      <c r="F7" s="1">
        <f t="shared" ref="F7:F17" ca="1" si="6">SUM(C7:E7)</f>
        <v>271648000</v>
      </c>
      <c r="G7" s="11">
        <f t="shared" ref="G7:G16" ca="1" si="7">ROUND(C7/5000,0)</f>
        <v>20108</v>
      </c>
      <c r="H7" s="11">
        <f t="shared" ca="1" si="1"/>
        <v>15367</v>
      </c>
      <c r="I7" s="11">
        <f t="shared" ca="1" si="2"/>
        <v>18855</v>
      </c>
    </row>
    <row r="8" spans="1:9" x14ac:dyDescent="0.3">
      <c r="A8" s="14" t="str">
        <f t="shared" si="3"/>
        <v>Mar.</v>
      </c>
      <c r="B8" s="10" t="s">
        <v>2</v>
      </c>
      <c r="C8" s="1">
        <f t="shared" ca="1" si="4"/>
        <v>108189000</v>
      </c>
      <c r="D8" s="1">
        <f t="shared" ca="1" si="0"/>
        <v>95525000</v>
      </c>
      <c r="E8" s="1">
        <f ca="1">_xlfn.FLOOR.MATH(RANDBETWEEN(20000000,70000000),1000)</f>
        <v>56848000</v>
      </c>
      <c r="F8" s="1">
        <f t="shared" ca="1" si="6"/>
        <v>260562000</v>
      </c>
      <c r="G8" s="11">
        <f t="shared" ca="1" si="7"/>
        <v>21638</v>
      </c>
      <c r="H8" s="11">
        <f t="shared" ca="1" si="1"/>
        <v>19105</v>
      </c>
      <c r="I8" s="11">
        <f t="shared" ca="1" si="2"/>
        <v>11370</v>
      </c>
    </row>
    <row r="9" spans="1:9" x14ac:dyDescent="0.3">
      <c r="A9" s="14" t="str">
        <f t="shared" si="3"/>
        <v>Abr.</v>
      </c>
      <c r="B9" s="10" t="s">
        <v>3</v>
      </c>
      <c r="C9" s="1">
        <f t="shared" ca="1" si="4"/>
        <v>58507000</v>
      </c>
      <c r="D9" s="1">
        <f t="shared" ca="1" si="0"/>
        <v>84869000</v>
      </c>
      <c r="E9" s="1">
        <f t="shared" ref="E9:E13" ca="1" si="8">_xlfn.FLOOR.MATH(RANDBETWEEN(20000000,70000000),1000)</f>
        <v>67454000</v>
      </c>
      <c r="F9" s="1">
        <f t="shared" ca="1" si="6"/>
        <v>210830000</v>
      </c>
      <c r="G9" s="11">
        <f t="shared" ca="1" si="7"/>
        <v>11701</v>
      </c>
      <c r="H9" s="11">
        <f t="shared" ca="1" si="1"/>
        <v>16974</v>
      </c>
      <c r="I9" s="11">
        <f t="shared" ca="1" si="2"/>
        <v>13491</v>
      </c>
    </row>
    <row r="10" spans="1:9" x14ac:dyDescent="0.3">
      <c r="A10" s="14" t="str">
        <f t="shared" si="3"/>
        <v>May.</v>
      </c>
      <c r="B10" s="10" t="s">
        <v>4</v>
      </c>
      <c r="C10" s="1">
        <f t="shared" ca="1" si="4"/>
        <v>93608000</v>
      </c>
      <c r="D10" s="1">
        <f t="shared" ca="1" si="0"/>
        <v>71678000</v>
      </c>
      <c r="E10" s="1">
        <f t="shared" ca="1" si="8"/>
        <v>32428000</v>
      </c>
      <c r="F10" s="1">
        <f t="shared" ca="1" si="6"/>
        <v>197714000</v>
      </c>
      <c r="G10" s="11">
        <f t="shared" ca="1" si="7"/>
        <v>18722</v>
      </c>
      <c r="H10" s="11">
        <f t="shared" ca="1" si="1"/>
        <v>14336</v>
      </c>
      <c r="I10" s="11">
        <f t="shared" ca="1" si="2"/>
        <v>6486</v>
      </c>
    </row>
    <row r="11" spans="1:9" x14ac:dyDescent="0.3">
      <c r="A11" s="14" t="str">
        <f t="shared" si="3"/>
        <v>Jun.</v>
      </c>
      <c r="B11" s="10" t="s">
        <v>5</v>
      </c>
      <c r="C11" s="1">
        <f t="shared" ca="1" si="4"/>
        <v>96216000</v>
      </c>
      <c r="D11" s="1">
        <f t="shared" ca="1" si="0"/>
        <v>90739000</v>
      </c>
      <c r="E11" s="1">
        <f t="shared" ca="1" si="8"/>
        <v>47421000</v>
      </c>
      <c r="F11" s="1">
        <f t="shared" ca="1" si="6"/>
        <v>234376000</v>
      </c>
      <c r="G11" s="11">
        <f t="shared" ca="1" si="7"/>
        <v>19243</v>
      </c>
      <c r="H11" s="11">
        <f t="shared" ca="1" si="1"/>
        <v>18148</v>
      </c>
      <c r="I11" s="11">
        <f t="shared" ca="1" si="2"/>
        <v>9484</v>
      </c>
    </row>
    <row r="12" spans="1:9" x14ac:dyDescent="0.3">
      <c r="A12" s="14" t="str">
        <f t="shared" si="3"/>
        <v>Jul.</v>
      </c>
      <c r="B12" s="10" t="s">
        <v>6</v>
      </c>
      <c r="C12" s="1">
        <f t="shared" ca="1" si="4"/>
        <v>53705000</v>
      </c>
      <c r="D12" s="1">
        <f t="shared" ca="1" si="0"/>
        <v>104222000</v>
      </c>
      <c r="E12" s="1">
        <f t="shared" ca="1" si="8"/>
        <v>20009000</v>
      </c>
      <c r="F12" s="1">
        <f t="shared" ca="1" si="6"/>
        <v>177936000</v>
      </c>
      <c r="G12" s="11">
        <f t="shared" ca="1" si="7"/>
        <v>10741</v>
      </c>
      <c r="H12" s="11">
        <f t="shared" ca="1" si="1"/>
        <v>20844</v>
      </c>
      <c r="I12" s="11">
        <f t="shared" ca="1" si="2"/>
        <v>4002</v>
      </c>
    </row>
    <row r="13" spans="1:9" x14ac:dyDescent="0.3">
      <c r="A13" s="14" t="str">
        <f t="shared" si="3"/>
        <v>Ago.</v>
      </c>
      <c r="B13" s="10" t="s">
        <v>7</v>
      </c>
      <c r="C13" s="1">
        <f t="shared" ca="1" si="4"/>
        <v>91211000</v>
      </c>
      <c r="D13" s="1">
        <f t="shared" ca="1" si="0"/>
        <v>50809000</v>
      </c>
      <c r="E13" s="1">
        <f t="shared" ca="1" si="8"/>
        <v>45362000</v>
      </c>
      <c r="F13" s="1">
        <f t="shared" ca="1" si="6"/>
        <v>187382000</v>
      </c>
      <c r="G13" s="11">
        <f t="shared" ca="1" si="7"/>
        <v>18242</v>
      </c>
      <c r="H13" s="11">
        <f t="shared" ca="1" si="1"/>
        <v>10162</v>
      </c>
      <c r="I13" s="11">
        <f t="shared" ca="1" si="2"/>
        <v>9072</v>
      </c>
    </row>
    <row r="14" spans="1:9" x14ac:dyDescent="0.3">
      <c r="A14" s="14" t="str">
        <f t="shared" si="3"/>
        <v>Sep.</v>
      </c>
      <c r="B14" s="10" t="s">
        <v>8</v>
      </c>
      <c r="C14" s="1">
        <f t="shared" ca="1" si="4"/>
        <v>102141000</v>
      </c>
      <c r="D14" s="1">
        <f t="shared" ca="1" si="0"/>
        <v>58956000</v>
      </c>
      <c r="E14" s="1">
        <f t="shared" ref="E14:E17" ca="1" si="9">_xlfn.FLOOR.MATH(RANDBETWEEN(40000000,110000000),1000)</f>
        <v>65669000</v>
      </c>
      <c r="F14" s="1">
        <f t="shared" ca="1" si="6"/>
        <v>226766000</v>
      </c>
      <c r="G14" s="11">
        <f t="shared" ca="1" si="7"/>
        <v>20428</v>
      </c>
      <c r="H14" s="11">
        <f t="shared" ca="1" si="1"/>
        <v>11791</v>
      </c>
      <c r="I14" s="11">
        <f t="shared" ca="1" si="2"/>
        <v>13134</v>
      </c>
    </row>
    <row r="15" spans="1:9" x14ac:dyDescent="0.3">
      <c r="A15" s="14" t="str">
        <f t="shared" si="3"/>
        <v>Oct.</v>
      </c>
      <c r="B15" s="10" t="s">
        <v>9</v>
      </c>
      <c r="C15" s="1">
        <f t="shared" ca="1" si="4"/>
        <v>40296000</v>
      </c>
      <c r="D15" s="1">
        <f t="shared" ca="1" si="0"/>
        <v>104590000</v>
      </c>
      <c r="E15" s="1">
        <f t="shared" ca="1" si="9"/>
        <v>45303000</v>
      </c>
      <c r="F15" s="1">
        <f t="shared" ca="1" si="6"/>
        <v>190189000</v>
      </c>
      <c r="G15" s="11">
        <f t="shared" ca="1" si="7"/>
        <v>8059</v>
      </c>
      <c r="H15" s="11">
        <f t="shared" ca="1" si="1"/>
        <v>20918</v>
      </c>
      <c r="I15" s="11">
        <f t="shared" ca="1" si="2"/>
        <v>9061</v>
      </c>
    </row>
    <row r="16" spans="1:9" x14ac:dyDescent="0.3">
      <c r="A16" s="14" t="str">
        <f t="shared" si="3"/>
        <v>Nov.</v>
      </c>
      <c r="B16" s="10" t="s">
        <v>10</v>
      </c>
      <c r="C16" s="1">
        <f t="shared" ca="1" si="4"/>
        <v>106144000</v>
      </c>
      <c r="D16" s="1">
        <f t="shared" ca="1" si="0"/>
        <v>69752000</v>
      </c>
      <c r="E16" s="1">
        <f t="shared" ca="1" si="9"/>
        <v>89396000</v>
      </c>
      <c r="F16" s="1">
        <f t="shared" ca="1" si="6"/>
        <v>265292000</v>
      </c>
      <c r="G16" s="11">
        <f t="shared" ca="1" si="7"/>
        <v>21229</v>
      </c>
      <c r="H16" s="11">
        <f t="shared" ca="1" si="1"/>
        <v>13950</v>
      </c>
      <c r="I16" s="11">
        <f t="shared" ca="1" si="2"/>
        <v>17879</v>
      </c>
    </row>
    <row r="17" spans="1:9" x14ac:dyDescent="0.3">
      <c r="A17" s="14" t="str">
        <f t="shared" si="3"/>
        <v>Dic.</v>
      </c>
      <c r="B17" s="10" t="s">
        <v>11</v>
      </c>
      <c r="C17" s="1">
        <f t="shared" ca="1" si="4"/>
        <v>100589000</v>
      </c>
      <c r="D17" s="1">
        <f t="shared" ca="1" si="0"/>
        <v>106709000</v>
      </c>
      <c r="E17" s="1">
        <f t="shared" ca="1" si="9"/>
        <v>75662000</v>
      </c>
      <c r="F17" s="1">
        <f t="shared" ca="1" si="6"/>
        <v>282960000</v>
      </c>
      <c r="G17" s="11">
        <f t="shared" ref="G17" ca="1" si="10">ROUND(C17/5000,0)</f>
        <v>20118</v>
      </c>
      <c r="H17" s="11">
        <f t="shared" ref="H17" ca="1" si="11">ROUND(D17/5000,0)</f>
        <v>21342</v>
      </c>
      <c r="I17" s="11">
        <f t="shared" ref="I17" ca="1" si="12">ROUND(E17/5000,0)</f>
        <v>15132</v>
      </c>
    </row>
    <row r="18" spans="1:9" x14ac:dyDescent="0.3">
      <c r="B18" s="7" t="s">
        <v>12</v>
      </c>
      <c r="C18" s="8">
        <f ca="1">SUM(C6:C17)</f>
        <v>1008473000</v>
      </c>
      <c r="D18" s="8">
        <f t="shared" ref="D18:F18" ca="1" si="13">SUM(D6:D17)</f>
        <v>1021093000</v>
      </c>
      <c r="E18" s="8">
        <f t="shared" ca="1" si="13"/>
        <v>744410000</v>
      </c>
      <c r="F18" s="8">
        <f t="shared" ca="1" si="13"/>
        <v>2773976000</v>
      </c>
      <c r="G18" s="12">
        <f ca="1">SUM(G6:G17)</f>
        <v>201695</v>
      </c>
      <c r="H18" s="12">
        <f t="shared" ref="H18" ca="1" si="14">SUM(H6:H17)</f>
        <v>204218</v>
      </c>
      <c r="I18" s="12">
        <f t="shared" ref="I18" ca="1" si="15">SUM(I6:I17)</f>
        <v>148883</v>
      </c>
    </row>
    <row r="20" spans="1:9" ht="28.8" x14ac:dyDescent="0.3">
      <c r="D20" s="27" t="str">
        <f>"Variación vs "&amp;C5</f>
        <v>Variación vs 2018</v>
      </c>
      <c r="E20" s="27" t="str">
        <f>"Variación vs "&amp;D5</f>
        <v>Variación vs 2019</v>
      </c>
    </row>
    <row r="21" spans="1:9" x14ac:dyDescent="0.3">
      <c r="C21" s="24" t="s">
        <v>33</v>
      </c>
      <c r="D21" s="25">
        <f ca="1">IF(D18-C18&gt;0,(D18-C18)/C18,"")</f>
        <v>1.2513969139481176E-2</v>
      </c>
      <c r="E21" s="25" t="str">
        <f ca="1">IF(E18-D18&gt;0,(E18-D18)/D18,"")</f>
        <v/>
      </c>
    </row>
    <row r="22" spans="1:9" x14ac:dyDescent="0.3">
      <c r="C22" s="24" t="s">
        <v>35</v>
      </c>
      <c r="D22" s="25" t="str">
        <f ca="1">IF(D18-C18&lt;0,(D18-C18)/C18,"")</f>
        <v/>
      </c>
      <c r="E22" s="25">
        <f ca="1">IF(E18-D18&lt;0,(E18-D18)/D18,"")</f>
        <v>-0.27096748288353756</v>
      </c>
    </row>
    <row r="23" spans="1:9" x14ac:dyDescent="0.3">
      <c r="C23" s="24" t="s">
        <v>34</v>
      </c>
      <c r="D23" s="26" t="str">
        <f ca="1">IF(D18-C18&gt;0,"p","")</f>
        <v>p</v>
      </c>
      <c r="E23" s="26" t="str">
        <f ca="1">IF(E18-D18&gt;0,"p","")</f>
        <v/>
      </c>
    </row>
    <row r="24" spans="1:9" x14ac:dyDescent="0.3">
      <c r="C24" s="24" t="s">
        <v>36</v>
      </c>
      <c r="D24" s="26" t="str">
        <f ca="1">IF(D18-C18&lt;0,"q","")</f>
        <v/>
      </c>
      <c r="E24" s="26" t="str">
        <f ca="1">IF(E18-D18&lt;0,"q","")</f>
        <v>q</v>
      </c>
    </row>
    <row r="25" spans="1:9" x14ac:dyDescent="0.3">
      <c r="D25" s="21"/>
      <c r="E25" s="21"/>
    </row>
    <row r="27" spans="1:9" x14ac:dyDescent="0.3">
      <c r="B27" s="15" t="s">
        <v>17</v>
      </c>
      <c r="C27" s="15" t="s">
        <v>16</v>
      </c>
      <c r="D27" s="15" t="s">
        <v>30</v>
      </c>
      <c r="E27" s="15" t="s">
        <v>31</v>
      </c>
      <c r="F27" s="15" t="s">
        <v>32</v>
      </c>
    </row>
    <row r="28" spans="1:9" x14ac:dyDescent="0.3">
      <c r="B28" s="28">
        <v>2018</v>
      </c>
      <c r="C28" s="18" t="s">
        <v>18</v>
      </c>
      <c r="D28" s="19">
        <f ca="1">C6</f>
        <v>57329000</v>
      </c>
      <c r="E28" s="19" t="e">
        <f ca="1">IF(D28=MAX($D$28:$D$63),D28,NA())</f>
        <v>#N/A</v>
      </c>
      <c r="F28" s="19" t="e">
        <f ca="1">IF(D28=MIN($D$28:$D$63),D28,NA())</f>
        <v>#N/A</v>
      </c>
    </row>
    <row r="29" spans="1:9" x14ac:dyDescent="0.3">
      <c r="B29" s="28"/>
      <c r="C29" s="18" t="s">
        <v>19</v>
      </c>
      <c r="D29" s="19">
        <f t="shared" ref="D29:D39" ca="1" si="16">C7</f>
        <v>100538000</v>
      </c>
      <c r="E29" s="19" t="e">
        <f t="shared" ref="E29:E63" ca="1" si="17">IF(D29=MAX($D$28:$D$63),D29,NA())</f>
        <v>#N/A</v>
      </c>
      <c r="F29" s="19" t="e">
        <f t="shared" ref="F29:F63" ca="1" si="18">IF(D29=MIN($D$28:$D$63),D29,NA())</f>
        <v>#N/A</v>
      </c>
    </row>
    <row r="30" spans="1:9" x14ac:dyDescent="0.3">
      <c r="B30" s="28"/>
      <c r="C30" s="18" t="s">
        <v>20</v>
      </c>
      <c r="D30" s="19">
        <f t="shared" ca="1" si="16"/>
        <v>108189000</v>
      </c>
      <c r="E30" s="19">
        <f t="shared" ca="1" si="17"/>
        <v>108189000</v>
      </c>
      <c r="F30" s="19" t="e">
        <f t="shared" ca="1" si="18"/>
        <v>#N/A</v>
      </c>
    </row>
    <row r="31" spans="1:9" x14ac:dyDescent="0.3">
      <c r="B31" s="28"/>
      <c r="C31" s="18" t="s">
        <v>21</v>
      </c>
      <c r="D31" s="19">
        <f t="shared" ca="1" si="16"/>
        <v>58507000</v>
      </c>
      <c r="E31" s="19" t="e">
        <f t="shared" ca="1" si="17"/>
        <v>#N/A</v>
      </c>
      <c r="F31" s="19" t="e">
        <f t="shared" ca="1" si="18"/>
        <v>#N/A</v>
      </c>
    </row>
    <row r="32" spans="1:9" x14ac:dyDescent="0.3">
      <c r="B32" s="28"/>
      <c r="C32" s="18" t="s">
        <v>22</v>
      </c>
      <c r="D32" s="19">
        <f t="shared" ca="1" si="16"/>
        <v>93608000</v>
      </c>
      <c r="E32" s="19" t="e">
        <f t="shared" ca="1" si="17"/>
        <v>#N/A</v>
      </c>
      <c r="F32" s="19" t="e">
        <f t="shared" ca="1" si="18"/>
        <v>#N/A</v>
      </c>
    </row>
    <row r="33" spans="2:6" x14ac:dyDescent="0.3">
      <c r="B33" s="28"/>
      <c r="C33" s="18" t="s">
        <v>23</v>
      </c>
      <c r="D33" s="19">
        <f t="shared" ca="1" si="16"/>
        <v>96216000</v>
      </c>
      <c r="E33" s="19" t="e">
        <f t="shared" ca="1" si="17"/>
        <v>#N/A</v>
      </c>
      <c r="F33" s="19" t="e">
        <f t="shared" ca="1" si="18"/>
        <v>#N/A</v>
      </c>
    </row>
    <row r="34" spans="2:6" x14ac:dyDescent="0.3">
      <c r="B34" s="28"/>
      <c r="C34" s="18" t="s">
        <v>24</v>
      </c>
      <c r="D34" s="19">
        <f t="shared" ca="1" si="16"/>
        <v>53705000</v>
      </c>
      <c r="E34" s="19" t="e">
        <f t="shared" ca="1" si="17"/>
        <v>#N/A</v>
      </c>
      <c r="F34" s="19" t="e">
        <f t="shared" ca="1" si="18"/>
        <v>#N/A</v>
      </c>
    </row>
    <row r="35" spans="2:6" x14ac:dyDescent="0.3">
      <c r="B35" s="28"/>
      <c r="C35" s="18" t="s">
        <v>25</v>
      </c>
      <c r="D35" s="19">
        <f t="shared" ca="1" si="16"/>
        <v>91211000</v>
      </c>
      <c r="E35" s="19" t="e">
        <f t="shared" ca="1" si="17"/>
        <v>#N/A</v>
      </c>
      <c r="F35" s="19" t="e">
        <f t="shared" ca="1" si="18"/>
        <v>#N/A</v>
      </c>
    </row>
    <row r="36" spans="2:6" x14ac:dyDescent="0.3">
      <c r="B36" s="28"/>
      <c r="C36" s="18" t="s">
        <v>26</v>
      </c>
      <c r="D36" s="19">
        <f t="shared" ca="1" si="16"/>
        <v>102141000</v>
      </c>
      <c r="E36" s="19" t="e">
        <f t="shared" ca="1" si="17"/>
        <v>#N/A</v>
      </c>
      <c r="F36" s="19" t="e">
        <f t="shared" ca="1" si="18"/>
        <v>#N/A</v>
      </c>
    </row>
    <row r="37" spans="2:6" x14ac:dyDescent="0.3">
      <c r="B37" s="28"/>
      <c r="C37" s="18" t="s">
        <v>27</v>
      </c>
      <c r="D37" s="19">
        <f t="shared" ca="1" si="16"/>
        <v>40296000</v>
      </c>
      <c r="E37" s="19" t="e">
        <f t="shared" ca="1" si="17"/>
        <v>#N/A</v>
      </c>
      <c r="F37" s="19" t="e">
        <f t="shared" ca="1" si="18"/>
        <v>#N/A</v>
      </c>
    </row>
    <row r="38" spans="2:6" x14ac:dyDescent="0.3">
      <c r="B38" s="28"/>
      <c r="C38" s="18" t="s">
        <v>28</v>
      </c>
      <c r="D38" s="19">
        <f t="shared" ca="1" si="16"/>
        <v>106144000</v>
      </c>
      <c r="E38" s="19" t="e">
        <f t="shared" ca="1" si="17"/>
        <v>#N/A</v>
      </c>
      <c r="F38" s="19" t="e">
        <f t="shared" ca="1" si="18"/>
        <v>#N/A</v>
      </c>
    </row>
    <row r="39" spans="2:6" x14ac:dyDescent="0.3">
      <c r="B39" s="28"/>
      <c r="C39" s="18" t="s">
        <v>29</v>
      </c>
      <c r="D39" s="19">
        <f t="shared" ca="1" si="16"/>
        <v>100589000</v>
      </c>
      <c r="E39" s="19" t="e">
        <f t="shared" ca="1" si="17"/>
        <v>#N/A</v>
      </c>
      <c r="F39" s="19" t="e">
        <f t="shared" ca="1" si="18"/>
        <v>#N/A</v>
      </c>
    </row>
    <row r="40" spans="2:6" x14ac:dyDescent="0.3">
      <c r="B40" s="35">
        <v>2019</v>
      </c>
      <c r="C40" s="16" t="s">
        <v>18</v>
      </c>
      <c r="D40" s="17">
        <f ca="1">D6</f>
        <v>106407000</v>
      </c>
      <c r="E40" s="17" t="e">
        <f t="shared" ca="1" si="17"/>
        <v>#N/A</v>
      </c>
      <c r="F40" s="17" t="e">
        <f t="shared" ca="1" si="18"/>
        <v>#N/A</v>
      </c>
    </row>
    <row r="41" spans="2:6" x14ac:dyDescent="0.3">
      <c r="B41" s="35"/>
      <c r="C41" s="16" t="s">
        <v>19</v>
      </c>
      <c r="D41" s="17">
        <f t="shared" ref="D41:D51" ca="1" si="19">D7</f>
        <v>76837000</v>
      </c>
      <c r="E41" s="17" t="e">
        <f t="shared" ca="1" si="17"/>
        <v>#N/A</v>
      </c>
      <c r="F41" s="17" t="e">
        <f t="shared" ca="1" si="18"/>
        <v>#N/A</v>
      </c>
    </row>
    <row r="42" spans="2:6" x14ac:dyDescent="0.3">
      <c r="B42" s="35"/>
      <c r="C42" s="16" t="s">
        <v>20</v>
      </c>
      <c r="D42" s="17">
        <f t="shared" ca="1" si="19"/>
        <v>95525000</v>
      </c>
      <c r="E42" s="17" t="e">
        <f t="shared" ca="1" si="17"/>
        <v>#N/A</v>
      </c>
      <c r="F42" s="17" t="e">
        <f t="shared" ca="1" si="18"/>
        <v>#N/A</v>
      </c>
    </row>
    <row r="43" spans="2:6" x14ac:dyDescent="0.3">
      <c r="B43" s="35"/>
      <c r="C43" s="16" t="s">
        <v>21</v>
      </c>
      <c r="D43" s="17">
        <f t="shared" ca="1" si="19"/>
        <v>84869000</v>
      </c>
      <c r="E43" s="17" t="e">
        <f t="shared" ca="1" si="17"/>
        <v>#N/A</v>
      </c>
      <c r="F43" s="17" t="e">
        <f t="shared" ca="1" si="18"/>
        <v>#N/A</v>
      </c>
    </row>
    <row r="44" spans="2:6" x14ac:dyDescent="0.3">
      <c r="B44" s="35"/>
      <c r="C44" s="16" t="s">
        <v>22</v>
      </c>
      <c r="D44" s="17">
        <f t="shared" ca="1" si="19"/>
        <v>71678000</v>
      </c>
      <c r="E44" s="17" t="e">
        <f t="shared" ca="1" si="17"/>
        <v>#N/A</v>
      </c>
      <c r="F44" s="17" t="e">
        <f t="shared" ca="1" si="18"/>
        <v>#N/A</v>
      </c>
    </row>
    <row r="45" spans="2:6" x14ac:dyDescent="0.3">
      <c r="B45" s="35"/>
      <c r="C45" s="16" t="s">
        <v>23</v>
      </c>
      <c r="D45" s="17">
        <f t="shared" ca="1" si="19"/>
        <v>90739000</v>
      </c>
      <c r="E45" s="17" t="e">
        <f t="shared" ca="1" si="17"/>
        <v>#N/A</v>
      </c>
      <c r="F45" s="17" t="e">
        <f t="shared" ca="1" si="18"/>
        <v>#N/A</v>
      </c>
    </row>
    <row r="46" spans="2:6" x14ac:dyDescent="0.3">
      <c r="B46" s="35"/>
      <c r="C46" s="16" t="s">
        <v>24</v>
      </c>
      <c r="D46" s="17">
        <f t="shared" ca="1" si="19"/>
        <v>104222000</v>
      </c>
      <c r="E46" s="17" t="e">
        <f t="shared" ca="1" si="17"/>
        <v>#N/A</v>
      </c>
      <c r="F46" s="17" t="e">
        <f t="shared" ca="1" si="18"/>
        <v>#N/A</v>
      </c>
    </row>
    <row r="47" spans="2:6" x14ac:dyDescent="0.3">
      <c r="B47" s="35"/>
      <c r="C47" s="16" t="s">
        <v>25</v>
      </c>
      <c r="D47" s="17">
        <f t="shared" ca="1" si="19"/>
        <v>50809000</v>
      </c>
      <c r="E47" s="17" t="e">
        <f t="shared" ca="1" si="17"/>
        <v>#N/A</v>
      </c>
      <c r="F47" s="17" t="e">
        <f t="shared" ca="1" si="18"/>
        <v>#N/A</v>
      </c>
    </row>
    <row r="48" spans="2:6" x14ac:dyDescent="0.3">
      <c r="B48" s="35"/>
      <c r="C48" s="16" t="s">
        <v>26</v>
      </c>
      <c r="D48" s="17">
        <f t="shared" ca="1" si="19"/>
        <v>58956000</v>
      </c>
      <c r="E48" s="17" t="e">
        <f t="shared" ca="1" si="17"/>
        <v>#N/A</v>
      </c>
      <c r="F48" s="17" t="e">
        <f t="shared" ca="1" si="18"/>
        <v>#N/A</v>
      </c>
    </row>
    <row r="49" spans="2:6" x14ac:dyDescent="0.3">
      <c r="B49" s="35"/>
      <c r="C49" s="16" t="s">
        <v>27</v>
      </c>
      <c r="D49" s="17">
        <f t="shared" ca="1" si="19"/>
        <v>104590000</v>
      </c>
      <c r="E49" s="17" t="e">
        <f t="shared" ca="1" si="17"/>
        <v>#N/A</v>
      </c>
      <c r="F49" s="17" t="e">
        <f t="shared" ca="1" si="18"/>
        <v>#N/A</v>
      </c>
    </row>
    <row r="50" spans="2:6" x14ac:dyDescent="0.3">
      <c r="B50" s="35"/>
      <c r="C50" s="16" t="s">
        <v>28</v>
      </c>
      <c r="D50" s="17">
        <f t="shared" ca="1" si="19"/>
        <v>69752000</v>
      </c>
      <c r="E50" s="17" t="e">
        <f t="shared" ca="1" si="17"/>
        <v>#N/A</v>
      </c>
      <c r="F50" s="17" t="e">
        <f t="shared" ca="1" si="18"/>
        <v>#N/A</v>
      </c>
    </row>
    <row r="51" spans="2:6" x14ac:dyDescent="0.3">
      <c r="B51" s="35"/>
      <c r="C51" s="16" t="s">
        <v>29</v>
      </c>
      <c r="D51" s="17">
        <f t="shared" ca="1" si="19"/>
        <v>106709000</v>
      </c>
      <c r="E51" s="17" t="e">
        <f t="shared" ca="1" si="17"/>
        <v>#N/A</v>
      </c>
      <c r="F51" s="17" t="e">
        <f t="shared" ca="1" si="18"/>
        <v>#N/A</v>
      </c>
    </row>
    <row r="52" spans="2:6" x14ac:dyDescent="0.3">
      <c r="B52" s="28">
        <v>2020</v>
      </c>
      <c r="C52" s="18" t="s">
        <v>18</v>
      </c>
      <c r="D52" s="19">
        <f ca="1">E6</f>
        <v>104585000</v>
      </c>
      <c r="E52" s="19" t="e">
        <f t="shared" ca="1" si="17"/>
        <v>#N/A</v>
      </c>
      <c r="F52" s="19" t="e">
        <f t="shared" ca="1" si="18"/>
        <v>#N/A</v>
      </c>
    </row>
    <row r="53" spans="2:6" x14ac:dyDescent="0.3">
      <c r="B53" s="28"/>
      <c r="C53" s="18" t="s">
        <v>19</v>
      </c>
      <c r="D53" s="19">
        <f t="shared" ref="D53:D63" ca="1" si="20">E7</f>
        <v>94273000</v>
      </c>
      <c r="E53" s="19" t="e">
        <f t="shared" ca="1" si="17"/>
        <v>#N/A</v>
      </c>
      <c r="F53" s="19" t="e">
        <f t="shared" ca="1" si="18"/>
        <v>#N/A</v>
      </c>
    </row>
    <row r="54" spans="2:6" x14ac:dyDescent="0.3">
      <c r="B54" s="28"/>
      <c r="C54" s="18" t="s">
        <v>20</v>
      </c>
      <c r="D54" s="19">
        <f t="shared" ca="1" si="20"/>
        <v>56848000</v>
      </c>
      <c r="E54" s="19" t="e">
        <f t="shared" ca="1" si="17"/>
        <v>#N/A</v>
      </c>
      <c r="F54" s="19" t="e">
        <f t="shared" ca="1" si="18"/>
        <v>#N/A</v>
      </c>
    </row>
    <row r="55" spans="2:6" x14ac:dyDescent="0.3">
      <c r="B55" s="28"/>
      <c r="C55" s="18" t="s">
        <v>21</v>
      </c>
      <c r="D55" s="19">
        <f t="shared" ca="1" si="20"/>
        <v>67454000</v>
      </c>
      <c r="E55" s="19" t="e">
        <f t="shared" ca="1" si="17"/>
        <v>#N/A</v>
      </c>
      <c r="F55" s="19" t="e">
        <f t="shared" ca="1" si="18"/>
        <v>#N/A</v>
      </c>
    </row>
    <row r="56" spans="2:6" x14ac:dyDescent="0.3">
      <c r="B56" s="28"/>
      <c r="C56" s="18" t="s">
        <v>22</v>
      </c>
      <c r="D56" s="19">
        <f t="shared" ca="1" si="20"/>
        <v>32428000</v>
      </c>
      <c r="E56" s="19" t="e">
        <f t="shared" ca="1" si="17"/>
        <v>#N/A</v>
      </c>
      <c r="F56" s="19" t="e">
        <f t="shared" ca="1" si="18"/>
        <v>#N/A</v>
      </c>
    </row>
    <row r="57" spans="2:6" x14ac:dyDescent="0.3">
      <c r="B57" s="28"/>
      <c r="C57" s="18" t="s">
        <v>23</v>
      </c>
      <c r="D57" s="19">
        <f t="shared" ca="1" si="20"/>
        <v>47421000</v>
      </c>
      <c r="E57" s="19" t="e">
        <f t="shared" ca="1" si="17"/>
        <v>#N/A</v>
      </c>
      <c r="F57" s="19" t="e">
        <f t="shared" ca="1" si="18"/>
        <v>#N/A</v>
      </c>
    </row>
    <row r="58" spans="2:6" x14ac:dyDescent="0.3">
      <c r="B58" s="28"/>
      <c r="C58" s="18" t="s">
        <v>24</v>
      </c>
      <c r="D58" s="19">
        <f t="shared" ca="1" si="20"/>
        <v>20009000</v>
      </c>
      <c r="E58" s="19" t="e">
        <f t="shared" ca="1" si="17"/>
        <v>#N/A</v>
      </c>
      <c r="F58" s="19">
        <f t="shared" ca="1" si="18"/>
        <v>20009000</v>
      </c>
    </row>
    <row r="59" spans="2:6" x14ac:dyDescent="0.3">
      <c r="B59" s="28"/>
      <c r="C59" s="18" t="s">
        <v>25</v>
      </c>
      <c r="D59" s="19">
        <f t="shared" ca="1" si="20"/>
        <v>45362000</v>
      </c>
      <c r="E59" s="19" t="e">
        <f t="shared" ca="1" si="17"/>
        <v>#N/A</v>
      </c>
      <c r="F59" s="19" t="e">
        <f t="shared" ca="1" si="18"/>
        <v>#N/A</v>
      </c>
    </row>
    <row r="60" spans="2:6" x14ac:dyDescent="0.3">
      <c r="B60" s="28"/>
      <c r="C60" s="18" t="s">
        <v>26</v>
      </c>
      <c r="D60" s="19">
        <f t="shared" ca="1" si="20"/>
        <v>65669000</v>
      </c>
      <c r="E60" s="19" t="e">
        <f t="shared" ca="1" si="17"/>
        <v>#N/A</v>
      </c>
      <c r="F60" s="19" t="e">
        <f t="shared" ca="1" si="18"/>
        <v>#N/A</v>
      </c>
    </row>
    <row r="61" spans="2:6" x14ac:dyDescent="0.3">
      <c r="B61" s="28"/>
      <c r="C61" s="18" t="s">
        <v>27</v>
      </c>
      <c r="D61" s="19">
        <f t="shared" ca="1" si="20"/>
        <v>45303000</v>
      </c>
      <c r="E61" s="19" t="e">
        <f t="shared" ca="1" si="17"/>
        <v>#N/A</v>
      </c>
      <c r="F61" s="19" t="e">
        <f t="shared" ca="1" si="18"/>
        <v>#N/A</v>
      </c>
    </row>
    <row r="62" spans="2:6" x14ac:dyDescent="0.3">
      <c r="B62" s="28"/>
      <c r="C62" s="18" t="s">
        <v>28</v>
      </c>
      <c r="D62" s="19">
        <f t="shared" ca="1" si="20"/>
        <v>89396000</v>
      </c>
      <c r="E62" s="19" t="e">
        <f t="shared" ca="1" si="17"/>
        <v>#N/A</v>
      </c>
      <c r="F62" s="19" t="e">
        <f t="shared" ca="1" si="18"/>
        <v>#N/A</v>
      </c>
    </row>
    <row r="63" spans="2:6" x14ac:dyDescent="0.3">
      <c r="B63" s="28"/>
      <c r="C63" s="18" t="s">
        <v>29</v>
      </c>
      <c r="D63" s="19">
        <f t="shared" ca="1" si="20"/>
        <v>75662000</v>
      </c>
      <c r="E63" s="19" t="e">
        <f t="shared" ca="1" si="17"/>
        <v>#N/A</v>
      </c>
      <c r="F63" s="19" t="e">
        <f t="shared" ca="1" si="18"/>
        <v>#N/A</v>
      </c>
    </row>
  </sheetData>
  <mergeCells count="5">
    <mergeCell ref="B52:B63"/>
    <mergeCell ref="G4:I4"/>
    <mergeCell ref="C4:F4"/>
    <mergeCell ref="B28:B39"/>
    <mergeCell ref="B40:B51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Dashboard</vt:lpstr>
      <vt:lpstr>Tabla 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wsalgar</dc:creator>
  <cp:lastModifiedBy>wsalgar</cp:lastModifiedBy>
  <dcterms:created xsi:type="dcterms:W3CDTF">2021-11-15T21:09:42Z</dcterms:created>
  <dcterms:modified xsi:type="dcterms:W3CDTF">2021-11-17T23:37:42Z</dcterms:modified>
</cp:coreProperties>
</file>