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pucmm\isc-434-t\ppr\tspi\"/>
    </mc:Choice>
  </mc:AlternateContent>
  <bookViews>
    <workbookView xWindow="9705" yWindow="-15" windowWidth="9540" windowHeight="3690" tabRatio="516" activeTab="1"/>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52511"/>
</workbook>
</file>

<file path=xl/calcChain.xml><?xml version="1.0" encoding="utf-8"?>
<calcChain xmlns="http://schemas.openxmlformats.org/spreadsheetml/2006/main">
  <c r="J11" i="2" l="1"/>
  <c r="J12" i="2"/>
  <c r="I11" i="2"/>
  <c r="I12" i="2"/>
  <c r="Q12" i="3"/>
  <c r="Q11" i="3"/>
  <c r="I19" i="6" l="1"/>
  <c r="L22" i="6"/>
  <c r="M22" i="6"/>
  <c r="I21" i="6"/>
  <c r="L8" i="6"/>
  <c r="I17" i="6"/>
  <c r="K14" i="6"/>
  <c r="L14" i="6"/>
  <c r="E13" i="6"/>
  <c r="J10" i="6"/>
  <c r="G3" i="6"/>
  <c r="G4" i="6"/>
  <c r="G5" i="6"/>
  <c r="G6" i="6"/>
  <c r="G7" i="6"/>
  <c r="G8" i="6"/>
  <c r="G9" i="6"/>
  <c r="G10" i="6"/>
  <c r="G11" i="6"/>
  <c r="G12" i="6"/>
  <c r="G13" i="6"/>
  <c r="G14" i="6"/>
  <c r="G15" i="6"/>
  <c r="G16" i="6"/>
  <c r="G17" i="6"/>
  <c r="G18" i="6"/>
  <c r="G19" i="6"/>
  <c r="G20" i="6"/>
  <c r="G21" i="6"/>
  <c r="G22" i="6"/>
  <c r="G2" i="6"/>
  <c r="E3" i="6"/>
  <c r="E4" i="6"/>
  <c r="E5" i="6"/>
  <c r="E6" i="6"/>
  <c r="E7" i="6"/>
  <c r="E8" i="6"/>
  <c r="E9" i="6"/>
  <c r="E10" i="6"/>
  <c r="E11" i="6"/>
  <c r="E12" i="6"/>
  <c r="E14" i="6"/>
  <c r="E15" i="6"/>
  <c r="E16" i="6"/>
  <c r="E17" i="6"/>
  <c r="E18" i="6"/>
  <c r="E19" i="6"/>
  <c r="E20" i="6"/>
  <c r="E21" i="6"/>
  <c r="E22" i="6"/>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I11" i="6" l="1"/>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7" i="1" l="1"/>
  <c r="G8" i="1"/>
  <c r="G9" i="1"/>
  <c r="G10" i="1"/>
  <c r="G11" i="1"/>
  <c r="G12" i="1"/>
  <c r="Q3" i="5" l="1"/>
  <c r="Q4" i="5"/>
  <c r="Q7"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F17" i="6"/>
  <c r="F12" i="6"/>
  <c r="F4" i="6"/>
  <c r="F21" i="6"/>
  <c r="F19" i="6"/>
  <c r="F10" i="6"/>
  <c r="F14" i="6"/>
  <c r="F11" i="6"/>
  <c r="F2" i="6"/>
  <c r="F13" i="6"/>
  <c r="F20" i="6"/>
  <c r="F6" i="6"/>
  <c r="F9" i="6"/>
  <c r="F7" i="6"/>
  <c r="F16" i="6"/>
  <c r="F22" i="6"/>
  <c r="F5" i="6"/>
  <c r="F3" i="6"/>
  <c r="F15" i="6"/>
  <c r="F18" i="6"/>
  <c r="O14" i="5"/>
  <c r="M14" i="5"/>
  <c r="P14" i="5"/>
  <c r="Q6" i="5"/>
  <c r="N14" i="5"/>
  <c r="L14" i="5"/>
  <c r="Q5" i="5"/>
  <c r="D9" i="1"/>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B4" i="1" l="1"/>
  <c r="B3" i="7"/>
  <c r="F24" i="3"/>
  <c r="F20" i="3"/>
  <c r="F16" i="3"/>
  <c r="F12" i="3"/>
  <c r="F8" i="3"/>
  <c r="F4" i="3"/>
  <c r="E6" i="4"/>
  <c r="L6" i="4" s="1"/>
  <c r="J5" i="5"/>
  <c r="F14" i="4" s="1"/>
  <c r="F21" i="3"/>
  <c r="F17" i="3"/>
  <c r="F13" i="3"/>
  <c r="F9" i="3"/>
  <c r="F5" i="3"/>
  <c r="F22" i="3"/>
  <c r="F18" i="3"/>
  <c r="F14" i="3"/>
  <c r="F10" i="3"/>
  <c r="F6" i="3"/>
  <c r="F23" i="3"/>
  <c r="F19" i="3"/>
  <c r="F15" i="3"/>
  <c r="F11" i="3"/>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Q14" i="5"/>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I6" i="4"/>
  <c r="J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B5" i="1" l="1"/>
  <c r="B4" i="7"/>
  <c r="D2" i="7"/>
  <c r="E2" i="7" s="1"/>
  <c r="D4" i="7"/>
  <c r="D3" i="7"/>
  <c r="K6" i="4"/>
  <c r="F13" i="4"/>
  <c r="Q13" i="4" s="1"/>
  <c r="F3" i="4"/>
  <c r="Q3" i="4" s="1"/>
  <c r="F11" i="4"/>
  <c r="Q11" i="4" s="1"/>
  <c r="F20" i="4"/>
  <c r="J14" i="5"/>
  <c r="F66" i="2" s="1"/>
  <c r="F17" i="4"/>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4" i="2" l="1"/>
  <c r="F65" i="2"/>
  <c r="F69" i="2"/>
  <c r="F63" i="2"/>
  <c r="F67" i="2"/>
  <c r="F68" i="2"/>
  <c r="F52" i="2"/>
  <c r="F62" i="2"/>
  <c r="E3" i="7"/>
  <c r="E4" i="7" s="1"/>
  <c r="B6" i="1"/>
  <c r="B2" i="8"/>
  <c r="F57" i="2"/>
  <c r="F60" i="2"/>
  <c r="F58" i="2"/>
  <c r="D2" i="8"/>
  <c r="E2" i="8" s="1"/>
  <c r="D3" i="8"/>
  <c r="G2" i="8"/>
  <c r="H2" i="8" s="1"/>
  <c r="G3" i="8"/>
  <c r="F59" i="2"/>
  <c r="F56" i="2"/>
  <c r="F55" i="2"/>
  <c r="F61" i="2"/>
  <c r="H14" i="5"/>
  <c r="G14" i="5"/>
  <c r="I14" i="5"/>
  <c r="F14" i="5"/>
  <c r="E14" i="5"/>
  <c r="Q19" i="3"/>
  <c r="Q24" i="3"/>
  <c r="Q9" i="3"/>
  <c r="Q20" i="3"/>
  <c r="Q3" i="3"/>
  <c r="Q8" i="3"/>
  <c r="Q18" i="3"/>
  <c r="Q23" i="3"/>
  <c r="Q17" i="3"/>
  <c r="Q5" i="3"/>
  <c r="Q7" i="3"/>
  <c r="Q14" i="3"/>
  <c r="Q21" i="3"/>
  <c r="Q10" i="3"/>
  <c r="D8" i="1" l="1"/>
  <c r="B7" i="1"/>
  <c r="B8" i="1" s="1"/>
  <c r="B9" i="1" s="1"/>
  <c r="B10" i="1" s="1"/>
  <c r="B11" i="1" s="1"/>
  <c r="B12" i="1" s="1"/>
  <c r="B3" i="8"/>
  <c r="E3" i="8"/>
  <c r="G3" i="7"/>
  <c r="G4" i="7"/>
  <c r="H3" i="8"/>
  <c r="J15" i="5"/>
  <c r="F53" i="2"/>
  <c r="F28" i="2"/>
  <c r="I28" i="2" s="1"/>
  <c r="F32" i="2"/>
  <c r="I32" i="2" s="1"/>
  <c r="F36" i="2"/>
  <c r="I36" i="2" s="1"/>
  <c r="F40" i="2"/>
  <c r="I40" i="2" s="1"/>
  <c r="F44" i="2"/>
  <c r="I44" i="2" s="1"/>
  <c r="F26" i="2"/>
  <c r="F6" i="2"/>
  <c r="I6" i="2" s="1"/>
  <c r="F10" i="2"/>
  <c r="I10" i="2" s="1"/>
  <c r="F14" i="2"/>
  <c r="I14" i="2" s="1"/>
  <c r="F18" i="2"/>
  <c r="F22" i="2"/>
  <c r="I22" i="2" s="1"/>
  <c r="F54" i="2"/>
  <c r="F37" i="2"/>
  <c r="I37" i="2" s="1"/>
  <c r="F45" i="2"/>
  <c r="I45" i="2" s="1"/>
  <c r="F11" i="2"/>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F49" i="2"/>
  <c r="F30" i="2"/>
  <c r="I30" i="2" s="1"/>
  <c r="F34" i="2"/>
  <c r="I34" i="2" s="1"/>
  <c r="F38" i="2"/>
  <c r="F42" i="2"/>
  <c r="F46" i="2"/>
  <c r="I46" i="2" s="1"/>
  <c r="F4" i="2"/>
  <c r="I4" i="2" s="1"/>
  <c r="F8" i="2"/>
  <c r="I8" i="2" s="1"/>
  <c r="F12" i="2"/>
  <c r="F16" i="2"/>
  <c r="I16" i="2" s="1"/>
  <c r="F20" i="2"/>
  <c r="I20" i="2" s="1"/>
  <c r="F24" i="2"/>
  <c r="I24" i="2" s="1"/>
  <c r="F50" i="2"/>
  <c r="F29" i="2"/>
  <c r="I29" i="2" s="1"/>
  <c r="F41" i="2"/>
  <c r="F7" i="2"/>
  <c r="I7" i="2" s="1"/>
  <c r="F19" i="2"/>
  <c r="I19" i="2" s="1"/>
  <c r="Q2" i="3"/>
  <c r="G2" i="7" s="1"/>
  <c r="H2" i="7" s="1"/>
  <c r="H3" i="7" l="1"/>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alcChain>
</file>

<file path=xl/sharedStrings.xml><?xml version="1.0" encoding="utf-8"?>
<sst xmlns="http://schemas.openxmlformats.org/spreadsheetml/2006/main" count="284" uniqueCount="178">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</sst>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0.15286624203821655</c:v>
                </c:pt>
                <c:pt idx="1">
                  <c:v>0.29511677282377918</c:v>
                </c:pt>
                <c:pt idx="2">
                  <c:v>0.41401273885350315</c:v>
                </c:pt>
                <c:pt idx="3">
                  <c:v>0.56263269639065816</c:v>
                </c:pt>
                <c:pt idx="4">
                  <c:v>0.70488322717622076</c:v>
                </c:pt>
                <c:pt idx="5">
                  <c:v>0.85138004246284493</c:v>
                </c:pt>
                <c:pt idx="6">
                  <c:v>0.99999999999999989</c:v>
                </c:pt>
                <c:pt idx="7">
                  <c:v>0.99999999999999989</c:v>
                </c:pt>
                <c:pt idx="8">
                  <c:v>0.99999999999999989</c:v>
                </c:pt>
                <c:pt idx="9">
                  <c:v>0.99999999999999989</c:v>
                </c:pt>
                <c:pt idx="10">
                  <c:v>0.99999999999999989</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9.7664543524416128E-2</c:v>
                </c:pt>
                <c:pt idx="1">
                  <c:v>0.15498938428874734</c:v>
                </c:pt>
                <c:pt idx="2">
                  <c:v>0.30785562632696389</c:v>
                </c:pt>
                <c:pt idx="3">
                  <c:v>0.41401273885350315</c:v>
                </c:pt>
                <c:pt idx="4">
                  <c:v>0.58811040339702758</c:v>
                </c:pt>
                <c:pt idx="5">
                  <c:v>0.69426751592356684</c:v>
                </c:pt>
                <c:pt idx="6">
                  <c:v>0.69426751592356684</c:v>
                </c:pt>
                <c:pt idx="7">
                  <c:v>0.69426751592356684</c:v>
                </c:pt>
                <c:pt idx="8">
                  <c:v>0.69426751592356684</c:v>
                </c:pt>
                <c:pt idx="9">
                  <c:v>0.69426751592356684</c:v>
                </c:pt>
                <c:pt idx="10">
                  <c:v>0.69426751592356684</c:v>
                </c:pt>
              </c:numCache>
            </c:numRef>
          </c:val>
          <c:smooth val="0"/>
        </c:ser>
        <c:dLbls>
          <c:showLegendKey val="0"/>
          <c:showVal val="0"/>
          <c:showCatName val="0"/>
          <c:showSerName val="0"/>
          <c:showPercent val="0"/>
          <c:showBubbleSize val="0"/>
        </c:dLbls>
        <c:marker val="1"/>
        <c:smooth val="0"/>
        <c:axId val="-1118757152"/>
        <c:axId val="-1118756064"/>
      </c:lineChart>
      <c:catAx>
        <c:axId val="-1118757152"/>
        <c:scaling>
          <c:orientation val="minMax"/>
        </c:scaling>
        <c:delete val="0"/>
        <c:axPos val="b"/>
        <c:majorTickMark val="out"/>
        <c:minorTickMark val="none"/>
        <c:tickLblPos val="nextTo"/>
        <c:crossAx val="-1118756064"/>
        <c:crosses val="autoZero"/>
        <c:auto val="1"/>
        <c:lblAlgn val="ctr"/>
        <c:lblOffset val="100"/>
        <c:noMultiLvlLbl val="0"/>
      </c:catAx>
      <c:valAx>
        <c:axId val="-1118756064"/>
        <c:scaling>
          <c:orientation val="minMax"/>
        </c:scaling>
        <c:delete val="0"/>
        <c:axPos val="l"/>
        <c:majorGridlines/>
        <c:numFmt formatCode="0.00%" sourceLinked="1"/>
        <c:majorTickMark val="out"/>
        <c:minorTickMark val="none"/>
        <c:tickLblPos val="nextTo"/>
        <c:crossAx val="-1118757152"/>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0.15286624203821655</c:v>
                </c:pt>
                <c:pt idx="1">
                  <c:v>0.14225053078556263</c:v>
                </c:pt>
                <c:pt idx="2">
                  <c:v>0.11889596602972398</c:v>
                </c:pt>
                <c:pt idx="3">
                  <c:v>0.14861995753715498</c:v>
                </c:pt>
                <c:pt idx="4">
                  <c:v>0.14225053078556263</c:v>
                </c:pt>
                <c:pt idx="5">
                  <c:v>0.1464968152866242</c:v>
                </c:pt>
                <c:pt idx="6">
                  <c:v>0.14861995753715498</c:v>
                </c:pt>
                <c:pt idx="7">
                  <c:v>0</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9.7664543524416128E-2</c:v>
                </c:pt>
                <c:pt idx="1">
                  <c:v>5.7324840764331211E-2</c:v>
                </c:pt>
                <c:pt idx="2">
                  <c:v>0.15286624203821655</c:v>
                </c:pt>
                <c:pt idx="3">
                  <c:v>0.10615711252653927</c:v>
                </c:pt>
                <c:pt idx="4">
                  <c:v>0.17409766454352441</c:v>
                </c:pt>
                <c:pt idx="5">
                  <c:v>0.10615711252653928</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1118753344"/>
        <c:axId val="-1118751712"/>
      </c:barChart>
      <c:catAx>
        <c:axId val="-1118753344"/>
        <c:scaling>
          <c:orientation val="minMax"/>
        </c:scaling>
        <c:delete val="0"/>
        <c:axPos val="b"/>
        <c:majorTickMark val="out"/>
        <c:minorTickMark val="none"/>
        <c:tickLblPos val="nextTo"/>
        <c:crossAx val="-1118751712"/>
        <c:crosses val="autoZero"/>
        <c:auto val="1"/>
        <c:lblAlgn val="ctr"/>
        <c:lblOffset val="100"/>
        <c:noMultiLvlLbl val="0"/>
      </c:catAx>
      <c:valAx>
        <c:axId val="-1118751712"/>
        <c:scaling>
          <c:orientation val="minMax"/>
        </c:scaling>
        <c:delete val="0"/>
        <c:axPos val="l"/>
        <c:majorGridlines/>
        <c:numFmt formatCode="0.00%" sourceLinked="1"/>
        <c:majorTickMark val="out"/>
        <c:minorTickMark val="none"/>
        <c:tickLblPos val="nextTo"/>
        <c:crossAx val="-1118753344"/>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0</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981170400"/>
        <c:axId val="-981172576"/>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981170400"/>
        <c:axId val="-981172576"/>
      </c:lineChart>
      <c:catAx>
        <c:axId val="-981170400"/>
        <c:scaling>
          <c:orientation val="minMax"/>
        </c:scaling>
        <c:delete val="0"/>
        <c:axPos val="b"/>
        <c:majorTickMark val="out"/>
        <c:minorTickMark val="none"/>
        <c:tickLblPos val="nextTo"/>
        <c:crossAx val="-981172576"/>
        <c:crosses val="autoZero"/>
        <c:auto val="1"/>
        <c:lblAlgn val="ctr"/>
        <c:lblOffset val="100"/>
        <c:noMultiLvlLbl val="0"/>
      </c:catAx>
      <c:valAx>
        <c:axId val="-981172576"/>
        <c:scaling>
          <c:orientation val="minMax"/>
        </c:scaling>
        <c:delete val="0"/>
        <c:axPos val="l"/>
        <c:majorGridlines/>
        <c:numFmt formatCode="General" sourceLinked="1"/>
        <c:majorTickMark val="out"/>
        <c:minorTickMark val="none"/>
        <c:tickLblPos val="nextTo"/>
        <c:crossAx val="-981170400"/>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235.5</c:v>
                </c:pt>
              </c:numCache>
            </c:numRef>
          </c:val>
        </c:ser>
        <c:ser>
          <c:idx val="2"/>
          <c:order val="2"/>
          <c:tx>
            <c:v>Total de horas trabajadas</c:v>
          </c:tx>
          <c:invertIfNegative val="0"/>
          <c:val>
            <c:numRef>
              <c:f>tiempo!$Q$14</c:f>
              <c:numCache>
                <c:formatCode>General</c:formatCode>
                <c:ptCount val="1"/>
                <c:pt idx="0">
                  <c:v>176.98333333333335</c:v>
                </c:pt>
              </c:numCache>
            </c:numRef>
          </c:val>
        </c:ser>
        <c:dLbls>
          <c:showLegendKey val="0"/>
          <c:showVal val="0"/>
          <c:showCatName val="0"/>
          <c:showSerName val="0"/>
          <c:showPercent val="0"/>
          <c:showBubbleSize val="0"/>
        </c:dLbls>
        <c:gapWidth val="150"/>
        <c:axId val="-981174752"/>
        <c:axId val="-981179648"/>
      </c:barChart>
      <c:catAx>
        <c:axId val="-981174752"/>
        <c:scaling>
          <c:orientation val="minMax"/>
        </c:scaling>
        <c:delete val="0"/>
        <c:axPos val="b"/>
        <c:majorTickMark val="out"/>
        <c:minorTickMark val="none"/>
        <c:tickLblPos val="nextTo"/>
        <c:crossAx val="-981179648"/>
        <c:crosses val="autoZero"/>
        <c:auto val="1"/>
        <c:lblAlgn val="ctr"/>
        <c:lblOffset val="100"/>
        <c:noMultiLvlLbl val="0"/>
      </c:catAx>
      <c:valAx>
        <c:axId val="-981179648"/>
        <c:scaling>
          <c:orientation val="minMax"/>
        </c:scaling>
        <c:delete val="0"/>
        <c:axPos val="l"/>
        <c:majorGridlines/>
        <c:numFmt formatCode="General" sourceLinked="1"/>
        <c:majorTickMark val="out"/>
        <c:minorTickMark val="none"/>
        <c:tickLblPos val="nextTo"/>
        <c:crossAx val="-98117475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981176928"/>
        <c:axId val="-981176384"/>
      </c:lineChart>
      <c:catAx>
        <c:axId val="-981176928"/>
        <c:scaling>
          <c:orientation val="minMax"/>
        </c:scaling>
        <c:delete val="0"/>
        <c:axPos val="b"/>
        <c:majorTickMark val="out"/>
        <c:minorTickMark val="none"/>
        <c:tickLblPos val="nextTo"/>
        <c:crossAx val="-981176384"/>
        <c:crosses val="autoZero"/>
        <c:auto val="1"/>
        <c:lblAlgn val="ctr"/>
        <c:lblOffset val="100"/>
        <c:noMultiLvlLbl val="0"/>
      </c:catAx>
      <c:valAx>
        <c:axId val="-981176384"/>
        <c:scaling>
          <c:orientation val="minMax"/>
        </c:scaling>
        <c:delete val="0"/>
        <c:axPos val="l"/>
        <c:majorGridlines/>
        <c:numFmt formatCode="0.00%" sourceLinked="1"/>
        <c:majorTickMark val="out"/>
        <c:minorTickMark val="none"/>
        <c:tickLblPos val="nextTo"/>
        <c:crossAx val="-98117692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981177472"/>
        <c:axId val="-981169312"/>
      </c:barChart>
      <c:catAx>
        <c:axId val="-981177472"/>
        <c:scaling>
          <c:orientation val="minMax"/>
        </c:scaling>
        <c:delete val="0"/>
        <c:axPos val="b"/>
        <c:majorTickMark val="out"/>
        <c:minorTickMark val="none"/>
        <c:tickLblPos val="nextTo"/>
        <c:crossAx val="-981169312"/>
        <c:crosses val="autoZero"/>
        <c:auto val="1"/>
        <c:lblAlgn val="ctr"/>
        <c:lblOffset val="100"/>
        <c:noMultiLvlLbl val="0"/>
      </c:catAx>
      <c:valAx>
        <c:axId val="-981169312"/>
        <c:scaling>
          <c:orientation val="minMax"/>
        </c:scaling>
        <c:delete val="0"/>
        <c:axPos val="l"/>
        <c:majorGridlines/>
        <c:numFmt formatCode="0.00%" sourceLinked="1"/>
        <c:majorTickMark val="out"/>
        <c:minorTickMark val="none"/>
        <c:tickLblPos val="nextTo"/>
        <c:crossAx val="-981177472"/>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981174208"/>
        <c:axId val="-981181280"/>
      </c:lineChart>
      <c:catAx>
        <c:axId val="-981174208"/>
        <c:scaling>
          <c:orientation val="minMax"/>
        </c:scaling>
        <c:delete val="0"/>
        <c:axPos val="b"/>
        <c:majorTickMark val="out"/>
        <c:minorTickMark val="none"/>
        <c:tickLblPos val="nextTo"/>
        <c:crossAx val="-981181280"/>
        <c:crosses val="autoZero"/>
        <c:auto val="1"/>
        <c:lblAlgn val="ctr"/>
        <c:lblOffset val="100"/>
        <c:noMultiLvlLbl val="0"/>
      </c:catAx>
      <c:valAx>
        <c:axId val="-981181280"/>
        <c:scaling>
          <c:orientation val="minMax"/>
        </c:scaling>
        <c:delete val="0"/>
        <c:axPos val="l"/>
        <c:majorGridlines/>
        <c:numFmt formatCode="0.00%" sourceLinked="1"/>
        <c:majorTickMark val="out"/>
        <c:minorTickMark val="none"/>
        <c:tickLblPos val="nextTo"/>
        <c:crossAx val="-981174208"/>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981167680"/>
        <c:axId val="-981178560"/>
      </c:barChart>
      <c:catAx>
        <c:axId val="-981167680"/>
        <c:scaling>
          <c:orientation val="minMax"/>
        </c:scaling>
        <c:delete val="0"/>
        <c:axPos val="b"/>
        <c:majorTickMark val="out"/>
        <c:minorTickMark val="none"/>
        <c:tickLblPos val="nextTo"/>
        <c:crossAx val="-981178560"/>
        <c:crosses val="autoZero"/>
        <c:auto val="1"/>
        <c:lblAlgn val="ctr"/>
        <c:lblOffset val="100"/>
        <c:noMultiLvlLbl val="0"/>
      </c:catAx>
      <c:valAx>
        <c:axId val="-981178560"/>
        <c:scaling>
          <c:orientation val="minMax"/>
        </c:scaling>
        <c:delete val="0"/>
        <c:axPos val="l"/>
        <c:majorGridlines/>
        <c:numFmt formatCode="0.00%" sourceLinked="1"/>
        <c:majorTickMark val="out"/>
        <c:minorTickMark val="none"/>
        <c:tickLblPos val="nextTo"/>
        <c:crossAx val="-981167680"/>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2" zoomScaleNormal="100" workbookViewId="0">
      <selection activeCell="G8" sqref="G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0.15286624203821655</v>
      </c>
      <c r="E2" s="6">
        <f>D2</f>
        <v>0.15286624203821655</v>
      </c>
      <c r="F2" s="38"/>
      <c r="G2" s="6">
        <f>SUMIF(tareas!$J:$J,A2,tareas!$I:$I)</f>
        <v>9.7664543524416128E-2</v>
      </c>
      <c r="H2" s="6">
        <f>G2</f>
        <v>9.7664543524416128E-2</v>
      </c>
    </row>
    <row r="3" spans="1:8" x14ac:dyDescent="0.2">
      <c r="A3" s="3">
        <v>2</v>
      </c>
      <c r="B3" s="4">
        <f t="shared" ref="B3:B12" si="0">B2+7</f>
        <v>41909</v>
      </c>
      <c r="C3" s="37"/>
      <c r="D3" s="5">
        <f>SUMIF(tareas!$G:$G,A3,tareas!$F:$F)</f>
        <v>0.14225053078556263</v>
      </c>
      <c r="E3" s="6">
        <f t="shared" ref="E3:E12" si="1">D3+E2</f>
        <v>0.29511677282377918</v>
      </c>
      <c r="F3" s="38"/>
      <c r="G3" s="6">
        <f>SUMIF(tareas!$J:$J,A3,tareas!$I:$I)</f>
        <v>5.7324840764331211E-2</v>
      </c>
      <c r="H3" s="6">
        <f t="shared" ref="H3:H12" si="2">G3+H2</f>
        <v>0.15498938428874734</v>
      </c>
    </row>
    <row r="4" spans="1:8" x14ac:dyDescent="0.2">
      <c r="A4" s="3">
        <v>3</v>
      </c>
      <c r="B4" s="4">
        <f t="shared" si="0"/>
        <v>41916</v>
      </c>
      <c r="C4" s="37"/>
      <c r="D4" s="5">
        <f>SUMIF(tareas!$G:$G,A4,tareas!$F:$F)</f>
        <v>0.11889596602972398</v>
      </c>
      <c r="E4" s="6">
        <f t="shared" si="1"/>
        <v>0.41401273885350315</v>
      </c>
      <c r="F4" s="38"/>
      <c r="G4" s="6">
        <f>SUMIF(tareas!$J:$J,A4,tareas!$I:$I)</f>
        <v>0.15286624203821655</v>
      </c>
      <c r="H4" s="6">
        <f t="shared" si="2"/>
        <v>0.30785562632696389</v>
      </c>
    </row>
    <row r="5" spans="1:8" x14ac:dyDescent="0.2">
      <c r="A5" s="3">
        <v>4</v>
      </c>
      <c r="B5" s="4">
        <f t="shared" si="0"/>
        <v>41923</v>
      </c>
      <c r="C5" s="37"/>
      <c r="D5" s="5">
        <f>SUMIF(tareas!$G:$G,A5,tareas!$F:$F)</f>
        <v>0.14861995753715498</v>
      </c>
      <c r="E5" s="6">
        <f t="shared" si="1"/>
        <v>0.56263269639065816</v>
      </c>
      <c r="F5" s="38"/>
      <c r="G5" s="6">
        <f>SUMIF(tareas!$J:$J,A5,tareas!$I:$I)</f>
        <v>0.10615711252653927</v>
      </c>
      <c r="H5" s="6">
        <f t="shared" si="2"/>
        <v>0.41401273885350315</v>
      </c>
    </row>
    <row r="6" spans="1:8" x14ac:dyDescent="0.2">
      <c r="A6" s="3">
        <v>5</v>
      </c>
      <c r="B6" s="4">
        <f t="shared" si="0"/>
        <v>41930</v>
      </c>
      <c r="C6" s="37"/>
      <c r="D6" s="5">
        <f>SUMIF(tareas!$G:$G,A6,tareas!$F:$F)</f>
        <v>0.14225053078556263</v>
      </c>
      <c r="E6" s="6">
        <f t="shared" si="1"/>
        <v>0.70488322717622076</v>
      </c>
      <c r="F6" s="38"/>
      <c r="G6" s="6">
        <f>SUMIF(tareas!$J:$J,A6,tareas!$I:$I)</f>
        <v>0.17409766454352441</v>
      </c>
      <c r="H6" s="6">
        <f t="shared" si="2"/>
        <v>0.58811040339702758</v>
      </c>
    </row>
    <row r="7" spans="1:8" x14ac:dyDescent="0.2">
      <c r="A7" s="3">
        <v>6</v>
      </c>
      <c r="B7" s="4">
        <f t="shared" si="0"/>
        <v>41937</v>
      </c>
      <c r="C7" s="37"/>
      <c r="D7" s="5">
        <f>SUMIF(tareas!$G:$G,A7,tareas!$F:$F)</f>
        <v>0.1464968152866242</v>
      </c>
      <c r="E7" s="6">
        <f t="shared" si="1"/>
        <v>0.85138004246284493</v>
      </c>
      <c r="F7" s="38"/>
      <c r="G7" s="6">
        <f>SUMIF(tareas!$J:$J,A7,tareas!$I:$I)</f>
        <v>0.10615711252653928</v>
      </c>
      <c r="H7" s="6">
        <f t="shared" si="2"/>
        <v>0.69426751592356684</v>
      </c>
    </row>
    <row r="8" spans="1:8" x14ac:dyDescent="0.2">
      <c r="A8" s="3">
        <v>7</v>
      </c>
      <c r="B8" s="4">
        <f t="shared" si="0"/>
        <v>41944</v>
      </c>
      <c r="C8" s="37"/>
      <c r="D8" s="5">
        <f>SUMIF(tareas!$G:$G,A8,tareas!$F:$F)</f>
        <v>0.14861995753715498</v>
      </c>
      <c r="E8" s="6">
        <f t="shared" si="1"/>
        <v>0.99999999999999989</v>
      </c>
      <c r="F8" s="38"/>
      <c r="G8" s="6">
        <f>SUMIF(tareas!$J:$J,A8,tareas!$I:$I)</f>
        <v>0</v>
      </c>
      <c r="H8" s="6">
        <f t="shared" si="2"/>
        <v>0.69426751592356684</v>
      </c>
    </row>
    <row r="9" spans="1:8" x14ac:dyDescent="0.2">
      <c r="A9" s="3">
        <v>8</v>
      </c>
      <c r="B9" s="4">
        <f t="shared" si="0"/>
        <v>41951</v>
      </c>
      <c r="C9" s="37"/>
      <c r="D9" s="5">
        <f>SUMIF(tareas!$G:$G,A9,tareas!$F:$F)</f>
        <v>0</v>
      </c>
      <c r="E9" s="6">
        <f t="shared" si="1"/>
        <v>0.99999999999999989</v>
      </c>
      <c r="F9" s="38"/>
      <c r="G9" s="6">
        <f>SUMIF(tareas!$J:$J,A9,tareas!$I:$I)</f>
        <v>0</v>
      </c>
      <c r="H9" s="6">
        <f t="shared" si="2"/>
        <v>0.69426751592356684</v>
      </c>
    </row>
    <row r="10" spans="1:8" x14ac:dyDescent="0.2">
      <c r="A10" s="3">
        <v>9</v>
      </c>
      <c r="B10" s="4">
        <f t="shared" si="0"/>
        <v>41958</v>
      </c>
      <c r="C10" s="37"/>
      <c r="D10" s="5">
        <f>SUMIF(tareas!$G:$G,A10,tareas!$F:$F)</f>
        <v>0</v>
      </c>
      <c r="E10" s="6">
        <f t="shared" si="1"/>
        <v>0.99999999999999989</v>
      </c>
      <c r="F10" s="38"/>
      <c r="G10" s="6">
        <f>SUMIF(tareas!$J:$J,A10,tareas!$I:$I)</f>
        <v>0</v>
      </c>
      <c r="H10" s="6">
        <f t="shared" si="2"/>
        <v>0.69426751592356684</v>
      </c>
    </row>
    <row r="11" spans="1:8" x14ac:dyDescent="0.2">
      <c r="A11" s="3">
        <v>10</v>
      </c>
      <c r="B11" s="4">
        <f t="shared" si="0"/>
        <v>41965</v>
      </c>
      <c r="C11" s="37"/>
      <c r="D11" s="5">
        <f>SUMIF(tareas!$G:$G,A11,tareas!$F:$F)</f>
        <v>0</v>
      </c>
      <c r="E11" s="6">
        <f t="shared" si="1"/>
        <v>0.99999999999999989</v>
      </c>
      <c r="F11" s="38"/>
      <c r="G11" s="6">
        <f>SUMIF(tareas!$J:$J,A11,tareas!$I:$I)</f>
        <v>0</v>
      </c>
      <c r="H11" s="6">
        <f t="shared" si="2"/>
        <v>0.69426751592356684</v>
      </c>
    </row>
    <row r="12" spans="1:8" x14ac:dyDescent="0.2">
      <c r="A12" s="3">
        <v>11</v>
      </c>
      <c r="B12" s="4">
        <f t="shared" si="0"/>
        <v>41972</v>
      </c>
      <c r="C12" s="37"/>
      <c r="D12" s="5">
        <f>SUMIF(tareas!$G:$G,A12,tareas!$F:$F)</f>
        <v>0</v>
      </c>
      <c r="E12" s="6">
        <f t="shared" si="1"/>
        <v>0.99999999999999989</v>
      </c>
      <c r="F12" s="38"/>
      <c r="G12" s="6">
        <f>SUMIF(tareas!$J:$J,A12,tareas!$I:$I)</f>
        <v>0</v>
      </c>
      <c r="H12" s="6">
        <f t="shared" si="2"/>
        <v>0.69426751592356684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abSelected="1" topLeftCell="A9" workbookViewId="0">
      <selection activeCell="O31" sqref="O31"/>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c r="M7" s="8"/>
      <c r="N7" s="8"/>
      <c r="O7" s="8"/>
      <c r="P7" s="8"/>
      <c r="Q7" s="8">
        <f t="shared" si="1"/>
        <v>0</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c r="M8" s="8"/>
      <c r="N8" s="8"/>
      <c r="O8" s="8"/>
      <c r="P8" s="8"/>
      <c r="Q8" s="8">
        <f t="shared" si="1"/>
        <v>0</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235.5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x14ac:dyDescent="0.2">
      <c r="J15" s="7">
        <f>J14-SUM(E14:I14)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9"/>
  <sheetViews>
    <sheetView topLeftCell="A59" zoomScaleNormal="100" workbookViewId="0">
      <selection activeCell="A59" sqref="A59"/>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3.1847133757961783E-2</v>
      </c>
      <c r="G2" s="18">
        <v>1</v>
      </c>
      <c r="I2" s="15">
        <f>IF(ISBLANK(LOOKUP(A2,'1'!$A:$A,'1'!$R:$R)),0,F2)</f>
        <v>3.1847133757961783E-2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2.1231422505307854E-2</v>
      </c>
      <c r="G3" s="18">
        <v>1</v>
      </c>
      <c r="I3" s="15">
        <f>IF(ISBLANK(LOOKUP(A3,'1'!$A:$A,'1'!$R:$R)),0,F3)</f>
        <v>2.1231422505307854E-2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2.1231422505307854E-2</v>
      </c>
      <c r="G4" s="18">
        <v>1</v>
      </c>
      <c r="I4" s="15">
        <f>IF(ISBLANK(LOOKUP(A4,'1'!$A:$A,'1'!$R:$R)),0,F4)</f>
        <v>2.1231422505307854E-2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8.4925690021231421E-3</v>
      </c>
      <c r="G5" s="18">
        <v>1</v>
      </c>
      <c r="I5" s="15">
        <f>IF(ISBLANK(LOOKUP(A5,'1'!$A:$A,'1'!$R:$R)),0,F5)</f>
        <v>8.4925690021231421E-3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2.1231422505307855E-3</v>
      </c>
      <c r="G6" s="22">
        <v>1</v>
      </c>
      <c r="I6" s="15">
        <f>IF(ISBLANK(LOOKUP(A6,'1'!$A:$A,'1'!$R:$R)),0,F6)</f>
        <v>2.1231422505307855E-3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2.1231422505307855E-3</v>
      </c>
      <c r="G7" s="21">
        <v>1</v>
      </c>
      <c r="I7" s="15">
        <f>IF(ISBLANK(LOOKUP(A7,'1'!$A:$A,'1'!$R:$R)),0,F7)</f>
        <v>2.1231422505307855E-3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2.1231422505307855E-3</v>
      </c>
      <c r="G8" s="21">
        <v>1</v>
      </c>
      <c r="I8" s="15">
        <f>IF(ISBLANK(LOOKUP(A8,'1'!$A:$A,'1'!$R:$R)),0,F8)</f>
        <v>2.1231422505307855E-3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8.4925690021231421E-3</v>
      </c>
      <c r="G9" s="21">
        <v>1</v>
      </c>
      <c r="I9" s="15">
        <f>IF(ISBLANK(LOOKUP(A9,'1'!$A:$A,'1'!$R:$R)),0,F9)</f>
        <v>8.4925690021231421E-3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1.2738853503184714E-2</v>
      </c>
      <c r="G10" s="21">
        <v>1</v>
      </c>
      <c r="I10" s="15">
        <f>IF(ISBLANK(LOOKUP(A10,'1'!$A:$A,'1'!$R:$R)),0,F10)</f>
        <v>1.2738853503184714E-2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4.2462845010615709E-2</v>
      </c>
      <c r="G11" s="21">
        <v>1</v>
      </c>
      <c r="I11" s="15">
        <f>IF(ISBLANK(LOOKUP(A11,'1'!$A:$A,'1'!$R:$R)),0,F11)</f>
        <v>4.2462845010615709E-2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6.3694267515923567E-2</v>
      </c>
      <c r="G12" s="16">
        <v>2</v>
      </c>
      <c r="I12" s="15">
        <f>IF(ISBLANK(LOOKUP(A12,'1'!$A:$A,'1'!$R:$R)),0,F12)</f>
        <v>6.3694267515923567E-2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4.2462845010615709E-2</v>
      </c>
      <c r="G13" s="21">
        <v>2</v>
      </c>
      <c r="I13" s="15">
        <f>IF(ISBLANK(LOOKUP(A13,'1'!$A:$A,'1'!$R:$R)),0,F13)</f>
        <v>4.2462845010615709E-2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8.4925690021231421E-3</v>
      </c>
      <c r="G14" s="21">
        <v>2</v>
      </c>
      <c r="I14" s="15">
        <f>IF(ISBLANK(LOOKUP(A14,'1'!$A:$A,'1'!$R:$R)),0,F14)</f>
        <v>8.4925690021231421E-3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8.4925690021231421E-3</v>
      </c>
      <c r="G15" s="21">
        <v>2</v>
      </c>
      <c r="I15" s="15">
        <f>IF(ISBLANK(LOOKUP(A15,'1'!$A:$A,'1'!$R:$R)),0,F15)</f>
        <v>8.4925690021231421E-3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1.6985138004246284E-2</v>
      </c>
      <c r="G16" s="21">
        <v>2</v>
      </c>
      <c r="I16" s="15">
        <f>IF(ISBLANK(LOOKUP(A16,'1'!$A:$A,'1'!$R:$R)),0,F16)</f>
        <v>1.6985138004246284E-2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2.1231422505307855E-3</v>
      </c>
      <c r="G17" s="21">
        <v>2</v>
      </c>
      <c r="I17" s="15">
        <f>IF(ISBLANK(LOOKUP(A17,'1'!$A:$A,'1'!$R:$R)),0,F17)</f>
        <v>2.1231422505307855E-3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8.4925690021231421E-3</v>
      </c>
      <c r="G18" s="21">
        <v>3</v>
      </c>
      <c r="I18" s="15">
        <f>IF(ISBLANK(LOOKUP(A18,'1'!$A:$A,'1'!$R:$R)),0,F18)</f>
        <v>8.4925690021231421E-3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4.2462845010615709E-2</v>
      </c>
      <c r="G19" s="21">
        <v>3</v>
      </c>
      <c r="I19" s="15">
        <f>IF(ISBLANK(LOOKUP(A19,'1'!$A:$A,'1'!$R:$R)),0,F19)</f>
        <v>4.2462845010615709E-2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8.4925690021231421E-3</v>
      </c>
      <c r="G20" s="16">
        <v>3</v>
      </c>
      <c r="I20" s="15">
        <f>IF(ISBLANK(LOOKUP(A20,'1'!$A:$A,'1'!$R:$R)),0,F20)</f>
        <v>8.4925690021231421E-3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1.2738853503184714E-2</v>
      </c>
      <c r="G21" s="16">
        <v>3</v>
      </c>
      <c r="I21" s="15">
        <f>IF(ISBLANK(LOOKUP(A21,'1'!$A:$A,'1'!$R:$R)),0,F21)</f>
        <v>1.2738853503184714E-2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8.4925690021231421E-3</v>
      </c>
      <c r="G22" s="16">
        <v>3</v>
      </c>
      <c r="I22" s="15">
        <f>IF(ISBLANK(LOOKUP(A22,'1'!$A:$A,'1'!$R:$R)),0,F22)</f>
        <v>8.4925690021231421E-3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1.6985138004246284E-2</v>
      </c>
      <c r="G23" s="16">
        <v>3</v>
      </c>
      <c r="I23" s="15">
        <f>IF(ISBLANK(LOOKUP(A23,'1'!$A:$A,'1'!$R:$R)),0,F23)</f>
        <v>1.6985138004246284E-2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2.1231422505307854E-2</v>
      </c>
      <c r="G24" s="16">
        <v>3</v>
      </c>
      <c r="I24" s="15">
        <f>IF(ISBLANK(LOOKUP(A24,'1'!$A:$A,'1'!$R:$R)),0,F24)</f>
        <v>2.1231422505307854E-2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2.1231422505307854E-2</v>
      </c>
      <c r="G26" s="16">
        <v>4</v>
      </c>
      <c r="I26" s="15">
        <f>IF(ISBLANK(LOOKUP(A26,'2'!$A:$A,'2'!$R:$R)),0,F26)</f>
        <v>2.1231422505307854E-2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2.1231422505307854E-2</v>
      </c>
      <c r="G27" s="16">
        <v>4</v>
      </c>
      <c r="I27" s="15">
        <f>IF(ISBLANK(LOOKUP(A27,'2'!$A:$A,'2'!$R:$R)),0,F27)</f>
        <v>2.1231422505307854E-2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8.4925690021231421E-3</v>
      </c>
      <c r="G28" s="16">
        <v>4</v>
      </c>
      <c r="I28" s="15">
        <f>IF(ISBLANK(LOOKUP(A28,'2'!$A:$A,'2'!$R:$R)),0,F28)</f>
        <v>8.4925690021231421E-3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2.1231422505307855E-3</v>
      </c>
      <c r="G29" s="16">
        <v>4</v>
      </c>
      <c r="I29" s="15">
        <f>IF(ISBLANK(LOOKUP(A29,'2'!$A:$A,'2'!$R:$R)),0,F29)</f>
        <v>2.1231422505307855E-3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3.1847133757961783E-2</v>
      </c>
      <c r="G30" s="16">
        <v>4</v>
      </c>
      <c r="I30" s="15">
        <f>IF(ISBLANK(LOOKUP(A30,'2'!$A:$A,'2'!$R:$R)),0,F30)</f>
        <v>3.1847133757961783E-2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2.1231422505307855E-3</v>
      </c>
      <c r="G31" s="16">
        <v>4</v>
      </c>
      <c r="I31" s="15">
        <f>IF(ISBLANK(LOOKUP(A31,'2'!$A:$A,'2'!$R:$R)),0,F31)</f>
        <v>2.1231422505307855E-3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8.4925690021231421E-3</v>
      </c>
      <c r="G32" s="16">
        <v>4</v>
      </c>
      <c r="I32" s="15">
        <f>IF(ISBLANK(LOOKUP(A32,'2'!$A:$A,'2'!$R:$R)),0,F32)</f>
        <v>8.4925690021231421E-3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1.2738853503184714E-2</v>
      </c>
      <c r="G33" s="16">
        <v>4</v>
      </c>
      <c r="I33" s="15">
        <f>IF(ISBLANK(LOOKUP(A33,'2'!$A:$A,'2'!$R:$R)),0,F33)</f>
        <v>1.2738853503184714E-2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2.1231422505307854E-2</v>
      </c>
      <c r="G34" s="16">
        <v>4</v>
      </c>
      <c r="I34" s="15">
        <f>IF(ISBLANK(LOOKUP(A34,'2'!$A:$A,'2'!$R:$R)),0,F34)</f>
        <v>2.1231422505307854E-2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2.1231422505307855E-3</v>
      </c>
      <c r="G35" s="16">
        <v>4</v>
      </c>
      <c r="I35" s="15">
        <f>IF(ISBLANK(LOOKUP(A35,'2'!$A:$A,'2'!$R:$R)),0,F35)</f>
        <v>2.1231422505307855E-3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4.246284501061571E-3</v>
      </c>
      <c r="G36" s="16">
        <v>4</v>
      </c>
      <c r="I36" s="15">
        <f>IF(ISBLANK(LOOKUP(A36,'2'!$A:$A,'2'!$R:$R)),0,F36)</f>
        <v>4.246284501061571E-3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1.2738853503184714E-2</v>
      </c>
      <c r="G37" s="16">
        <v>4</v>
      </c>
      <c r="I37" s="15">
        <f>IF(ISBLANK(LOOKUP(A37,'2'!$A:$A,'2'!$R:$R)),0,F37)</f>
        <v>1.2738853503184714E-2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4.246284501061571E-3</v>
      </c>
      <c r="G38" s="16">
        <v>5</v>
      </c>
      <c r="I38" s="15">
        <f>IF(ISBLANK(LOOKUP(A38,'2'!$A:$A,'2'!$R:$R)),0,F38)</f>
        <v>4.246284501061571E-3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1.6985138004246284E-2</v>
      </c>
      <c r="G39" s="16">
        <v>5</v>
      </c>
      <c r="I39" s="15">
        <f>IF(ISBLANK(LOOKUP(A39,'2'!$A:$A,'2'!$R:$R)),0,F39)</f>
        <v>1.6985138004246284E-2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1.6985138004246284E-2</v>
      </c>
      <c r="G40" s="16">
        <v>5</v>
      </c>
      <c r="I40" s="15">
        <f>IF(ISBLANK(LOOKUP(A40,'2'!$A:$A,'2'!$R:$R)),0,F40)</f>
        <v>1.6985138004246284E-2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8.4925690021231421E-3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2.1231422505307855E-3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1.6985138004246284E-2</v>
      </c>
      <c r="G43" s="16">
        <v>5</v>
      </c>
      <c r="I43" s="15">
        <f>IF(ISBLANK(LOOKUP(A43,'2'!$A:$A,'2'!$R:$R)),0,F43)</f>
        <v>1.6985138004246284E-2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1.2738853503184714E-2</v>
      </c>
      <c r="G44" s="16">
        <v>5</v>
      </c>
      <c r="I44" s="15">
        <f>IF(ISBLANK(LOOKUP(A44,'2'!$A:$A,'2'!$R:$R)),0,F44)</f>
        <v>1.2738853503184714E-2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2.1231422505307854E-2</v>
      </c>
      <c r="G45" s="16">
        <v>5</v>
      </c>
      <c r="I45" s="15">
        <f>IF(ISBLANK(LOOKUP(A45,'2'!$A:$A,'2'!$R:$R)),0,F45)</f>
        <v>2.1231422505307854E-2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2.1231422505307854E-2</v>
      </c>
      <c r="G46" s="16">
        <v>5</v>
      </c>
      <c r="I46" s="15">
        <f>IF(ISBLANK(LOOKUP(A46,'2'!$A:$A,'2'!$R:$R)),0,F46)</f>
        <v>2.1231422505307854E-2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2.1231422505307854E-2</v>
      </c>
      <c r="G47" s="16">
        <v>5</v>
      </c>
      <c r="I47" s="15">
        <f>IF(ISBLANK(LOOKUP(A47,'2'!$A:$A,'2'!$R:$R)),0,F47)</f>
        <v>2.1231422505307854E-2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x14ac:dyDescent="0.2">
      <c r="A49" s="16">
        <v>46</v>
      </c>
      <c r="B49" s="20" t="s">
        <v>108</v>
      </c>
      <c r="C49" s="39" t="s">
        <v>65</v>
      </c>
      <c r="D49" s="39" t="s">
        <v>63</v>
      </c>
      <c r="E49" s="16">
        <v>5</v>
      </c>
      <c r="F49" s="15">
        <f>E49/tiempo!$J$14</f>
        <v>2.1231422505307854E-2</v>
      </c>
      <c r="G49" s="16">
        <v>6</v>
      </c>
    </row>
    <row r="50" spans="1:7" ht="63.75" x14ac:dyDescent="0.2">
      <c r="A50" s="16">
        <v>47</v>
      </c>
      <c r="B50" s="17" t="s">
        <v>109</v>
      </c>
      <c r="C50" s="39" t="s">
        <v>64</v>
      </c>
      <c r="D50" s="39" t="s">
        <v>69</v>
      </c>
      <c r="E50" s="16">
        <v>5</v>
      </c>
      <c r="F50" s="15">
        <f>E50/tiempo!$J$14</f>
        <v>2.1231422505307854E-2</v>
      </c>
      <c r="G50" s="16">
        <v>6</v>
      </c>
    </row>
    <row r="51" spans="1:7" ht="38.25" x14ac:dyDescent="0.2">
      <c r="A51" s="16">
        <v>48</v>
      </c>
      <c r="B51" s="17" t="s">
        <v>110</v>
      </c>
      <c r="C51" s="39" t="s">
        <v>74</v>
      </c>
      <c r="D51" s="39" t="s">
        <v>84</v>
      </c>
      <c r="E51" s="16">
        <v>2</v>
      </c>
      <c r="F51" s="15">
        <f>E51/tiempo!$J$14</f>
        <v>8.4925690021231421E-3</v>
      </c>
      <c r="G51" s="16">
        <v>6</v>
      </c>
    </row>
    <row r="52" spans="1:7" ht="25.5" x14ac:dyDescent="0.2">
      <c r="A52" s="16">
        <v>49</v>
      </c>
      <c r="B52" s="17" t="s">
        <v>160</v>
      </c>
      <c r="C52" s="39" t="s">
        <v>129</v>
      </c>
      <c r="D52" s="39" t="s">
        <v>154</v>
      </c>
      <c r="E52" s="16">
        <v>2</v>
      </c>
      <c r="F52" s="15">
        <f>E52/tiempo!$J$14</f>
        <v>8.4925690021231421E-3</v>
      </c>
      <c r="G52" s="16">
        <v>6</v>
      </c>
    </row>
    <row r="53" spans="1:7" ht="38.25" x14ac:dyDescent="0.2">
      <c r="A53" s="16">
        <v>50</v>
      </c>
      <c r="B53" s="17" t="s">
        <v>54</v>
      </c>
      <c r="C53" s="39" t="s">
        <v>129</v>
      </c>
      <c r="D53" s="39" t="s">
        <v>150</v>
      </c>
      <c r="E53" s="16">
        <v>3</v>
      </c>
      <c r="F53" s="15">
        <f>E53/tiempo!$J$14</f>
        <v>1.2738853503184714E-2</v>
      </c>
      <c r="G53" s="16">
        <v>6</v>
      </c>
    </row>
    <row r="54" spans="1:7" ht="25.5" x14ac:dyDescent="0.2">
      <c r="A54" s="16">
        <v>51</v>
      </c>
      <c r="B54" s="17" t="s">
        <v>55</v>
      </c>
      <c r="C54" s="39" t="s">
        <v>129</v>
      </c>
      <c r="D54" s="39" t="s">
        <v>144</v>
      </c>
      <c r="E54" s="16">
        <v>3</v>
      </c>
      <c r="F54" s="15">
        <f>E54/tiempo!$J$14</f>
        <v>1.2738853503184714E-2</v>
      </c>
      <c r="G54" s="16">
        <v>6</v>
      </c>
    </row>
    <row r="55" spans="1:7" ht="25.5" x14ac:dyDescent="0.2">
      <c r="A55" s="16">
        <v>52</v>
      </c>
      <c r="B55" s="17" t="s">
        <v>56</v>
      </c>
      <c r="C55" s="39" t="s">
        <v>79</v>
      </c>
      <c r="D55" s="39" t="s">
        <v>146</v>
      </c>
      <c r="E55" s="16">
        <v>0.5</v>
      </c>
      <c r="F55" s="15">
        <f>E55/tiempo!$J$14</f>
        <v>2.1231422505307855E-3</v>
      </c>
      <c r="G55" s="16">
        <v>6</v>
      </c>
    </row>
    <row r="56" spans="1:7" ht="25.5" x14ac:dyDescent="0.2">
      <c r="A56" s="16">
        <v>53</v>
      </c>
      <c r="B56" s="17" t="s">
        <v>57</v>
      </c>
      <c r="C56" s="39" t="s">
        <v>145</v>
      </c>
      <c r="D56" s="39" t="s">
        <v>147</v>
      </c>
      <c r="E56" s="16">
        <v>2</v>
      </c>
      <c r="F56" s="15">
        <f>E56/tiempo!$J$14</f>
        <v>8.4925690021231421E-3</v>
      </c>
      <c r="G56" s="16">
        <v>6</v>
      </c>
    </row>
    <row r="57" spans="1:7" ht="25.5" x14ac:dyDescent="0.2">
      <c r="A57" s="16">
        <v>54</v>
      </c>
      <c r="B57" s="17" t="s">
        <v>143</v>
      </c>
      <c r="C57" s="39" t="s">
        <v>129</v>
      </c>
      <c r="D57" s="39" t="s">
        <v>148</v>
      </c>
      <c r="E57" s="16">
        <v>2</v>
      </c>
      <c r="F57" s="15">
        <f>E57/tiempo!$J$14</f>
        <v>8.4925690021231421E-3</v>
      </c>
      <c r="G57" s="16">
        <v>6</v>
      </c>
    </row>
    <row r="58" spans="1:7" ht="25.5" x14ac:dyDescent="0.2">
      <c r="A58" s="16">
        <v>55</v>
      </c>
      <c r="B58" s="17" t="s">
        <v>142</v>
      </c>
      <c r="C58" s="39" t="s">
        <v>149</v>
      </c>
      <c r="D58" s="39" t="s">
        <v>151</v>
      </c>
      <c r="E58" s="16">
        <v>2</v>
      </c>
      <c r="F58" s="15">
        <f>E58/tiempo!$J$14</f>
        <v>8.4925690021231421E-3</v>
      </c>
      <c r="G58" s="16">
        <v>6</v>
      </c>
    </row>
    <row r="59" spans="1:7" ht="38.25" x14ac:dyDescent="0.2">
      <c r="A59" s="16">
        <v>56</v>
      </c>
      <c r="B59" s="17" t="s">
        <v>161</v>
      </c>
      <c r="C59" s="39" t="s">
        <v>149</v>
      </c>
      <c r="D59" s="39" t="s">
        <v>162</v>
      </c>
      <c r="E59" s="16">
        <v>4</v>
      </c>
      <c r="F59" s="15">
        <f>E59/tiempo!$J$14</f>
        <v>1.6985138004246284E-2</v>
      </c>
      <c r="G59" s="16">
        <v>6</v>
      </c>
    </row>
    <row r="60" spans="1:7" ht="25.5" x14ac:dyDescent="0.2">
      <c r="A60" s="16">
        <v>57</v>
      </c>
      <c r="B60" s="17" t="s">
        <v>152</v>
      </c>
      <c r="D60" s="39" t="s">
        <v>163</v>
      </c>
      <c r="E60" s="16">
        <v>4</v>
      </c>
      <c r="F60" s="15">
        <f>E60/tiempo!$J$14</f>
        <v>1.6985138004246284E-2</v>
      </c>
      <c r="G60" s="16">
        <v>6</v>
      </c>
    </row>
    <row r="61" spans="1:7" ht="25.5" x14ac:dyDescent="0.2">
      <c r="A61" s="16">
        <v>58</v>
      </c>
      <c r="B61" s="17" t="s">
        <v>153</v>
      </c>
      <c r="C61" s="39" t="s">
        <v>164</v>
      </c>
      <c r="D61" s="39" t="s">
        <v>165</v>
      </c>
      <c r="E61" s="16">
        <f>7.5</f>
        <v>7.5</v>
      </c>
      <c r="F61" s="15">
        <f>E61/tiempo!$J$14</f>
        <v>3.1847133757961783E-2</v>
      </c>
      <c r="G61" s="16">
        <v>7</v>
      </c>
    </row>
    <row r="62" spans="1:7" x14ac:dyDescent="0.2">
      <c r="A62" s="16">
        <v>59</v>
      </c>
      <c r="B62" s="17" t="s">
        <v>155</v>
      </c>
      <c r="E62" s="16">
        <v>4</v>
      </c>
      <c r="F62" s="15">
        <f>E62/tiempo!$J$14</f>
        <v>1.6985138004246284E-2</v>
      </c>
      <c r="G62" s="16">
        <v>7</v>
      </c>
    </row>
    <row r="63" spans="1:7" ht="25.5" x14ac:dyDescent="0.2">
      <c r="A63" s="16">
        <v>60</v>
      </c>
      <c r="B63" s="17" t="s">
        <v>166</v>
      </c>
      <c r="C63" s="39" t="s">
        <v>169</v>
      </c>
      <c r="D63" s="39" t="s">
        <v>170</v>
      </c>
      <c r="E63" s="16">
        <v>2</v>
      </c>
      <c r="F63" s="15">
        <f>E63/tiempo!$J$14</f>
        <v>8.4925690021231421E-3</v>
      </c>
      <c r="G63" s="16">
        <v>7</v>
      </c>
    </row>
    <row r="64" spans="1:7" ht="25.5" x14ac:dyDescent="0.2">
      <c r="A64" s="16">
        <v>61</v>
      </c>
      <c r="B64" s="17" t="s">
        <v>167</v>
      </c>
      <c r="C64" s="39" t="s">
        <v>171</v>
      </c>
      <c r="D64" s="39" t="s">
        <v>172</v>
      </c>
      <c r="E64" s="16">
        <v>2</v>
      </c>
      <c r="F64" s="15">
        <f>E64/tiempo!$J$14</f>
        <v>8.4925690021231421E-3</v>
      </c>
      <c r="G64" s="16">
        <v>7</v>
      </c>
    </row>
    <row r="65" spans="1:7" ht="25.5" x14ac:dyDescent="0.2">
      <c r="A65" s="16">
        <v>62</v>
      </c>
      <c r="B65" s="17" t="s">
        <v>168</v>
      </c>
      <c r="C65" s="39" t="s">
        <v>173</v>
      </c>
      <c r="D65" s="39" t="s">
        <v>174</v>
      </c>
      <c r="E65" s="16">
        <v>3</v>
      </c>
      <c r="F65" s="15">
        <f>E65/tiempo!$J$14</f>
        <v>1.2738853503184714E-2</v>
      </c>
      <c r="G65" s="16">
        <v>7</v>
      </c>
    </row>
    <row r="66" spans="1:7" ht="25.5" x14ac:dyDescent="0.2">
      <c r="A66" s="16">
        <v>63</v>
      </c>
      <c r="B66" s="17" t="s">
        <v>175</v>
      </c>
      <c r="C66" s="39" t="s">
        <v>176</v>
      </c>
      <c r="D66" s="39" t="s">
        <v>177</v>
      </c>
      <c r="E66" s="16">
        <v>9</v>
      </c>
      <c r="F66" s="15">
        <f>E66/tiempo!$J$14</f>
        <v>3.8216560509554139E-2</v>
      </c>
      <c r="G66" s="16">
        <v>7</v>
      </c>
    </row>
    <row r="67" spans="1:7" ht="25.5" x14ac:dyDescent="0.2">
      <c r="A67" s="16">
        <v>64</v>
      </c>
      <c r="B67" s="17" t="s">
        <v>156</v>
      </c>
      <c r="C67" s="39" t="s">
        <v>79</v>
      </c>
      <c r="D67" s="39" t="s">
        <v>157</v>
      </c>
      <c r="E67" s="16">
        <v>0.5</v>
      </c>
      <c r="F67" s="15">
        <f>E67/tiempo!$J$14</f>
        <v>2.1231422505307855E-3</v>
      </c>
      <c r="G67" s="16">
        <v>7</v>
      </c>
    </row>
    <row r="68" spans="1:7" ht="25.5" x14ac:dyDescent="0.2">
      <c r="A68" s="16">
        <v>65</v>
      </c>
      <c r="B68" s="17" t="s">
        <v>158</v>
      </c>
      <c r="C68" s="39" t="s">
        <v>145</v>
      </c>
      <c r="D68" s="39" t="s">
        <v>159</v>
      </c>
      <c r="E68" s="16">
        <v>2</v>
      </c>
      <c r="F68" s="15">
        <f>E68/tiempo!$J$14</f>
        <v>8.4925690021231421E-3</v>
      </c>
      <c r="G68" s="16">
        <v>7</v>
      </c>
    </row>
    <row r="69" spans="1:7" ht="51" x14ac:dyDescent="0.2">
      <c r="A69" s="16">
        <v>66</v>
      </c>
      <c r="B69" s="17" t="s">
        <v>107</v>
      </c>
      <c r="C69" s="39" t="s">
        <v>105</v>
      </c>
      <c r="D69" s="39" t="s">
        <v>106</v>
      </c>
      <c r="E69" s="16">
        <v>5</v>
      </c>
      <c r="F69" s="15">
        <f>E69/tiempo!$J$14</f>
        <v>2.1231422505307854E-2</v>
      </c>
      <c r="G69" s="16">
        <v>7</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5" zoomScaleNormal="100" workbookViewId="0">
      <selection activeCell="R13" sqref="R13"/>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zoomScaleNormal="100" workbookViewId="0">
      <selection activeCell="F2" sqref="F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A11" zoomScaleNormal="100" workbookViewId="0">
      <selection activeCell="D16" sqref="D16"/>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Q2" s="15"/>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Q3" s="15"/>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Q4" s="15"/>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Q5" s="15"/>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Q6" s="15"/>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Q7" s="15"/>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Q8" s="15"/>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Q9" s="15"/>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Q10" s="15"/>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Q11" s="15"/>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Q12" s="15"/>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Q13" s="15"/>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2">$E$14/5</f>
        <v>1.5</v>
      </c>
      <c r="K14" s="16">
        <f t="shared" si="2"/>
        <v>1.5</v>
      </c>
      <c r="L14" s="16">
        <f t="shared" si="2"/>
        <v>1.5</v>
      </c>
      <c r="M14" s="16">
        <f t="shared" si="2"/>
        <v>1.5</v>
      </c>
      <c r="Q14" s="15"/>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Q15" s="15"/>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Q16" s="15"/>
    </row>
    <row r="17" spans="1:17"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Q17" s="15"/>
    </row>
    <row r="18" spans="1:17"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Q18" s="15"/>
    </row>
    <row r="19" spans="1:17"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Q19" s="15"/>
    </row>
    <row r="20" spans="1:17"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Q20" s="15"/>
    </row>
    <row r="21" spans="1:17"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Q21" s="15"/>
    </row>
    <row r="22" spans="1:17"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3">$E$22/5</f>
        <v>1</v>
      </c>
      <c r="K22" s="16">
        <f t="shared" si="3"/>
        <v>1</v>
      </c>
      <c r="L22" s="16">
        <f t="shared" si="3"/>
        <v>1</v>
      </c>
      <c r="M22" s="16">
        <f t="shared" si="3"/>
        <v>1</v>
      </c>
      <c r="Q22" s="15"/>
    </row>
    <row r="23" spans="1:17"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2014-11-04T15:02:58Z</dcterms:modified>
</cp:coreProperties>
</file>