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705" yWindow="-15" windowWidth="9540" windowHeight="3690" tabRatio="516" activeTab="1"/>
  </bookViews>
  <sheets>
    <sheet name="ganancias" sheetId="1" r:id="rId1"/>
    <sheet name="tiempo" sheetId="5" r:id="rId2"/>
    <sheet name="tareas" sheetId="2" r:id="rId3"/>
    <sheet name="1" sheetId="3" r:id="rId4"/>
    <sheet name="2" sheetId="4" r:id="rId5"/>
    <sheet name="3" sheetId="6" r:id="rId6"/>
    <sheet name="1-ganancias" sheetId="7" r:id="rId7"/>
    <sheet name="2-ganancias" sheetId="8" r:id="rId8"/>
  </sheets>
  <calcPr calcId="125725"/>
</workbook>
</file>

<file path=xl/calcChain.xml><?xml version="1.0" encoding="utf-8"?>
<calcChain xmlns="http://schemas.openxmlformats.org/spreadsheetml/2006/main">
  <c r="B3" i="8"/>
  <c r="B2"/>
  <c r="B3" i="7"/>
  <c r="B4"/>
  <c r="B2"/>
  <c r="A4"/>
  <c r="D4" s="1"/>
  <c r="A3"/>
  <c r="G3" s="1"/>
  <c r="A2"/>
  <c r="A3" i="8"/>
  <c r="D3" s="1"/>
  <c r="A2"/>
  <c r="G2" s="1"/>
  <c r="H2" s="1"/>
  <c r="G3"/>
  <c r="G2" i="7"/>
  <c r="H2" s="1"/>
  <c r="D2"/>
  <c r="E2" s="1"/>
  <c r="D4" i="4"/>
  <c r="D5"/>
  <c r="D6"/>
  <c r="D7"/>
  <c r="D8"/>
  <c r="D9"/>
  <c r="D10"/>
  <c r="D11"/>
  <c r="D12"/>
  <c r="D13"/>
  <c r="D14"/>
  <c r="D15"/>
  <c r="D16"/>
  <c r="D17"/>
  <c r="D18"/>
  <c r="D19"/>
  <c r="D20"/>
  <c r="D21"/>
  <c r="D22"/>
  <c r="D23"/>
  <c r="G4" i="7" l="1"/>
  <c r="D3"/>
  <c r="E3" s="1"/>
  <c r="E4" s="1"/>
  <c r="H3" i="8"/>
  <c r="D2"/>
  <c r="E2" s="1"/>
  <c r="E3" s="1"/>
  <c r="H3" i="7"/>
  <c r="C17" i="3"/>
  <c r="H4" i="7" l="1"/>
  <c r="J9" i="5"/>
  <c r="J10"/>
  <c r="J11"/>
  <c r="J12"/>
  <c r="G11" i="3"/>
  <c r="G12"/>
  <c r="M28"/>
  <c r="C14" i="5"/>
  <c r="C3"/>
  <c r="C4"/>
  <c r="C5"/>
  <c r="C6"/>
  <c r="C7"/>
  <c r="C8"/>
  <c r="C9"/>
  <c r="C10"/>
  <c r="C11"/>
  <c r="C12"/>
  <c r="C2"/>
  <c r="H8" l="1"/>
  <c r="F8"/>
  <c r="G8"/>
  <c r="E8"/>
  <c r="I8"/>
  <c r="I7"/>
  <c r="F7"/>
  <c r="H7"/>
  <c r="G7"/>
  <c r="E7"/>
  <c r="J27" i="2"/>
  <c r="J28"/>
  <c r="J29"/>
  <c r="J30"/>
  <c r="J31"/>
  <c r="J32"/>
  <c r="J33"/>
  <c r="J34"/>
  <c r="J35"/>
  <c r="J36"/>
  <c r="J37"/>
  <c r="J38"/>
  <c r="J39"/>
  <c r="J40"/>
  <c r="J43"/>
  <c r="J44"/>
  <c r="J45"/>
  <c r="J46"/>
  <c r="J47"/>
  <c r="J26"/>
  <c r="J3" l="1"/>
  <c r="J4"/>
  <c r="J5"/>
  <c r="J6"/>
  <c r="J7"/>
  <c r="J8"/>
  <c r="J9"/>
  <c r="J10"/>
  <c r="J13"/>
  <c r="J14"/>
  <c r="J15"/>
  <c r="J16"/>
  <c r="J17"/>
  <c r="J18"/>
  <c r="J19"/>
  <c r="J20"/>
  <c r="J21"/>
  <c r="J22"/>
  <c r="J23"/>
  <c r="J24"/>
  <c r="J2"/>
  <c r="G7" i="1" l="1"/>
  <c r="G8"/>
  <c r="G9"/>
  <c r="G10"/>
  <c r="G11"/>
  <c r="G12"/>
  <c r="Q3" i="5" l="1"/>
  <c r="Q4"/>
  <c r="Q7"/>
  <c r="Q8"/>
  <c r="Q9"/>
  <c r="Q10"/>
  <c r="Q11"/>
  <c r="Q12"/>
  <c r="A12"/>
  <c r="A5"/>
  <c r="A6"/>
  <c r="A7"/>
  <c r="J7" s="1"/>
  <c r="A8"/>
  <c r="J8" s="1"/>
  <c r="A9"/>
  <c r="A10"/>
  <c r="A11"/>
  <c r="A4"/>
  <c r="J4" s="1"/>
  <c r="A3"/>
  <c r="J3" s="1"/>
  <c r="A2"/>
  <c r="Q2"/>
  <c r="J6" l="1"/>
  <c r="P3" i="3"/>
  <c r="P4"/>
  <c r="P5"/>
  <c r="P6"/>
  <c r="P7"/>
  <c r="P8"/>
  <c r="P9"/>
  <c r="P10"/>
  <c r="P13"/>
  <c r="P14"/>
  <c r="P15"/>
  <c r="P16"/>
  <c r="P17"/>
  <c r="P18"/>
  <c r="P19"/>
  <c r="P20"/>
  <c r="P21"/>
  <c r="P22"/>
  <c r="P23"/>
  <c r="P24"/>
  <c r="P2"/>
  <c r="P4" i="4"/>
  <c r="P5"/>
  <c r="P7"/>
  <c r="P11"/>
  <c r="P12"/>
  <c r="P13"/>
  <c r="P14"/>
  <c r="P15"/>
  <c r="P17"/>
  <c r="P18"/>
  <c r="P22"/>
  <c r="C2" i="3"/>
  <c r="O14" i="5" l="1"/>
  <c r="M14"/>
  <c r="P14"/>
  <c r="Q6"/>
  <c r="N14"/>
  <c r="L14"/>
  <c r="Q5"/>
  <c r="D9" i="1"/>
  <c r="D10"/>
  <c r="D11"/>
  <c r="D12"/>
  <c r="G3" i="4"/>
  <c r="G4"/>
  <c r="G5"/>
  <c r="G6"/>
  <c r="G7"/>
  <c r="G8"/>
  <c r="G9"/>
  <c r="G10"/>
  <c r="G11"/>
  <c r="G12"/>
  <c r="G13"/>
  <c r="G14"/>
  <c r="G15"/>
  <c r="G16"/>
  <c r="G17"/>
  <c r="G18"/>
  <c r="G19"/>
  <c r="G20"/>
  <c r="G21"/>
  <c r="G22"/>
  <c r="G23"/>
  <c r="E3"/>
  <c r="E4"/>
  <c r="E5"/>
  <c r="E7"/>
  <c r="E8"/>
  <c r="E9"/>
  <c r="E10"/>
  <c r="E11"/>
  <c r="E12"/>
  <c r="E13"/>
  <c r="E14"/>
  <c r="E15"/>
  <c r="E16"/>
  <c r="E17"/>
  <c r="E18"/>
  <c r="E19"/>
  <c r="E20"/>
  <c r="E21"/>
  <c r="E22"/>
  <c r="E23"/>
  <c r="D3"/>
  <c r="C3"/>
  <c r="C4"/>
  <c r="C5"/>
  <c r="C6"/>
  <c r="C7"/>
  <c r="C8"/>
  <c r="C9"/>
  <c r="C10"/>
  <c r="C11"/>
  <c r="C12"/>
  <c r="C13"/>
  <c r="C14"/>
  <c r="C15"/>
  <c r="C16"/>
  <c r="C17"/>
  <c r="C18"/>
  <c r="C19"/>
  <c r="C20"/>
  <c r="C21"/>
  <c r="C22"/>
  <c r="C23"/>
  <c r="B3"/>
  <c r="B4"/>
  <c r="B5"/>
  <c r="B6"/>
  <c r="B7"/>
  <c r="B8"/>
  <c r="B9"/>
  <c r="B10"/>
  <c r="B11"/>
  <c r="B12"/>
  <c r="B13"/>
  <c r="B14"/>
  <c r="B15"/>
  <c r="B16"/>
  <c r="B17"/>
  <c r="B18"/>
  <c r="B19"/>
  <c r="B20"/>
  <c r="B21"/>
  <c r="B22"/>
  <c r="B23"/>
  <c r="G3" i="3"/>
  <c r="G4"/>
  <c r="G5"/>
  <c r="G6"/>
  <c r="G7"/>
  <c r="G8"/>
  <c r="G9"/>
  <c r="G10"/>
  <c r="G13"/>
  <c r="G14"/>
  <c r="G15"/>
  <c r="G16"/>
  <c r="G17"/>
  <c r="G18"/>
  <c r="G19"/>
  <c r="G20"/>
  <c r="G21"/>
  <c r="G22"/>
  <c r="G23"/>
  <c r="G24"/>
  <c r="G2" i="4"/>
  <c r="E2"/>
  <c r="D3" i="3"/>
  <c r="D4"/>
  <c r="D5"/>
  <c r="D6"/>
  <c r="D7"/>
  <c r="D8"/>
  <c r="D9"/>
  <c r="D10"/>
  <c r="D11"/>
  <c r="D12"/>
  <c r="D13"/>
  <c r="D14"/>
  <c r="D15"/>
  <c r="D16"/>
  <c r="D17"/>
  <c r="D18"/>
  <c r="D19"/>
  <c r="D20"/>
  <c r="D21"/>
  <c r="D22"/>
  <c r="D23"/>
  <c r="D24"/>
  <c r="C3"/>
  <c r="C4"/>
  <c r="C5"/>
  <c r="C6"/>
  <c r="C7"/>
  <c r="C8"/>
  <c r="C9"/>
  <c r="C10"/>
  <c r="C11"/>
  <c r="C12"/>
  <c r="C13"/>
  <c r="C14"/>
  <c r="C15"/>
  <c r="C16"/>
  <c r="C18"/>
  <c r="C19"/>
  <c r="C20"/>
  <c r="C21"/>
  <c r="C22"/>
  <c r="C23"/>
  <c r="C24"/>
  <c r="B2" i="4"/>
  <c r="D2"/>
  <c r="C2"/>
  <c r="G2" i="3"/>
  <c r="E3"/>
  <c r="E4"/>
  <c r="E5"/>
  <c r="E6"/>
  <c r="E7"/>
  <c r="E8"/>
  <c r="E9"/>
  <c r="E10"/>
  <c r="E11"/>
  <c r="E12"/>
  <c r="E13"/>
  <c r="E14"/>
  <c r="E15"/>
  <c r="E16"/>
  <c r="E17"/>
  <c r="E18"/>
  <c r="E19"/>
  <c r="E20"/>
  <c r="E21"/>
  <c r="E22"/>
  <c r="E23"/>
  <c r="E24"/>
  <c r="B3"/>
  <c r="B4"/>
  <c r="B5"/>
  <c r="B6"/>
  <c r="B7"/>
  <c r="B8"/>
  <c r="B9"/>
  <c r="B10"/>
  <c r="B11"/>
  <c r="B12"/>
  <c r="B13"/>
  <c r="B14"/>
  <c r="B15"/>
  <c r="B16"/>
  <c r="B17"/>
  <c r="B18"/>
  <c r="B19"/>
  <c r="B20"/>
  <c r="B21"/>
  <c r="B22"/>
  <c r="B23"/>
  <c r="B24"/>
  <c r="D2"/>
  <c r="B2"/>
  <c r="E30" i="2"/>
  <c r="E2"/>
  <c r="J2" i="5" s="1"/>
  <c r="B3" i="1"/>
  <c r="B4" s="1"/>
  <c r="B5" s="1"/>
  <c r="B6" s="1"/>
  <c r="B7" s="1"/>
  <c r="B8" s="1"/>
  <c r="B9" s="1"/>
  <c r="B10" s="1"/>
  <c r="B11" s="1"/>
  <c r="B12" s="1"/>
  <c r="F24" i="3" l="1"/>
  <c r="F20"/>
  <c r="F16"/>
  <c r="F12"/>
  <c r="F8"/>
  <c r="F4"/>
  <c r="E6" i="4"/>
  <c r="L6" s="1"/>
  <c r="J5" i="5"/>
  <c r="F14" i="4" s="1"/>
  <c r="F21" i="3"/>
  <c r="F17"/>
  <c r="F13"/>
  <c r="F9"/>
  <c r="F5"/>
  <c r="F22"/>
  <c r="F18"/>
  <c r="F14"/>
  <c r="F10"/>
  <c r="F6"/>
  <c r="F23"/>
  <c r="F19"/>
  <c r="F15"/>
  <c r="F11"/>
  <c r="F7"/>
  <c r="F3"/>
  <c r="M16" i="4"/>
  <c r="J15" i="3"/>
  <c r="M3"/>
  <c r="I10" i="4"/>
  <c r="K12"/>
  <c r="M20"/>
  <c r="L7"/>
  <c r="G12" i="5"/>
  <c r="I10"/>
  <c r="E10"/>
  <c r="G9"/>
  <c r="H11"/>
  <c r="I11"/>
  <c r="H12"/>
  <c r="I12"/>
  <c r="F10"/>
  <c r="H9"/>
  <c r="I9"/>
  <c r="E11"/>
  <c r="E12"/>
  <c r="G10"/>
  <c r="E9"/>
  <c r="F11"/>
  <c r="F12"/>
  <c r="H10"/>
  <c r="F9"/>
  <c r="G11"/>
  <c r="J22" i="3"/>
  <c r="M18"/>
  <c r="L14"/>
  <c r="J10"/>
  <c r="L6"/>
  <c r="I23"/>
  <c r="M19"/>
  <c r="M11"/>
  <c r="L7"/>
  <c r="K24"/>
  <c r="J20"/>
  <c r="J16"/>
  <c r="M12"/>
  <c r="L8"/>
  <c r="K4"/>
  <c r="I21"/>
  <c r="L17"/>
  <c r="M13"/>
  <c r="I9"/>
  <c r="L5"/>
  <c r="K16" i="4"/>
  <c r="I8"/>
  <c r="L3"/>
  <c r="M2"/>
  <c r="M21"/>
  <c r="M17"/>
  <c r="J13"/>
  <c r="I9"/>
  <c r="L4"/>
  <c r="J22"/>
  <c r="K18"/>
  <c r="J14"/>
  <c r="M10"/>
  <c r="K5"/>
  <c r="L23"/>
  <c r="L19"/>
  <c r="I15"/>
  <c r="K11"/>
  <c r="Q14" i="5"/>
  <c r="L22" i="4"/>
  <c r="K10"/>
  <c r="M4" i="3"/>
  <c r="M24"/>
  <c r="I18"/>
  <c r="L10" i="4"/>
  <c r="E2" i="3"/>
  <c r="F2" s="1"/>
  <c r="K19"/>
  <c r="L12"/>
  <c r="I22"/>
  <c r="K19" i="4"/>
  <c r="I4" i="3"/>
  <c r="K12"/>
  <c r="J14"/>
  <c r="I24"/>
  <c r="K3" i="4"/>
  <c r="L4" i="3"/>
  <c r="I12"/>
  <c r="L24"/>
  <c r="I3" i="4"/>
  <c r="I19"/>
  <c r="M3"/>
  <c r="L19" i="3"/>
  <c r="H4" i="5" s="1"/>
  <c r="I19" i="3"/>
  <c r="J21"/>
  <c r="J23"/>
  <c r="M6" i="4"/>
  <c r="I6"/>
  <c r="J6"/>
  <c r="J3" i="3"/>
  <c r="L3"/>
  <c r="L9"/>
  <c r="L10"/>
  <c r="J11"/>
  <c r="L11"/>
  <c r="J13"/>
  <c r="L13"/>
  <c r="K16"/>
  <c r="J2" i="4"/>
  <c r="L2"/>
  <c r="L8"/>
  <c r="J21"/>
  <c r="L21"/>
  <c r="I23"/>
  <c r="K23"/>
  <c r="M23"/>
  <c r="I3" i="3"/>
  <c r="K3"/>
  <c r="J4"/>
  <c r="I11"/>
  <c r="K11"/>
  <c r="J12"/>
  <c r="I13"/>
  <c r="K13"/>
  <c r="J19"/>
  <c r="J24"/>
  <c r="I2" i="4"/>
  <c r="K2"/>
  <c r="J3"/>
  <c r="J10"/>
  <c r="J19"/>
  <c r="I21"/>
  <c r="K21"/>
  <c r="J23"/>
  <c r="K6" l="1"/>
  <c r="F13"/>
  <c r="F3"/>
  <c r="F11"/>
  <c r="F20"/>
  <c r="J14" i="5"/>
  <c r="F58" i="2" s="1"/>
  <c r="F17" i="4"/>
  <c r="F16"/>
  <c r="F15"/>
  <c r="F10"/>
  <c r="F9"/>
  <c r="F12"/>
  <c r="F23"/>
  <c r="F5"/>
  <c r="F22"/>
  <c r="F7"/>
  <c r="F4"/>
  <c r="F21"/>
  <c r="F8"/>
  <c r="F2"/>
  <c r="F19"/>
  <c r="F6"/>
  <c r="F18"/>
  <c r="E5" i="5"/>
  <c r="I6"/>
  <c r="I4"/>
  <c r="F4"/>
  <c r="G3"/>
  <c r="F3"/>
  <c r="G4"/>
  <c r="F5"/>
  <c r="H5"/>
  <c r="E3"/>
  <c r="I3"/>
  <c r="H3"/>
  <c r="E4"/>
  <c r="G5"/>
  <c r="H6"/>
  <c r="F6"/>
  <c r="I5"/>
  <c r="E6"/>
  <c r="G6"/>
  <c r="Q6" i="3"/>
  <c r="L2"/>
  <c r="H2" i="5" s="1"/>
  <c r="K2" i="3"/>
  <c r="G2" i="5" s="1"/>
  <c r="I2" i="3"/>
  <c r="E2" i="5" s="1"/>
  <c r="M2" i="3"/>
  <c r="I2" i="5" s="1"/>
  <c r="J2" i="3"/>
  <c r="F2" i="5" s="1"/>
  <c r="Q13" i="4"/>
  <c r="Q8"/>
  <c r="Q21"/>
  <c r="Q4" i="3"/>
  <c r="Q16"/>
  <c r="Q13"/>
  <c r="Q22" i="4"/>
  <c r="Q20"/>
  <c r="Q19"/>
  <c r="Q16"/>
  <c r="Q14"/>
  <c r="Q12"/>
  <c r="Q10"/>
  <c r="Q7"/>
  <c r="Q5"/>
  <c r="Q3"/>
  <c r="Q22" i="3"/>
  <c r="Q15"/>
  <c r="Q15" i="4"/>
  <c r="Q11"/>
  <c r="Q9"/>
  <c r="Q4"/>
  <c r="Q2"/>
  <c r="Q23"/>
  <c r="Q6"/>
  <c r="F56" i="2" l="1"/>
  <c r="F57"/>
  <c r="F54"/>
  <c r="F53"/>
  <c r="F59"/>
  <c r="D8" i="1" s="1"/>
  <c r="H14" i="5"/>
  <c r="G14"/>
  <c r="I14"/>
  <c r="F14"/>
  <c r="E14"/>
  <c r="Q19" i="3"/>
  <c r="Q24"/>
  <c r="Q9"/>
  <c r="Q20"/>
  <c r="Q3"/>
  <c r="Q8"/>
  <c r="Q18"/>
  <c r="Q23"/>
  <c r="Q17"/>
  <c r="Q5"/>
  <c r="Q7"/>
  <c r="Q14"/>
  <c r="Q21"/>
  <c r="Q10"/>
  <c r="J15" i="5" l="1"/>
  <c r="F52" i="2"/>
  <c r="F28"/>
  <c r="I28" s="1"/>
  <c r="F32"/>
  <c r="I32" s="1"/>
  <c r="F36"/>
  <c r="I36" s="1"/>
  <c r="F40"/>
  <c r="I40" s="1"/>
  <c r="F44"/>
  <c r="I44" s="1"/>
  <c r="F26"/>
  <c r="F6"/>
  <c r="I6" s="1"/>
  <c r="F10"/>
  <c r="I10" s="1"/>
  <c r="F14"/>
  <c r="I14" s="1"/>
  <c r="F18"/>
  <c r="F22"/>
  <c r="I22" s="1"/>
  <c r="F55"/>
  <c r="F37"/>
  <c r="I37" s="1"/>
  <c r="F45"/>
  <c r="I45" s="1"/>
  <c r="F11"/>
  <c r="F23"/>
  <c r="I23" s="1"/>
  <c r="F27"/>
  <c r="I27" s="1"/>
  <c r="F31"/>
  <c r="I31" s="1"/>
  <c r="F35"/>
  <c r="I35" s="1"/>
  <c r="F39"/>
  <c r="I39" s="1"/>
  <c r="F43"/>
  <c r="I43" s="1"/>
  <c r="F47"/>
  <c r="I47" s="1"/>
  <c r="F5"/>
  <c r="I5" s="1"/>
  <c r="F9"/>
  <c r="I9" s="1"/>
  <c r="F13"/>
  <c r="I13" s="1"/>
  <c r="F17"/>
  <c r="I17" s="1"/>
  <c r="F21"/>
  <c r="I21" s="1"/>
  <c r="F2"/>
  <c r="F33"/>
  <c r="I33" s="1"/>
  <c r="F3"/>
  <c r="I3" s="1"/>
  <c r="F15"/>
  <c r="I15" s="1"/>
  <c r="F51"/>
  <c r="F49"/>
  <c r="F30"/>
  <c r="I30" s="1"/>
  <c r="F34"/>
  <c r="I34" s="1"/>
  <c r="F38"/>
  <c r="F42"/>
  <c r="F46"/>
  <c r="I46" s="1"/>
  <c r="F4"/>
  <c r="I4" s="1"/>
  <c r="F8"/>
  <c r="I8" s="1"/>
  <c r="F12"/>
  <c r="F16"/>
  <c r="I16" s="1"/>
  <c r="F20"/>
  <c r="I20" s="1"/>
  <c r="F24"/>
  <c r="I24" s="1"/>
  <c r="F50"/>
  <c r="F29"/>
  <c r="I29" s="1"/>
  <c r="F41"/>
  <c r="F7"/>
  <c r="I7" s="1"/>
  <c r="F19"/>
  <c r="I19" s="1"/>
  <c r="Q2" i="3"/>
  <c r="G3" i="1" l="1"/>
  <c r="D3"/>
  <c r="I38" i="2"/>
  <c r="D6" i="1"/>
  <c r="I2" i="2"/>
  <c r="G2" i="1" s="1"/>
  <c r="H2" s="1"/>
  <c r="H3" s="1"/>
  <c r="D2"/>
  <c r="E2" s="1"/>
  <c r="I18" i="2"/>
  <c r="G4" i="1" s="1"/>
  <c r="D4"/>
  <c r="I26" i="2"/>
  <c r="G5" i="1" s="1"/>
  <c r="D5"/>
  <c r="D7"/>
  <c r="G6"/>
  <c r="E3" l="1"/>
  <c r="E4" s="1"/>
  <c r="E5" s="1"/>
  <c r="E6" s="1"/>
  <c r="E7" s="1"/>
  <c r="E8" s="1"/>
  <c r="E9" s="1"/>
  <c r="E10" s="1"/>
  <c r="E11" s="1"/>
  <c r="E12" s="1"/>
  <c r="H4"/>
  <c r="H5" s="1"/>
  <c r="H6" s="1"/>
  <c r="H7" s="1"/>
  <c r="H8" s="1"/>
  <c r="H9" s="1"/>
  <c r="H10" s="1"/>
  <c r="H11" s="1"/>
  <c r="H12" s="1"/>
  <c r="P6" i="4" l="1"/>
  <c r="P23"/>
  <c r="P16"/>
  <c r="P19"/>
  <c r="P3"/>
  <c r="P8"/>
  <c r="P9"/>
  <c r="P20"/>
  <c r="P10"/>
  <c r="P21"/>
  <c r="P2" l="1"/>
</calcChain>
</file>

<file path=xl/sharedStrings.xml><?xml version="1.0" encoding="utf-8"?>
<sst xmlns="http://schemas.openxmlformats.org/spreadsheetml/2006/main" count="244" uniqueCount="146">
  <si>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</si>
  <si>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</si>
  <si>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</si>
  <si>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</si>
  <si>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</si>
  <si>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</si>
  <si>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</si>
  <si>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</si>
  <si>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</si>
  <si>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</si>
  <si>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</si>
  <si>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</si>
  <si>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</si>
  <si>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</si>
  <si>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</si>
  <si>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</si>
  <si>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</si>
  <si>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</si>
  <si>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</si>
  <si>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</si>
  <si>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</si>
  <si>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</si>
  <si>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</si>
  <si>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</si>
  <si>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</si>
  <si>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</si>
  <si>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</si>
  <si>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</si>
  <si>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</si>
  <si>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</si>
  <si>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</si>
  <si>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</si>
  <si>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</si>
  <si>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</si>
  <si>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</si>
  <si>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</si>
  <si>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</si>
  <si>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</si>
  <si>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</si>
  <si>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</si>
  <si>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</si>
  <si>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</si>
  <si>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</si>
  <si>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</si>
  <si>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</si>
  <si>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</si>
  <si>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</si>
  <si>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</si>
  <si>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</si>
  <si>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</si>
  <si>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</si>
  <si>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</si>
  <si>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</si>
  <si>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</si>
  <si>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</si>
  <si>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</si>
  <si>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Elaborar el pseudocódigo del algoritmo de calendarización.</t>
  </si>
  <si>
    <t>Configurar el repositorio global de la aplicación.</t>
  </si>
  <si>
    <t>Configurar el repositorio local de la aplicación.</t>
  </si>
  <si>
    <t>Crear la agenda para la reunión #4 con el cliente.</t>
  </si>
  <si>
    <t>Reunión #4 con el cliente.</t>
  </si>
  <si>
    <t>Elaborar el mokcup de la vista de la calendarización.</t>
  </si>
  <si>
    <t>Elaborar el algoritmo de construcción de la estructura a partir del archivo csv.</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</si>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</sst>
</file>

<file path=xl/styles.xml><?xml version="1.0" encoding="utf-8"?>
<styleSheet xmlns="http://schemas.openxmlformats.org/spreadsheetml/2006/main">
  <numFmts count="1">
    <numFmt numFmtId="164" formatCode="mm/dd/yyyy"/>
  </numFmts>
  <fonts count="6">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orcentual"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ganancias!$E$1</c:f>
              <c:strCache>
                <c:ptCount val="1"/>
                <c:pt idx="0">
                  <c:v>Porcentaje acumulado de ganancias estimadas</c:v>
                </c:pt>
              </c:strCache>
            </c:strRef>
          </c:tx>
          <c:val>
            <c:numRef>
              <c:f>ganancias!$E$2:$E$12</c:f>
              <c:numCache>
                <c:formatCode>0.00%</c:formatCode>
                <c:ptCount val="11"/>
                <c:pt idx="0">
                  <c:v>0.17955112219451372</c:v>
                </c:pt>
                <c:pt idx="1">
                  <c:v>0.34663341645885287</c:v>
                </c:pt>
                <c:pt idx="2">
                  <c:v>0.486284289276808</c:v>
                </c:pt>
                <c:pt idx="3">
                  <c:v>0.6608478802992519</c:v>
                </c:pt>
                <c:pt idx="4">
                  <c:v>0.82793017456359097</c:v>
                </c:pt>
                <c:pt idx="5">
                  <c:v>1</c:v>
                </c:pt>
                <c:pt idx="6">
                  <c:v>1</c:v>
                </c:pt>
                <c:pt idx="7">
                  <c:v>1</c:v>
                </c:pt>
                <c:pt idx="8">
                  <c:v>1</c:v>
                </c:pt>
                <c:pt idx="9">
                  <c:v>1</c:v>
                </c:pt>
                <c:pt idx="10">
                  <c:v>1</c:v>
                </c:pt>
              </c:numCache>
            </c:numRef>
          </c:val>
        </c:ser>
        <c:ser>
          <c:idx val="1"/>
          <c:order val="1"/>
          <c:tx>
            <c:strRef>
              <c:f>ganancias!$H$1</c:f>
              <c:strCache>
                <c:ptCount val="1"/>
                <c:pt idx="0">
                  <c:v>Porcentaje acumulado de ganancias obtenidas</c:v>
                </c:pt>
              </c:strCache>
            </c:strRef>
          </c:tx>
          <c:val>
            <c:numRef>
              <c:f>ganancias!$H$2:$H$12</c:f>
              <c:numCache>
                <c:formatCode>0.00%</c:formatCode>
                <c:ptCount val="11"/>
                <c:pt idx="0">
                  <c:v>0.11471321695760599</c:v>
                </c:pt>
                <c:pt idx="1">
                  <c:v>0.18204488778054861</c:v>
                </c:pt>
                <c:pt idx="2">
                  <c:v>0.36159600997506236</c:v>
                </c:pt>
                <c:pt idx="3">
                  <c:v>0.486284289276808</c:v>
                </c:pt>
                <c:pt idx="4">
                  <c:v>0.69077306733167088</c:v>
                </c:pt>
                <c:pt idx="5">
                  <c:v>0.69077306733167088</c:v>
                </c:pt>
                <c:pt idx="6">
                  <c:v>0.69077306733167088</c:v>
                </c:pt>
                <c:pt idx="7">
                  <c:v>0.69077306733167088</c:v>
                </c:pt>
                <c:pt idx="8">
                  <c:v>0.69077306733167088</c:v>
                </c:pt>
                <c:pt idx="9">
                  <c:v>0.69077306733167088</c:v>
                </c:pt>
                <c:pt idx="10">
                  <c:v>0.69077306733167088</c:v>
                </c:pt>
              </c:numCache>
            </c:numRef>
          </c:val>
        </c:ser>
        <c:marker val="1"/>
        <c:axId val="81232256"/>
        <c:axId val="81233792"/>
      </c:lineChart>
      <c:catAx>
        <c:axId val="81232256"/>
        <c:scaling>
          <c:orientation val="minMax"/>
        </c:scaling>
        <c:axPos val="b"/>
        <c:tickLblPos val="nextTo"/>
        <c:crossAx val="81233792"/>
        <c:crosses val="autoZero"/>
        <c:auto val="1"/>
        <c:lblAlgn val="ctr"/>
        <c:lblOffset val="100"/>
      </c:catAx>
      <c:valAx>
        <c:axId val="81233792"/>
        <c:scaling>
          <c:orientation val="minMax"/>
        </c:scaling>
        <c:axPos val="l"/>
        <c:majorGridlines/>
        <c:numFmt formatCode="0.00%" sourceLinked="1"/>
        <c:tickLblPos val="nextTo"/>
        <c:crossAx val="81232256"/>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ganancias!$D$1</c:f>
              <c:strCache>
                <c:ptCount val="1"/>
                <c:pt idx="0">
                  <c:v>Porcentaje individual de ganancias estimadas</c:v>
                </c:pt>
              </c:strCache>
            </c:strRef>
          </c:tx>
          <c:val>
            <c:numRef>
              <c:f>ganancias!$D$2:$D$12</c:f>
              <c:numCache>
                <c:formatCode>0.00%</c:formatCode>
                <c:ptCount val="11"/>
                <c:pt idx="0">
                  <c:v>0.17955112219451372</c:v>
                </c:pt>
                <c:pt idx="1">
                  <c:v>0.16708229426433915</c:v>
                </c:pt>
                <c:pt idx="2">
                  <c:v>0.13965087281795513</c:v>
                </c:pt>
                <c:pt idx="3">
                  <c:v>0.17456359102244393</c:v>
                </c:pt>
                <c:pt idx="4">
                  <c:v>0.16708229426433913</c:v>
                </c:pt>
                <c:pt idx="5">
                  <c:v>0.172069825436409</c:v>
                </c:pt>
                <c:pt idx="6">
                  <c:v>0</c:v>
                </c:pt>
                <c:pt idx="7">
                  <c:v>0</c:v>
                </c:pt>
                <c:pt idx="8">
                  <c:v>0</c:v>
                </c:pt>
                <c:pt idx="9">
                  <c:v>0</c:v>
                </c:pt>
                <c:pt idx="10">
                  <c:v>0</c:v>
                </c:pt>
              </c:numCache>
            </c:numRef>
          </c:val>
        </c:ser>
        <c:ser>
          <c:idx val="1"/>
          <c:order val="1"/>
          <c:tx>
            <c:strRef>
              <c:f>ganancias!$G$1</c:f>
              <c:strCache>
                <c:ptCount val="1"/>
                <c:pt idx="0">
                  <c:v>Porcentaje individual de ganancias obtenidas</c:v>
                </c:pt>
              </c:strCache>
            </c:strRef>
          </c:tx>
          <c:val>
            <c:numRef>
              <c:f>ganancias!$G$2:$G$12</c:f>
              <c:numCache>
                <c:formatCode>0.00%</c:formatCode>
                <c:ptCount val="11"/>
                <c:pt idx="0">
                  <c:v>0.11471321695760599</c:v>
                </c:pt>
                <c:pt idx="1">
                  <c:v>6.7331670822942641E-2</c:v>
                </c:pt>
                <c:pt idx="2">
                  <c:v>0.17955112219451372</c:v>
                </c:pt>
                <c:pt idx="3">
                  <c:v>0.12468827930174564</c:v>
                </c:pt>
                <c:pt idx="4">
                  <c:v>0.20448877805486287</c:v>
                </c:pt>
                <c:pt idx="5">
                  <c:v>0</c:v>
                </c:pt>
                <c:pt idx="6">
                  <c:v>0</c:v>
                </c:pt>
                <c:pt idx="7">
                  <c:v>0</c:v>
                </c:pt>
                <c:pt idx="8">
                  <c:v>0</c:v>
                </c:pt>
                <c:pt idx="9">
                  <c:v>0</c:v>
                </c:pt>
                <c:pt idx="10">
                  <c:v>0</c:v>
                </c:pt>
              </c:numCache>
            </c:numRef>
          </c:val>
        </c:ser>
        <c:axId val="81258368"/>
        <c:axId val="81259904"/>
      </c:barChart>
      <c:catAx>
        <c:axId val="81258368"/>
        <c:scaling>
          <c:orientation val="minMax"/>
        </c:scaling>
        <c:axPos val="b"/>
        <c:tickLblPos val="nextTo"/>
        <c:crossAx val="81259904"/>
        <c:crosses val="autoZero"/>
        <c:auto val="1"/>
        <c:lblAlgn val="ctr"/>
        <c:lblOffset val="100"/>
      </c:catAx>
      <c:valAx>
        <c:axId val="81259904"/>
        <c:scaling>
          <c:orientation val="minMax"/>
        </c:scaling>
        <c:axPos val="l"/>
        <c:majorGridlines/>
        <c:numFmt formatCode="0.00%" sourceLinked="1"/>
        <c:tickLblPos val="nextTo"/>
        <c:crossAx val="8125836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1"/>
          <c:order val="0"/>
          <c:tx>
            <c:strRef>
              <c:f>tiempo!$C$1</c:f>
              <c:strCache>
                <c:ptCount val="1"/>
                <c:pt idx="0">
                  <c:v>Horas Disponibles</c:v>
                </c:pt>
              </c:strCache>
            </c:strRef>
          </c:tx>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er>
        <c:ser>
          <c:idx val="0"/>
          <c:order val="1"/>
          <c:tx>
            <c:strRef>
              <c:f>tiempo!$J$1</c:f>
              <c:strCache>
                <c:ptCount val="1"/>
                <c:pt idx="0">
                  <c:v>Horas Estimadas</c:v>
                </c:pt>
              </c:strCache>
            </c:strRef>
          </c:tx>
          <c:val>
            <c:numRef>
              <c:f>tiempo!$J$2:$J$12</c:f>
              <c:numCache>
                <c:formatCode>General</c:formatCode>
                <c:ptCount val="11"/>
                <c:pt idx="0">
                  <c:v>36</c:v>
                </c:pt>
                <c:pt idx="1">
                  <c:v>33.5</c:v>
                </c:pt>
                <c:pt idx="2">
                  <c:v>28</c:v>
                </c:pt>
                <c:pt idx="3">
                  <c:v>35</c:v>
                </c:pt>
                <c:pt idx="4">
                  <c:v>33.5</c:v>
                </c:pt>
                <c:pt idx="5">
                  <c:v>34.5</c:v>
                </c:pt>
                <c:pt idx="6">
                  <c:v>0</c:v>
                </c:pt>
                <c:pt idx="7">
                  <c:v>0</c:v>
                </c:pt>
                <c:pt idx="8">
                  <c:v>0</c:v>
                </c:pt>
                <c:pt idx="9">
                  <c:v>0</c:v>
                </c:pt>
                <c:pt idx="10">
                  <c:v>0</c:v>
                </c:pt>
              </c:numCache>
            </c:numRef>
          </c:val>
        </c:ser>
        <c:ser>
          <c:idx val="2"/>
          <c:order val="2"/>
          <c:tx>
            <c:strRef>
              <c:f>tiempo!$Q$1</c:f>
              <c:strCache>
                <c:ptCount val="1"/>
                <c:pt idx="0">
                  <c:v>Horas Trabajadas</c:v>
                </c:pt>
              </c:strCache>
            </c:strRef>
          </c:tx>
          <c:val>
            <c:numRef>
              <c:f>tiempo!$Q$2:$Q$12</c:f>
              <c:numCache>
                <c:formatCode>General</c:formatCode>
                <c:ptCount val="11"/>
                <c:pt idx="0">
                  <c:v>21.07</c:v>
                </c:pt>
                <c:pt idx="1">
                  <c:v>29.03</c:v>
                </c:pt>
                <c:pt idx="2">
                  <c:v>44.15</c:v>
                </c:pt>
                <c:pt idx="3">
                  <c:v>33.56666666666667</c:v>
                </c:pt>
                <c:pt idx="4">
                  <c:v>49.166666666666671</c:v>
                </c:pt>
                <c:pt idx="5">
                  <c:v>0</c:v>
                </c:pt>
                <c:pt idx="6">
                  <c:v>0</c:v>
                </c:pt>
                <c:pt idx="7">
                  <c:v>0</c:v>
                </c:pt>
                <c:pt idx="8">
                  <c:v>0</c:v>
                </c:pt>
                <c:pt idx="9">
                  <c:v>0</c:v>
                </c:pt>
                <c:pt idx="10">
                  <c:v>0</c:v>
                </c:pt>
              </c:numCache>
            </c:numRef>
          </c:val>
        </c:ser>
        <c:axId val="81425152"/>
        <c:axId val="81426688"/>
      </c:barChart>
      <c:catAx>
        <c:axId val="81425152"/>
        <c:scaling>
          <c:orientation val="minMax"/>
        </c:scaling>
        <c:axPos val="b"/>
        <c:tickLblPos val="nextTo"/>
        <c:crossAx val="81426688"/>
        <c:crosses val="autoZero"/>
        <c:auto val="1"/>
        <c:lblAlgn val="ctr"/>
        <c:lblOffset val="100"/>
      </c:catAx>
      <c:valAx>
        <c:axId val="81426688"/>
        <c:scaling>
          <c:orientation val="minMax"/>
        </c:scaling>
        <c:axPos val="l"/>
        <c:majorGridlines/>
        <c:numFmt formatCode="General" sourceLinked="1"/>
        <c:tickLblPos val="nextTo"/>
        <c:crossAx val="81425152"/>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Total de horas disponibles</c:v>
          </c:tx>
          <c:val>
            <c:numRef>
              <c:f>tiempo!$C$14</c:f>
              <c:numCache>
                <c:formatCode>General</c:formatCode>
                <c:ptCount val="1"/>
                <c:pt idx="0">
                  <c:v>385</c:v>
                </c:pt>
              </c:numCache>
            </c:numRef>
          </c:val>
        </c:ser>
        <c:ser>
          <c:idx val="1"/>
          <c:order val="1"/>
          <c:tx>
            <c:v>Total de horas estimadas</c:v>
          </c:tx>
          <c:val>
            <c:numRef>
              <c:f>tiempo!$J$14</c:f>
              <c:numCache>
                <c:formatCode>General</c:formatCode>
                <c:ptCount val="1"/>
                <c:pt idx="0">
                  <c:v>200.5</c:v>
                </c:pt>
              </c:numCache>
            </c:numRef>
          </c:val>
        </c:ser>
        <c:ser>
          <c:idx val="2"/>
          <c:order val="2"/>
          <c:tx>
            <c:v>Total de horas trabajadas</c:v>
          </c:tx>
          <c:val>
            <c:numRef>
              <c:f>tiempo!$Q$14</c:f>
              <c:numCache>
                <c:formatCode>General</c:formatCode>
                <c:ptCount val="1"/>
                <c:pt idx="0">
                  <c:v>176.98333333333335</c:v>
                </c:pt>
              </c:numCache>
            </c:numRef>
          </c:val>
        </c:ser>
        <c:axId val="81456128"/>
        <c:axId val="81531648"/>
      </c:barChart>
      <c:catAx>
        <c:axId val="81456128"/>
        <c:scaling>
          <c:orientation val="minMax"/>
        </c:scaling>
        <c:axPos val="b"/>
        <c:tickLblPos val="nextTo"/>
        <c:crossAx val="81531648"/>
        <c:crosses val="autoZero"/>
        <c:auto val="1"/>
        <c:lblAlgn val="ctr"/>
        <c:lblOffset val="100"/>
      </c:catAx>
      <c:valAx>
        <c:axId val="81531648"/>
        <c:scaling>
          <c:orientation val="minMax"/>
        </c:scaling>
        <c:axPos val="l"/>
        <c:majorGridlines/>
        <c:numFmt formatCode="General" sourceLinked="1"/>
        <c:tickLblPos val="nextTo"/>
        <c:crossAx val="8145612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'1-ganancias'!$E$1</c:f>
              <c:strCache>
                <c:ptCount val="1"/>
                <c:pt idx="0">
                  <c:v>Porcentaje acumulado de ganancias estimadas</c:v>
                </c:pt>
              </c:strCache>
            </c:strRef>
          </c:tx>
          <c:val>
            <c:numRef>
              <c:f>'1-ganancias'!$E$2:$E$4</c:f>
              <c:numCache>
                <c:formatCode>0.00%</c:formatCode>
                <c:ptCount val="3"/>
                <c:pt idx="0">
                  <c:v>0.36923076923076925</c:v>
                </c:pt>
                <c:pt idx="1">
                  <c:v>0.71282051282051273</c:v>
                </c:pt>
                <c:pt idx="2">
                  <c:v>0.99999999999999989</c:v>
                </c:pt>
              </c:numCache>
            </c:numRef>
          </c:val>
        </c:ser>
        <c:ser>
          <c:idx val="1"/>
          <c:order val="1"/>
          <c:tx>
            <c:strRef>
              <c:f>'1-ganancias'!$H$1</c:f>
              <c:strCache>
                <c:ptCount val="1"/>
                <c:pt idx="0">
                  <c:v>Porcentaje acumulado de ganancias obtenidas</c:v>
                </c:pt>
              </c:strCache>
            </c:strRef>
          </c:tx>
          <c:val>
            <c:numRef>
              <c:f>'1-ganancias'!$H$2:$H$4</c:f>
              <c:numCache>
                <c:formatCode>0.00%</c:formatCode>
                <c:ptCount val="3"/>
                <c:pt idx="0">
                  <c:v>0.23589743589743592</c:v>
                </c:pt>
                <c:pt idx="1">
                  <c:v>0.37435897435897436</c:v>
                </c:pt>
                <c:pt idx="2">
                  <c:v>0.74358974358974361</c:v>
                </c:pt>
              </c:numCache>
            </c:numRef>
          </c:val>
        </c:ser>
        <c:marker val="1"/>
        <c:axId val="81713792"/>
        <c:axId val="81797504"/>
      </c:lineChart>
      <c:catAx>
        <c:axId val="81713792"/>
        <c:scaling>
          <c:orientation val="minMax"/>
        </c:scaling>
        <c:axPos val="b"/>
        <c:tickLblPos val="nextTo"/>
        <c:crossAx val="81797504"/>
        <c:crosses val="autoZero"/>
        <c:auto val="1"/>
        <c:lblAlgn val="ctr"/>
        <c:lblOffset val="100"/>
      </c:catAx>
      <c:valAx>
        <c:axId val="81797504"/>
        <c:scaling>
          <c:orientation val="minMax"/>
        </c:scaling>
        <c:axPos val="l"/>
        <c:majorGridlines/>
        <c:numFmt formatCode="0.00%" sourceLinked="1"/>
        <c:tickLblPos val="nextTo"/>
        <c:crossAx val="81713792"/>
        <c:crosses val="autoZero"/>
        <c:crossBetween val="between"/>
      </c:valAx>
    </c:plotArea>
    <c:legend>
      <c:legendPos val="r"/>
      <c:layout/>
    </c:legend>
    <c:plotVisOnly val="1"/>
  </c:chart>
  <c:printSettings>
    <c:headerFooter/>
    <c:pageMargins b="0.75000000000000089" l="0.70000000000000062" r="0.70000000000000062" t="0.750000000000000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'1-ganancias'!$D$1</c:f>
              <c:strCache>
                <c:ptCount val="1"/>
                <c:pt idx="0">
                  <c:v>Porcentaje individual de ganancias estimadas</c:v>
                </c:pt>
              </c:strCache>
            </c:strRef>
          </c:tx>
          <c:val>
            <c:numRef>
              <c:f>'1-ganancias'!$D$2:$D$4</c:f>
              <c:numCache>
                <c:formatCode>0.00%</c:formatCode>
                <c:ptCount val="3"/>
                <c:pt idx="0">
                  <c:v>0.36923076923076925</c:v>
                </c:pt>
                <c:pt idx="1">
                  <c:v>0.34358974358974353</c:v>
                </c:pt>
                <c:pt idx="2">
                  <c:v>0.28717948717948716</c:v>
                </c:pt>
              </c:numCache>
            </c:numRef>
          </c:val>
        </c:ser>
        <c:ser>
          <c:idx val="1"/>
          <c:order val="1"/>
          <c:tx>
            <c:strRef>
              <c:f>'1-ganancias'!$G$1</c:f>
              <c:strCache>
                <c:ptCount val="1"/>
                <c:pt idx="0">
                  <c:v>Porcentaje individual de ganancias obtenidas</c:v>
                </c:pt>
              </c:strCache>
            </c:strRef>
          </c:tx>
          <c:val>
            <c:numRef>
              <c:f>'1-ganancias'!$G$2:$G$4</c:f>
              <c:numCache>
                <c:formatCode>0.00%</c:formatCode>
                <c:ptCount val="3"/>
                <c:pt idx="0">
                  <c:v>0.23589743589743592</c:v>
                </c:pt>
                <c:pt idx="1">
                  <c:v>0.13846153846153847</c:v>
                </c:pt>
                <c:pt idx="2">
                  <c:v>0.3692307692307692</c:v>
                </c:pt>
              </c:numCache>
            </c:numRef>
          </c:val>
        </c:ser>
        <c:axId val="81813888"/>
        <c:axId val="81815424"/>
      </c:barChart>
      <c:catAx>
        <c:axId val="81813888"/>
        <c:scaling>
          <c:orientation val="minMax"/>
        </c:scaling>
        <c:axPos val="b"/>
        <c:tickLblPos val="nextTo"/>
        <c:crossAx val="81815424"/>
        <c:crosses val="autoZero"/>
        <c:auto val="1"/>
        <c:lblAlgn val="ctr"/>
        <c:lblOffset val="100"/>
      </c:catAx>
      <c:valAx>
        <c:axId val="81815424"/>
        <c:scaling>
          <c:orientation val="minMax"/>
        </c:scaling>
        <c:axPos val="l"/>
        <c:majorGridlines/>
        <c:numFmt formatCode="0.00%" sourceLinked="1"/>
        <c:tickLblPos val="nextTo"/>
        <c:crossAx val="81813888"/>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'2-ganancias'!$E$1</c:f>
              <c:strCache>
                <c:ptCount val="1"/>
                <c:pt idx="0">
                  <c:v>Porcentaje acumulado de ganancias estimadas</c:v>
                </c:pt>
              </c:strCache>
            </c:strRef>
          </c:tx>
          <c:val>
            <c:numRef>
              <c:f>'2-ganancias'!$E$2:$E$3</c:f>
              <c:numCache>
                <c:formatCode>0.00%</c:formatCode>
                <c:ptCount val="2"/>
                <c:pt idx="0">
                  <c:v>0.51094890510948909</c:v>
                </c:pt>
                <c:pt idx="1">
                  <c:v>1</c:v>
                </c:pt>
              </c:numCache>
            </c:numRef>
          </c:val>
        </c:ser>
        <c:ser>
          <c:idx val="1"/>
          <c:order val="1"/>
          <c:tx>
            <c:strRef>
              <c:f>'2-ganancias'!$H$1</c:f>
              <c:strCache>
                <c:ptCount val="1"/>
                <c:pt idx="0">
                  <c:v>Porcentaje acumulado de ganancias obtenidas</c:v>
                </c:pt>
              </c:strCache>
            </c:strRef>
          </c:tx>
          <c:val>
            <c:numRef>
              <c:f>'2-ganancias'!$H$2:$H$3</c:f>
              <c:numCache>
                <c:formatCode>0.00%</c:formatCode>
                <c:ptCount val="2"/>
                <c:pt idx="0">
                  <c:v>0.36496350364963503</c:v>
                </c:pt>
                <c:pt idx="1">
                  <c:v>0.96350364963503654</c:v>
                </c:pt>
              </c:numCache>
            </c:numRef>
          </c:val>
        </c:ser>
        <c:marker val="1"/>
        <c:axId val="82028416"/>
        <c:axId val="82029952"/>
      </c:lineChart>
      <c:catAx>
        <c:axId val="82028416"/>
        <c:scaling>
          <c:orientation val="minMax"/>
        </c:scaling>
        <c:axPos val="b"/>
        <c:tickLblPos val="nextTo"/>
        <c:crossAx val="82029952"/>
        <c:crosses val="autoZero"/>
        <c:auto val="1"/>
        <c:lblAlgn val="ctr"/>
        <c:lblOffset val="100"/>
      </c:catAx>
      <c:valAx>
        <c:axId val="82029952"/>
        <c:scaling>
          <c:orientation val="minMax"/>
        </c:scaling>
        <c:axPos val="l"/>
        <c:majorGridlines/>
        <c:numFmt formatCode="0.00%" sourceLinked="1"/>
        <c:tickLblPos val="nextTo"/>
        <c:crossAx val="82028416"/>
        <c:crosses val="autoZero"/>
        <c:crossBetween val="between"/>
      </c:valAx>
    </c:plotArea>
    <c:legend>
      <c:legendPos val="r"/>
      <c:layout/>
    </c:legend>
    <c:plotVisOnly val="1"/>
  </c:chart>
  <c:printSettings>
    <c:headerFooter/>
    <c:pageMargins b="0.75000000000000089" l="0.70000000000000062" r="0.70000000000000062" t="0.750000000000000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'2-ganancias'!$D$1</c:f>
              <c:strCache>
                <c:ptCount val="1"/>
                <c:pt idx="0">
                  <c:v>Porcentaje individual de ganancias estimadas</c:v>
                </c:pt>
              </c:strCache>
            </c:strRef>
          </c:tx>
          <c:val>
            <c:numRef>
              <c:f>'2-ganancias'!$D$2:$D$3</c:f>
              <c:numCache>
                <c:formatCode>0.00%</c:formatCode>
                <c:ptCount val="2"/>
                <c:pt idx="0">
                  <c:v>0.51094890510948909</c:v>
                </c:pt>
                <c:pt idx="1">
                  <c:v>0.48905109489051102</c:v>
                </c:pt>
              </c:numCache>
            </c:numRef>
          </c:val>
        </c:ser>
        <c:ser>
          <c:idx val="1"/>
          <c:order val="1"/>
          <c:tx>
            <c:strRef>
              <c:f>'2-ganancias'!$G$1</c:f>
              <c:strCache>
                <c:ptCount val="1"/>
                <c:pt idx="0">
                  <c:v>Porcentaje individual de ganancias obtenidas</c:v>
                </c:pt>
              </c:strCache>
            </c:strRef>
          </c:tx>
          <c:val>
            <c:numRef>
              <c:f>'2-ganancias'!$G$2:$G$3</c:f>
              <c:numCache>
                <c:formatCode>0.00%</c:formatCode>
                <c:ptCount val="2"/>
                <c:pt idx="0">
                  <c:v>0.36496350364963503</c:v>
                </c:pt>
                <c:pt idx="1">
                  <c:v>0.59854014598540151</c:v>
                </c:pt>
              </c:numCache>
            </c:numRef>
          </c:val>
        </c:ser>
        <c:axId val="82050432"/>
        <c:axId val="82060416"/>
      </c:barChart>
      <c:catAx>
        <c:axId val="82050432"/>
        <c:scaling>
          <c:orientation val="minMax"/>
        </c:scaling>
        <c:axPos val="b"/>
        <c:tickLblPos val="nextTo"/>
        <c:crossAx val="82060416"/>
        <c:crosses val="autoZero"/>
        <c:auto val="1"/>
        <c:lblAlgn val="ctr"/>
        <c:lblOffset val="100"/>
      </c:catAx>
      <c:valAx>
        <c:axId val="82060416"/>
        <c:scaling>
          <c:orientation val="minMax"/>
        </c:scaling>
        <c:axPos val="l"/>
        <c:majorGridlines/>
        <c:numFmt formatCode="0.00%" sourceLinked="1"/>
        <c:tickLblPos val="nextTo"/>
        <c:crossAx val="82050432"/>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5</xdr:row>
      <xdr:rowOff>152400</xdr:rowOff>
    </xdr:from>
    <xdr:to>
      <xdr:col>10</xdr:col>
      <xdr:colOff>552449</xdr:colOff>
      <xdr:row>28</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30</xdr:row>
      <xdr:rowOff>152400</xdr:rowOff>
    </xdr:from>
    <xdr:to>
      <xdr:col>10</xdr:col>
      <xdr:colOff>495300</xdr:colOff>
      <xdr:row>47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133350</xdr:rowOff>
    </xdr:from>
    <xdr:to>
      <xdr:col>10</xdr:col>
      <xdr:colOff>495299</xdr:colOff>
      <xdr:row>27</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29</xdr:row>
      <xdr:rowOff>152400</xdr:rowOff>
    </xdr:from>
    <xdr:to>
      <xdr:col>10</xdr:col>
      <xdr:colOff>495300</xdr:colOff>
      <xdr:row>46</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H12"/>
  <sheetViews>
    <sheetView topLeftCell="A14" zoomScaleNormal="100" workbookViewId="0">
      <selection activeCell="J35" sqref="J35"/>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c r="A1" s="1" t="s">
        <v>0</v>
      </c>
      <c r="B1" s="1" t="s">
        <v>1</v>
      </c>
      <c r="C1" s="33"/>
      <c r="D1" s="1" t="s">
        <v>3</v>
      </c>
      <c r="E1" s="1" t="s">
        <v>4</v>
      </c>
      <c r="F1" s="33"/>
      <c r="G1" s="1" t="s">
        <v>6</v>
      </c>
      <c r="H1" s="1" t="s">
        <v>7</v>
      </c>
    </row>
    <row r="2" spans="1:8">
      <c r="A2" s="3">
        <v>1</v>
      </c>
      <c r="B2" s="4">
        <v>41902</v>
      </c>
      <c r="C2" s="37"/>
      <c r="D2" s="5">
        <f>SUMIF(tareas!$G:$G,A2,tareas!$F:$F)</f>
        <v>0.17955112219451372</v>
      </c>
      <c r="E2" s="6">
        <f>D2</f>
        <v>0.17955112219451372</v>
      </c>
      <c r="F2" s="38"/>
      <c r="G2" s="6">
        <f>SUMIF(tareas!$J:$J,A2,tareas!$I:$I)</f>
        <v>0.11471321695760599</v>
      </c>
      <c r="H2" s="6">
        <f>G2</f>
        <v>0.11471321695760599</v>
      </c>
    </row>
    <row r="3" spans="1:8">
      <c r="A3" s="3">
        <v>2</v>
      </c>
      <c r="B3" s="4">
        <f t="shared" ref="B3:B12" si="0">B2+7</f>
        <v>41909</v>
      </c>
      <c r="C3" s="37"/>
      <c r="D3" s="5">
        <f>SUMIF(tareas!$G:$G,A3,tareas!$F:$F)</f>
        <v>0.16708229426433915</v>
      </c>
      <c r="E3" s="6">
        <f t="shared" ref="E3:E12" si="1">D3+E2</f>
        <v>0.34663341645885287</v>
      </c>
      <c r="F3" s="38"/>
      <c r="G3" s="6">
        <f>SUMIF(tareas!$J:$J,A3,tareas!$I:$I)</f>
        <v>6.7331670822942641E-2</v>
      </c>
      <c r="H3" s="6">
        <f t="shared" ref="H3:H12" si="2">G3+H2</f>
        <v>0.18204488778054861</v>
      </c>
    </row>
    <row r="4" spans="1:8">
      <c r="A4" s="3">
        <v>3</v>
      </c>
      <c r="B4" s="4">
        <f t="shared" si="0"/>
        <v>41916</v>
      </c>
      <c r="C4" s="37"/>
      <c r="D4" s="5">
        <f>SUMIF(tareas!$G:$G,A4,tareas!$F:$F)</f>
        <v>0.13965087281795513</v>
      </c>
      <c r="E4" s="6">
        <f t="shared" si="1"/>
        <v>0.486284289276808</v>
      </c>
      <c r="F4" s="38"/>
      <c r="G4" s="6">
        <f>SUMIF(tareas!$J:$J,A4,tareas!$I:$I)</f>
        <v>0.17955112219451372</v>
      </c>
      <c r="H4" s="6">
        <f t="shared" si="2"/>
        <v>0.36159600997506236</v>
      </c>
    </row>
    <row r="5" spans="1:8">
      <c r="A5" s="3">
        <v>4</v>
      </c>
      <c r="B5" s="4">
        <f t="shared" si="0"/>
        <v>41923</v>
      </c>
      <c r="C5" s="37"/>
      <c r="D5" s="5">
        <f>SUMIF(tareas!$G:$G,A5,tareas!$F:$F)</f>
        <v>0.17456359102244393</v>
      </c>
      <c r="E5" s="6">
        <f t="shared" si="1"/>
        <v>0.6608478802992519</v>
      </c>
      <c r="F5" s="38"/>
      <c r="G5" s="6">
        <f>SUMIF(tareas!$J:$J,A5,tareas!$I:$I)</f>
        <v>0.12468827930174564</v>
      </c>
      <c r="H5" s="6">
        <f t="shared" si="2"/>
        <v>0.486284289276808</v>
      </c>
    </row>
    <row r="6" spans="1:8">
      <c r="A6" s="3">
        <v>5</v>
      </c>
      <c r="B6" s="4">
        <f t="shared" si="0"/>
        <v>41930</v>
      </c>
      <c r="C6" s="37"/>
      <c r="D6" s="5">
        <f>SUMIF(tareas!$G:$G,A6,tareas!$F:$F)</f>
        <v>0.16708229426433913</v>
      </c>
      <c r="E6" s="6">
        <f t="shared" si="1"/>
        <v>0.82793017456359097</v>
      </c>
      <c r="F6" s="38"/>
      <c r="G6" s="6">
        <f>SUMIF(tareas!$J:$J,A6,tareas!$I:$I)</f>
        <v>0.20448877805486287</v>
      </c>
      <c r="H6" s="6">
        <f t="shared" si="2"/>
        <v>0.69077306733167088</v>
      </c>
    </row>
    <row r="7" spans="1:8">
      <c r="A7" s="3">
        <v>6</v>
      </c>
      <c r="B7" s="4">
        <f t="shared" si="0"/>
        <v>41937</v>
      </c>
      <c r="C7" s="37"/>
      <c r="D7" s="5">
        <f>SUMIF(tareas!$G:$G,A7,tareas!$F:$F)</f>
        <v>0.172069825436409</v>
      </c>
      <c r="E7" s="6">
        <f t="shared" si="1"/>
        <v>1</v>
      </c>
      <c r="F7" s="38"/>
      <c r="G7" s="6">
        <f>SUMIF(tareas!$J:$J,A7,tareas!$I:$I)</f>
        <v>0</v>
      </c>
      <c r="H7" s="6">
        <f t="shared" si="2"/>
        <v>0.69077306733167088</v>
      </c>
    </row>
    <row r="8" spans="1:8">
      <c r="A8" s="3">
        <v>7</v>
      </c>
      <c r="B8" s="4">
        <f t="shared" si="0"/>
        <v>41944</v>
      </c>
      <c r="C8" s="37"/>
      <c r="D8" s="5">
        <f>SUMIF(tareas!$G:$G,A8,tareas!$F:$F)</f>
        <v>0</v>
      </c>
      <c r="E8" s="6">
        <f t="shared" si="1"/>
        <v>1</v>
      </c>
      <c r="F8" s="38"/>
      <c r="G8" s="6">
        <f>SUMIF(tareas!$J:$J,A8,tareas!$I:$I)</f>
        <v>0</v>
      </c>
      <c r="H8" s="6">
        <f t="shared" si="2"/>
        <v>0.69077306733167088</v>
      </c>
    </row>
    <row r="9" spans="1:8">
      <c r="A9" s="3">
        <v>8</v>
      </c>
      <c r="B9" s="4">
        <f t="shared" si="0"/>
        <v>41951</v>
      </c>
      <c r="C9" s="37"/>
      <c r="D9" s="5">
        <f>SUMIF(tareas!$G:$G,A9,tareas!$F:$F)</f>
        <v>0</v>
      </c>
      <c r="E9" s="6">
        <f t="shared" si="1"/>
        <v>1</v>
      </c>
      <c r="F9" s="38"/>
      <c r="G9" s="6">
        <f>SUMIF(tareas!$J:$J,A9,tareas!$I:$I)</f>
        <v>0</v>
      </c>
      <c r="H9" s="6">
        <f t="shared" si="2"/>
        <v>0.69077306733167088</v>
      </c>
    </row>
    <row r="10" spans="1:8">
      <c r="A10" s="3">
        <v>9</v>
      </c>
      <c r="B10" s="4">
        <f t="shared" si="0"/>
        <v>41958</v>
      </c>
      <c r="C10" s="37"/>
      <c r="D10" s="5">
        <f>SUMIF(tareas!$G:$G,A10,tareas!$F:$F)</f>
        <v>0</v>
      </c>
      <c r="E10" s="6">
        <f t="shared" si="1"/>
        <v>1</v>
      </c>
      <c r="F10" s="38"/>
      <c r="G10" s="6">
        <f>SUMIF(tareas!$J:$J,A10,tareas!$I:$I)</f>
        <v>0</v>
      </c>
      <c r="H10" s="6">
        <f t="shared" si="2"/>
        <v>0.69077306733167088</v>
      </c>
    </row>
    <row r="11" spans="1:8">
      <c r="A11" s="3">
        <v>10</v>
      </c>
      <c r="B11" s="4">
        <f t="shared" si="0"/>
        <v>41965</v>
      </c>
      <c r="C11" s="37"/>
      <c r="D11" s="5">
        <f>SUMIF(tareas!$G:$G,A11,tareas!$F:$F)</f>
        <v>0</v>
      </c>
      <c r="E11" s="6">
        <f t="shared" si="1"/>
        <v>1</v>
      </c>
      <c r="F11" s="38"/>
      <c r="G11" s="6">
        <f>SUMIF(tareas!$J:$J,A11,tareas!$I:$I)</f>
        <v>0</v>
      </c>
      <c r="H11" s="6">
        <f t="shared" si="2"/>
        <v>0.69077306733167088</v>
      </c>
    </row>
    <row r="12" spans="1:8">
      <c r="A12" s="3">
        <v>11</v>
      </c>
      <c r="B12" s="4">
        <f t="shared" si="0"/>
        <v>41972</v>
      </c>
      <c r="C12" s="37"/>
      <c r="D12" s="5">
        <f>SUMIF(tareas!$G:$G,A12,tareas!$F:$F)</f>
        <v>0</v>
      </c>
      <c r="E12" s="6">
        <f t="shared" si="1"/>
        <v>1</v>
      </c>
      <c r="F12" s="38"/>
      <c r="G12" s="6">
        <f>SUMIF(tareas!$J:$J,A12,tareas!$I:$I)</f>
        <v>0</v>
      </c>
      <c r="H12" s="6">
        <f t="shared" si="2"/>
        <v>0.69077306733167088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dimension ref="A1:Q15"/>
  <sheetViews>
    <sheetView tabSelected="1" topLeftCell="A16" workbookViewId="0">
      <selection activeCell="N6" sqref="N6"/>
    </sheetView>
  </sheetViews>
  <sheetFormatPr baseColWidth="10" defaultRowHeight="12.75"/>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c r="A1" s="9" t="s">
        <v>0</v>
      </c>
      <c r="B1" s="33"/>
      <c r="C1" s="9" t="s">
        <v>63</v>
      </c>
      <c r="D1" s="33"/>
      <c r="E1" s="9" t="s">
        <v>45</v>
      </c>
      <c r="F1" s="9" t="s">
        <v>46</v>
      </c>
      <c r="G1" s="9" t="s">
        <v>53</v>
      </c>
      <c r="H1" s="9" t="s">
        <v>48</v>
      </c>
      <c r="I1" s="9" t="s">
        <v>49</v>
      </c>
      <c r="J1" s="9" t="s">
        <v>64</v>
      </c>
      <c r="K1" s="33"/>
      <c r="L1" s="9" t="s">
        <v>45</v>
      </c>
      <c r="M1" s="9" t="s">
        <v>46</v>
      </c>
      <c r="N1" s="9" t="s">
        <v>53</v>
      </c>
      <c r="O1" s="9" t="s">
        <v>48</v>
      </c>
      <c r="P1" s="9" t="s">
        <v>49</v>
      </c>
      <c r="Q1" s="9" t="s">
        <v>65</v>
      </c>
    </row>
    <row r="2" spans="1:17">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c r="A7" s="8">
        <f>ganancias!A7</f>
        <v>6</v>
      </c>
      <c r="C7" s="8">
        <f t="shared" si="0"/>
        <v>35</v>
      </c>
      <c r="D7" s="32"/>
      <c r="E7" s="8">
        <f>SUMIF('3'!$G:$G,A7,'3'!$I:$I)</f>
        <v>0</v>
      </c>
      <c r="F7" s="8">
        <f>SUMIF('3'!$G:$G,A7,'3'!$J:$J)</f>
        <v>0</v>
      </c>
      <c r="G7" s="8">
        <f>SUMIF('3'!$G:$G,A7,'3'!$K:$K)</f>
        <v>0</v>
      </c>
      <c r="H7" s="8">
        <f>SUMIF('3'!$G:$G,A7,'3'!$L:$L)</f>
        <v>0</v>
      </c>
      <c r="I7" s="8">
        <f>SUMIF('3'!$G:$G,A7,'3'!$M:$M)</f>
        <v>0</v>
      </c>
      <c r="J7" s="8">
        <f>SUMIF(tareas!G:G,A7,tareas!E:E)</f>
        <v>34.5</v>
      </c>
      <c r="L7" s="8"/>
      <c r="M7" s="8"/>
      <c r="N7" s="8"/>
      <c r="O7" s="8"/>
      <c r="P7" s="8"/>
      <c r="Q7" s="8">
        <f t="shared" si="1"/>
        <v>0</v>
      </c>
    </row>
    <row r="8" spans="1:17">
      <c r="A8" s="8">
        <f>ganancias!A8</f>
        <v>7</v>
      </c>
      <c r="C8" s="8">
        <f t="shared" si="0"/>
        <v>35</v>
      </c>
      <c r="D8" s="32"/>
      <c r="E8" s="8">
        <f>SUMIF('3'!$G:$G,A8,'3'!$I:$I)</f>
        <v>0</v>
      </c>
      <c r="F8" s="8">
        <f>SUMIF('3'!$G:$G,A8,'3'!$J:$J)</f>
        <v>0</v>
      </c>
      <c r="G8" s="8">
        <f>SUMIF('3'!$G:$G,A8,'3'!$K:$K)</f>
        <v>0</v>
      </c>
      <c r="H8" s="8">
        <f>SUMIF('3'!$G:$G,A8,'3'!$L:$L)</f>
        <v>0</v>
      </c>
      <c r="I8" s="8">
        <f>SUMIF('3'!$G:$G,A8,'3'!$M:$M)</f>
        <v>0</v>
      </c>
      <c r="J8" s="8">
        <f>SUMIF(tareas!G:G,A8,tareas!E:E)</f>
        <v>0</v>
      </c>
      <c r="L8" s="8"/>
      <c r="M8" s="8"/>
      <c r="N8" s="8"/>
      <c r="O8" s="8"/>
      <c r="P8" s="8"/>
      <c r="Q8" s="8">
        <f t="shared" si="1"/>
        <v>0</v>
      </c>
    </row>
    <row r="9" spans="1:17">
      <c r="A9" s="8">
        <f>ganancias!A9</f>
        <v>8</v>
      </c>
      <c r="C9" s="8">
        <f t="shared" si="0"/>
        <v>35</v>
      </c>
      <c r="D9" s="32"/>
      <c r="E9" s="8">
        <f>SUMIF('1'!$G:$G,A9,'1'!$I:$I)</f>
        <v>0</v>
      </c>
      <c r="F9" s="8">
        <f>SUMIF('1'!$G:$G,A9,'1'!$J:$J)</f>
        <v>0</v>
      </c>
      <c r="G9" s="8">
        <f>SUMIF('1'!$G:$G,A9,'1'!$K:$K)</f>
        <v>0</v>
      </c>
      <c r="H9" s="8">
        <f>SUMIF('1'!$G:$G,A9,'1'!$L:$L)</f>
        <v>0</v>
      </c>
      <c r="I9" s="8">
        <f>SUMIF('1'!$G:$G,A9,'1'!$M:$M)</f>
        <v>0</v>
      </c>
      <c r="J9" s="8">
        <f>SUMIF(tareas!G:G,A9,tareas!E:E)</f>
        <v>0</v>
      </c>
      <c r="L9" s="8"/>
      <c r="M9" s="8"/>
      <c r="N9" s="8"/>
      <c r="O9" s="8"/>
      <c r="P9" s="8"/>
      <c r="Q9" s="8">
        <f t="shared" si="1"/>
        <v>0</v>
      </c>
    </row>
    <row r="10" spans="1:17">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c r="C14" s="7">
        <f>SUM(C2:C12)</f>
        <v>385</v>
      </c>
      <c r="E14" s="7">
        <f>SUM(E2:E12)</f>
        <v>35.5</v>
      </c>
      <c r="F14" s="7">
        <f t="shared" ref="F14:I14" si="2">SUM(F2:F12)</f>
        <v>40.5</v>
      </c>
      <c r="G14" s="7">
        <f t="shared" si="2"/>
        <v>27.5</v>
      </c>
      <c r="H14" s="7">
        <f t="shared" si="2"/>
        <v>34.5</v>
      </c>
      <c r="I14" s="7">
        <f t="shared" si="2"/>
        <v>28</v>
      </c>
      <c r="J14" s="7">
        <f>SUM(J2:J12)</f>
        <v>200.5</v>
      </c>
      <c r="L14" s="7">
        <f t="shared" ref="L14:Q14" si="3">SUM(L2:L12)</f>
        <v>32.426666666666669</v>
      </c>
      <c r="M14" s="7">
        <f t="shared" si="3"/>
        <v>29.926666666666666</v>
      </c>
      <c r="N14" s="7">
        <f t="shared" si="3"/>
        <v>32.546666666666667</v>
      </c>
      <c r="O14" s="7">
        <f t="shared" si="3"/>
        <v>33.623333333333335</v>
      </c>
      <c r="P14" s="7">
        <f t="shared" si="3"/>
        <v>48.459999999999994</v>
      </c>
      <c r="Q14" s="7">
        <f t="shared" si="3"/>
        <v>176.98333333333335</v>
      </c>
    </row>
    <row r="15" spans="1:17">
      <c r="J15" s="7">
        <f>J14-SUM(E14:I14)</f>
        <v>34.5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MK60"/>
  <sheetViews>
    <sheetView topLeftCell="A50" zoomScaleNormal="100" workbookViewId="0">
      <selection activeCell="A60" sqref="A60"/>
    </sheetView>
  </sheetViews>
  <sheetFormatPr baseColWidth="10" defaultColWidth="11.7109375" defaultRowHeight="12.75"/>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c r="A1" s="1" t="s">
        <v>8</v>
      </c>
      <c r="B1" s="1" t="s">
        <v>9</v>
      </c>
      <c r="C1" s="13" t="s">
        <v>10</v>
      </c>
      <c r="D1" s="13" t="s">
        <v>11</v>
      </c>
      <c r="E1" s="1" t="s">
        <v>2</v>
      </c>
      <c r="F1" s="14" t="s">
        <v>3</v>
      </c>
      <c r="G1" s="1" t="s">
        <v>12</v>
      </c>
      <c r="I1" s="9" t="s">
        <v>6</v>
      </c>
      <c r="J1" s="9" t="s">
        <v>50</v>
      </c>
    </row>
    <row r="2" spans="1:1025" ht="25.5">
      <c r="A2" s="18">
        <v>1</v>
      </c>
      <c r="B2" s="42" t="s">
        <v>13</v>
      </c>
      <c r="D2" s="39" t="s">
        <v>66</v>
      </c>
      <c r="E2" s="19">
        <f>7.5</f>
        <v>7.5</v>
      </c>
      <c r="F2" s="15">
        <f>E2/tiempo!$J$14</f>
        <v>3.7406483790523692E-2</v>
      </c>
      <c r="G2" s="18">
        <v>1</v>
      </c>
      <c r="I2" s="15">
        <f>IF(ISBLANK(LOOKUP(A2,'1'!$A:$A,'1'!$R:$R)),0,F2)</f>
        <v>3.7406483790523692E-2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c r="A3" s="18">
        <v>2</v>
      </c>
      <c r="B3" s="42" t="s">
        <v>76</v>
      </c>
      <c r="C3" s="39" t="s">
        <v>70</v>
      </c>
      <c r="D3" s="39" t="s">
        <v>67</v>
      </c>
      <c r="E3" s="19">
        <v>5</v>
      </c>
      <c r="F3" s="15">
        <f>E3/tiempo!$J$14</f>
        <v>2.4937655860349128E-2</v>
      </c>
      <c r="G3" s="18">
        <v>1</v>
      </c>
      <c r="I3" s="15">
        <f>IF(ISBLANK(LOOKUP(A3,'1'!$A:$A,'1'!$R:$R)),0,F3)</f>
        <v>2.4937655860349128E-2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c r="A4" s="18">
        <v>3</v>
      </c>
      <c r="B4" s="42" t="s">
        <v>75</v>
      </c>
      <c r="C4" s="39" t="s">
        <v>71</v>
      </c>
      <c r="D4" s="39" t="s">
        <v>72</v>
      </c>
      <c r="E4" s="19">
        <v>5</v>
      </c>
      <c r="F4" s="15">
        <f>E4/tiempo!$J$14</f>
        <v>2.4937655860349128E-2</v>
      </c>
      <c r="G4" s="18">
        <v>1</v>
      </c>
      <c r="I4" s="15">
        <f>IF(ISBLANK(LOOKUP(A4,'1'!$A:$A,'1'!$R:$R)),0,F4)</f>
        <v>2.4937655860349128E-2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c r="A5" s="18">
        <v>4</v>
      </c>
      <c r="B5" s="42" t="s">
        <v>77</v>
      </c>
      <c r="C5" s="39" t="s">
        <v>74</v>
      </c>
      <c r="D5" s="39" t="s">
        <v>88</v>
      </c>
      <c r="E5" s="19">
        <v>2</v>
      </c>
      <c r="F5" s="15">
        <f>E5/tiempo!$J$14</f>
        <v>9.9750623441396506E-3</v>
      </c>
      <c r="G5" s="18">
        <v>1</v>
      </c>
      <c r="I5" s="15">
        <f>IF(ISBLANK(LOOKUP(A5,'1'!$A:$A,'1'!$R:$R)),0,F5)</f>
        <v>9.9750623441396506E-3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c r="A6" s="18">
        <v>5</v>
      </c>
      <c r="B6" s="20" t="s">
        <v>14</v>
      </c>
      <c r="D6" s="39" t="s">
        <v>81</v>
      </c>
      <c r="E6" s="21">
        <v>0.5</v>
      </c>
      <c r="F6" s="15">
        <f>E6/tiempo!$J$14</f>
        <v>2.4937655860349127E-3</v>
      </c>
      <c r="G6" s="22">
        <v>1</v>
      </c>
      <c r="I6" s="15">
        <f>IF(ISBLANK(LOOKUP(A6,'1'!$A:$A,'1'!$R:$R)),0,F6)</f>
        <v>2.4937655860349127E-3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c r="A7" s="18">
        <v>6</v>
      </c>
      <c r="B7" s="20" t="s">
        <v>15</v>
      </c>
      <c r="D7" s="39" t="s">
        <v>82</v>
      </c>
      <c r="E7" s="21">
        <v>0.5</v>
      </c>
      <c r="F7" s="15">
        <f>E7/tiempo!$J$14</f>
        <v>2.4937655860349127E-3</v>
      </c>
      <c r="G7" s="21">
        <v>1</v>
      </c>
      <c r="I7" s="15">
        <f>IF(ISBLANK(LOOKUP(A7,'1'!$A:$A,'1'!$R:$R)),0,F7)</f>
        <v>2.4937655860349127E-3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c r="A8" s="18">
        <v>7</v>
      </c>
      <c r="B8" s="20" t="s">
        <v>16</v>
      </c>
      <c r="C8" s="39" t="s">
        <v>83</v>
      </c>
      <c r="D8" s="39" t="s">
        <v>84</v>
      </c>
      <c r="E8" s="21">
        <v>0.5</v>
      </c>
      <c r="F8" s="15">
        <f>E8/tiempo!$J$14</f>
        <v>2.4937655860349127E-3</v>
      </c>
      <c r="G8" s="21">
        <v>1</v>
      </c>
      <c r="I8" s="15">
        <f>IF(ISBLANK(LOOKUP(A8,'1'!$A:$A,'1'!$R:$R)),0,F8)</f>
        <v>2.4937655860349127E-3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c r="A9" s="18">
        <v>8</v>
      </c>
      <c r="B9" s="20" t="s">
        <v>17</v>
      </c>
      <c r="C9" s="39" t="s">
        <v>85</v>
      </c>
      <c r="D9" s="39" t="s">
        <v>86</v>
      </c>
      <c r="E9" s="21">
        <v>2</v>
      </c>
      <c r="F9" s="15">
        <f>E9/tiempo!$J$14</f>
        <v>9.9750623441396506E-3</v>
      </c>
      <c r="G9" s="21">
        <v>1</v>
      </c>
      <c r="I9" s="15">
        <f>IF(ISBLANK(LOOKUP(A9,'1'!$A:$A,'1'!$R:$R)),0,F9)</f>
        <v>9.9750623441396506E-3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c r="A10" s="18">
        <v>9</v>
      </c>
      <c r="B10" s="20" t="s">
        <v>18</v>
      </c>
      <c r="D10" s="39" t="s">
        <v>87</v>
      </c>
      <c r="E10" s="21">
        <v>3</v>
      </c>
      <c r="F10" s="15">
        <f>E10/tiempo!$J$14</f>
        <v>1.4962593516209476E-2</v>
      </c>
      <c r="G10" s="21">
        <v>1</v>
      </c>
      <c r="I10" s="15">
        <f>IF(ISBLANK(LOOKUP(A10,'1'!$A:$A,'1'!$R:$R)),0,F10)</f>
        <v>1.4962593516209476E-2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c r="A11" s="18">
        <v>10</v>
      </c>
      <c r="B11" s="17" t="s">
        <v>51</v>
      </c>
      <c r="E11" s="21">
        <v>10</v>
      </c>
      <c r="F11" s="15">
        <f>E11/tiempo!$J$14</f>
        <v>4.9875311720698257E-2</v>
      </c>
      <c r="G11" s="21">
        <v>1</v>
      </c>
      <c r="I11" s="15"/>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c r="A12" s="18">
        <v>11</v>
      </c>
      <c r="B12" s="17" t="s">
        <v>52</v>
      </c>
      <c r="E12" s="16">
        <v>15</v>
      </c>
      <c r="F12" s="15">
        <f>E12/tiempo!$J$14</f>
        <v>7.4812967581047385E-2</v>
      </c>
      <c r="G12" s="16">
        <v>2</v>
      </c>
      <c r="I12" s="15"/>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c r="A13" s="18">
        <v>12</v>
      </c>
      <c r="B13" s="20" t="s">
        <v>19</v>
      </c>
      <c r="C13" s="39" t="s">
        <v>89</v>
      </c>
      <c r="D13" s="39" t="s">
        <v>93</v>
      </c>
      <c r="E13" s="21">
        <v>10</v>
      </c>
      <c r="F13" s="15">
        <f>E13/tiempo!$J$14</f>
        <v>4.9875311720698257E-2</v>
      </c>
      <c r="G13" s="21">
        <v>2</v>
      </c>
      <c r="I13" s="15">
        <f>IF(ISBLANK(LOOKUP(A13,'1'!$A:$A,'1'!$R:$R)),0,F13)</f>
        <v>4.9875311720698257E-2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c r="A14" s="18">
        <v>13</v>
      </c>
      <c r="B14" s="20" t="s">
        <v>20</v>
      </c>
      <c r="C14" s="39" t="s">
        <v>90</v>
      </c>
      <c r="D14" s="39" t="s">
        <v>91</v>
      </c>
      <c r="E14" s="21">
        <v>2</v>
      </c>
      <c r="F14" s="15">
        <f>E14/tiempo!$J$14</f>
        <v>9.9750623441396506E-3</v>
      </c>
      <c r="G14" s="21">
        <v>2</v>
      </c>
      <c r="I14" s="15">
        <f>IF(ISBLANK(LOOKUP(A14,'1'!$A:$A,'1'!$R:$R)),0,F14)</f>
        <v>9.9750623441396506E-3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c r="A15" s="18">
        <v>14</v>
      </c>
      <c r="B15" s="20" t="s">
        <v>21</v>
      </c>
      <c r="C15" s="39" t="s">
        <v>90</v>
      </c>
      <c r="D15" s="39" t="s">
        <v>92</v>
      </c>
      <c r="E15" s="21">
        <v>2</v>
      </c>
      <c r="F15" s="15">
        <f>E15/tiempo!$J$14</f>
        <v>9.9750623441396506E-3</v>
      </c>
      <c r="G15" s="21">
        <v>2</v>
      </c>
      <c r="I15" s="15">
        <f>IF(ISBLANK(LOOKUP(A15,'1'!$A:$A,'1'!$R:$R)),0,F15)</f>
        <v>9.9750623441396506E-3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c r="A16" s="18">
        <v>15</v>
      </c>
      <c r="B16" s="20" t="s">
        <v>22</v>
      </c>
      <c r="C16" s="39" t="s">
        <v>95</v>
      </c>
      <c r="D16" s="39" t="s">
        <v>94</v>
      </c>
      <c r="E16" s="21">
        <v>4</v>
      </c>
      <c r="F16" s="15">
        <f>E16/tiempo!$J$14</f>
        <v>1.9950124688279301E-2</v>
      </c>
      <c r="G16" s="21">
        <v>2</v>
      </c>
      <c r="I16" s="15">
        <f>IF(ISBLANK(LOOKUP(A16,'1'!$A:$A,'1'!$R:$R)),0,F16)</f>
        <v>1.9950124688279301E-2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c r="A17" s="18">
        <v>16</v>
      </c>
      <c r="B17" s="20" t="s">
        <v>23</v>
      </c>
      <c r="C17" s="39" t="s">
        <v>83</v>
      </c>
      <c r="D17" s="39" t="s">
        <v>96</v>
      </c>
      <c r="E17" s="21">
        <v>0.5</v>
      </c>
      <c r="F17" s="15">
        <f>E17/tiempo!$J$14</f>
        <v>2.4937655860349127E-3</v>
      </c>
      <c r="G17" s="21">
        <v>2</v>
      </c>
      <c r="I17" s="15">
        <f>IF(ISBLANK(LOOKUP(A17,'1'!$A:$A,'1'!$R:$R)),0,F17)</f>
        <v>2.4937655860349127E-3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c r="A18" s="18">
        <v>17</v>
      </c>
      <c r="B18" s="20" t="s">
        <v>24</v>
      </c>
      <c r="C18" s="39" t="s">
        <v>97</v>
      </c>
      <c r="D18" s="39" t="s">
        <v>121</v>
      </c>
      <c r="E18" s="21">
        <v>2</v>
      </c>
      <c r="F18" s="15">
        <f>E18/tiempo!$J$14</f>
        <v>9.9750623441396506E-3</v>
      </c>
      <c r="G18" s="21">
        <v>3</v>
      </c>
      <c r="I18" s="15">
        <f>IF(ISBLANK(LOOKUP(A18,'1'!$A:$A,'1'!$R:$R)),0,F18)</f>
        <v>9.9750623441396506E-3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c r="A19" s="18">
        <v>18</v>
      </c>
      <c r="B19" s="20" t="s">
        <v>25</v>
      </c>
      <c r="C19" s="39" t="s">
        <v>98</v>
      </c>
      <c r="D19" s="39" t="s">
        <v>99</v>
      </c>
      <c r="E19" s="21">
        <v>10</v>
      </c>
      <c r="F19" s="15">
        <f>E19/tiempo!$J$14</f>
        <v>4.9875311720698257E-2</v>
      </c>
      <c r="G19" s="21">
        <v>3</v>
      </c>
      <c r="I19" s="15">
        <f>IF(ISBLANK(LOOKUP(A19,'1'!$A:$A,'1'!$R:$R)),0,F19)</f>
        <v>4.9875311720698257E-2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c r="A20" s="18">
        <v>19</v>
      </c>
      <c r="B20" s="17" t="s">
        <v>26</v>
      </c>
      <c r="C20" s="39" t="s">
        <v>100</v>
      </c>
      <c r="D20" s="39" t="s">
        <v>101</v>
      </c>
      <c r="E20" s="16">
        <v>2</v>
      </c>
      <c r="F20" s="15">
        <f>E20/tiempo!$J$14</f>
        <v>9.9750623441396506E-3</v>
      </c>
      <c r="G20" s="16">
        <v>3</v>
      </c>
      <c r="I20" s="15">
        <f>IF(ISBLANK(LOOKUP(A20,'1'!$A:$A,'1'!$R:$R)),0,F20)</f>
        <v>9.9750623441396506E-3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c r="A21" s="18">
        <v>20</v>
      </c>
      <c r="B21" s="17" t="s">
        <v>27</v>
      </c>
      <c r="C21" s="39" t="s">
        <v>102</v>
      </c>
      <c r="D21" s="39" t="s">
        <v>103</v>
      </c>
      <c r="E21" s="16">
        <v>3</v>
      </c>
      <c r="F21" s="15">
        <f>E21/tiempo!$J$14</f>
        <v>1.4962593516209476E-2</v>
      </c>
      <c r="G21" s="16">
        <v>3</v>
      </c>
      <c r="I21" s="15">
        <f>IF(ISBLANK(LOOKUP(A21,'1'!$A:$A,'1'!$R:$R)),0,F21)</f>
        <v>1.4962593516209476E-2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c r="A22" s="18">
        <v>21</v>
      </c>
      <c r="B22" s="17" t="s">
        <v>28</v>
      </c>
      <c r="C22" s="39" t="s">
        <v>104</v>
      </c>
      <c r="D22" s="39" t="s">
        <v>105</v>
      </c>
      <c r="E22" s="16">
        <v>2</v>
      </c>
      <c r="F22" s="15">
        <f>E22/tiempo!$J$14</f>
        <v>9.9750623441396506E-3</v>
      </c>
      <c r="G22" s="16">
        <v>3</v>
      </c>
      <c r="I22" s="15">
        <f>IF(ISBLANK(LOOKUP(A22,'1'!$A:$A,'1'!$R:$R)),0,F22)</f>
        <v>9.9750623441396506E-3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c r="A23" s="18">
        <v>22</v>
      </c>
      <c r="B23" s="17" t="s">
        <v>29</v>
      </c>
      <c r="C23" s="39" t="s">
        <v>106</v>
      </c>
      <c r="D23" s="39" t="s">
        <v>107</v>
      </c>
      <c r="E23" s="16">
        <v>4</v>
      </c>
      <c r="F23" s="15">
        <f>E23/tiempo!$J$14</f>
        <v>1.9950124688279301E-2</v>
      </c>
      <c r="G23" s="16">
        <v>3</v>
      </c>
      <c r="I23" s="15">
        <f>IF(ISBLANK(LOOKUP(A23,'1'!$A:$A,'1'!$R:$R)),0,F23)</f>
        <v>1.9950124688279301E-2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c r="A24" s="18">
        <v>23</v>
      </c>
      <c r="B24" s="20" t="s">
        <v>79</v>
      </c>
      <c r="C24" s="39" t="s">
        <v>108</v>
      </c>
      <c r="D24" s="39" t="s">
        <v>110</v>
      </c>
      <c r="E24" s="16">
        <v>5</v>
      </c>
      <c r="F24" s="15">
        <f>E24/tiempo!$J$14</f>
        <v>2.4937655860349128E-2</v>
      </c>
      <c r="G24" s="16">
        <v>3</v>
      </c>
      <c r="I24" s="15">
        <f>IF(ISBLANK(LOOKUP(A24,'1'!$A:$A,'1'!$R:$R)),0,F24)</f>
        <v>2.4937655860349128E-2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c r="A26" s="18">
        <v>24</v>
      </c>
      <c r="B26" s="20" t="s">
        <v>115</v>
      </c>
      <c r="C26" s="39" t="s">
        <v>69</v>
      </c>
      <c r="D26" s="39" t="s">
        <v>67</v>
      </c>
      <c r="E26" s="16">
        <v>5</v>
      </c>
      <c r="F26" s="15">
        <f>E26/tiempo!$J$14</f>
        <v>2.4937655860349128E-2</v>
      </c>
      <c r="G26" s="16">
        <v>4</v>
      </c>
      <c r="I26" s="15">
        <f>IF(ISBLANK(LOOKUP(A26,'2'!$A:$A,'2'!$R:$R)),0,F26)</f>
        <v>2.4937655860349128E-2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c r="A27" s="18">
        <v>25</v>
      </c>
      <c r="B27" s="17" t="s">
        <v>116</v>
      </c>
      <c r="C27" s="39" t="s">
        <v>68</v>
      </c>
      <c r="D27" s="39" t="s">
        <v>73</v>
      </c>
      <c r="E27" s="16">
        <v>5</v>
      </c>
      <c r="F27" s="15">
        <f>E27/tiempo!$J$14</f>
        <v>2.4937655860349128E-2</v>
      </c>
      <c r="G27" s="16">
        <v>4</v>
      </c>
      <c r="I27" s="15">
        <f>IF(ISBLANK(LOOKUP(A27,'2'!$A:$A,'2'!$R:$R)),0,F27)</f>
        <v>2.4937655860349128E-2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c r="A28" s="18">
        <v>26</v>
      </c>
      <c r="B28" s="17" t="s">
        <v>117</v>
      </c>
      <c r="C28" s="39" t="s">
        <v>78</v>
      </c>
      <c r="D28" s="39" t="s">
        <v>88</v>
      </c>
      <c r="E28" s="16">
        <v>2</v>
      </c>
      <c r="F28" s="15">
        <f>E28/tiempo!$J$14</f>
        <v>9.9750623441396506E-3</v>
      </c>
      <c r="G28" s="16">
        <v>4</v>
      </c>
      <c r="I28" s="15">
        <f>IF(ISBLANK(LOOKUP(A28,'2'!$A:$A,'2'!$R:$R)),0,F28)</f>
        <v>9.9750623441396506E-3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c r="A29" s="18">
        <v>27</v>
      </c>
      <c r="B29" s="17" t="s">
        <v>30</v>
      </c>
      <c r="D29" s="39" t="s">
        <v>118</v>
      </c>
      <c r="E29" s="16">
        <v>0.5</v>
      </c>
      <c r="F29" s="15">
        <f>E29/tiempo!$J$14</f>
        <v>2.4937655860349127E-3</v>
      </c>
      <c r="G29" s="16">
        <v>4</v>
      </c>
      <c r="I29" s="15">
        <f>IF(ISBLANK(LOOKUP(A29,'2'!$A:$A,'2'!$R:$R)),0,F29)</f>
        <v>2.4937655860349127E-3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c r="A30" s="18">
        <v>28</v>
      </c>
      <c r="B30" s="17" t="s">
        <v>31</v>
      </c>
      <c r="C30" s="39" t="s">
        <v>119</v>
      </c>
      <c r="D30" s="39" t="s">
        <v>130</v>
      </c>
      <c r="E30" s="16">
        <f>7.5</f>
        <v>7.5</v>
      </c>
      <c r="F30" s="15">
        <f>E30/tiempo!$J$14</f>
        <v>3.7406483790523692E-2</v>
      </c>
      <c r="G30" s="16">
        <v>4</v>
      </c>
      <c r="I30" s="15">
        <f>IF(ISBLANK(LOOKUP(A30,'2'!$A:$A,'2'!$R:$R)),0,F30)</f>
        <v>3.7406483790523692E-2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c r="A31" s="18">
        <v>29</v>
      </c>
      <c r="B31" s="17" t="s">
        <v>32</v>
      </c>
      <c r="C31" s="39" t="s">
        <v>83</v>
      </c>
      <c r="D31" s="39" t="s">
        <v>120</v>
      </c>
      <c r="E31" s="16">
        <v>0.5</v>
      </c>
      <c r="F31" s="15">
        <f>E31/tiempo!$J$14</f>
        <v>2.4937655860349127E-3</v>
      </c>
      <c r="G31" s="16">
        <v>4</v>
      </c>
      <c r="I31" s="15">
        <f>IF(ISBLANK(LOOKUP(A31,'2'!$A:$A,'2'!$R:$R)),0,F31)</f>
        <v>2.4937655860349127E-3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c r="A32" s="18">
        <v>30</v>
      </c>
      <c r="B32" s="17" t="s">
        <v>33</v>
      </c>
      <c r="C32" s="39" t="s">
        <v>122</v>
      </c>
      <c r="D32" s="39" t="s">
        <v>123</v>
      </c>
      <c r="E32" s="16">
        <v>2</v>
      </c>
      <c r="F32" s="15">
        <f>E32/tiempo!$J$14</f>
        <v>9.9750623441396506E-3</v>
      </c>
      <c r="G32" s="16">
        <v>4</v>
      </c>
      <c r="I32" s="15">
        <f>IF(ISBLANK(LOOKUP(A32,'2'!$A:$A,'2'!$R:$R)),0,F32)</f>
        <v>9.9750623441396506E-3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c r="A33" s="18">
        <v>31</v>
      </c>
      <c r="B33" s="17" t="s">
        <v>34</v>
      </c>
      <c r="D33" s="39" t="s">
        <v>124</v>
      </c>
      <c r="E33" s="16">
        <v>3</v>
      </c>
      <c r="F33" s="15">
        <f>E33/tiempo!$J$14</f>
        <v>1.4962593516209476E-2</v>
      </c>
      <c r="G33" s="16">
        <v>4</v>
      </c>
      <c r="I33" s="15">
        <f>IF(ISBLANK(LOOKUP(A33,'2'!$A:$A,'2'!$R:$R)),0,F33)</f>
        <v>1.4962593516209476E-2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c r="A34" s="18">
        <v>32</v>
      </c>
      <c r="B34" s="17" t="s">
        <v>35</v>
      </c>
      <c r="C34" s="39" t="s">
        <v>125</v>
      </c>
      <c r="D34" s="39" t="s">
        <v>126</v>
      </c>
      <c r="E34" s="16">
        <v>5</v>
      </c>
      <c r="F34" s="15">
        <f>E34/tiempo!$J$14</f>
        <v>2.4937655860349128E-2</v>
      </c>
      <c r="G34" s="16">
        <v>4</v>
      </c>
      <c r="I34" s="15">
        <f>IF(ISBLANK(LOOKUP(A34,'2'!$A:$A,'2'!$R:$R)),0,F34)</f>
        <v>2.4937655860349128E-2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c r="A35" s="18">
        <v>33</v>
      </c>
      <c r="B35" s="17" t="s">
        <v>36</v>
      </c>
      <c r="C35" s="39" t="s">
        <v>131</v>
      </c>
      <c r="D35" s="39" t="s">
        <v>127</v>
      </c>
      <c r="E35" s="16">
        <v>0.5</v>
      </c>
      <c r="F35" s="15">
        <f>E35/tiempo!$J$14</f>
        <v>2.4937655860349127E-3</v>
      </c>
      <c r="G35" s="16">
        <v>4</v>
      </c>
      <c r="I35" s="15">
        <f>IF(ISBLANK(LOOKUP(A35,'2'!$A:$A,'2'!$R:$R)),0,F35)</f>
        <v>2.4937655860349127E-3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c r="A36" s="18">
        <v>34</v>
      </c>
      <c r="B36" s="17" t="s">
        <v>37</v>
      </c>
      <c r="C36" s="39" t="s">
        <v>132</v>
      </c>
      <c r="D36" s="39" t="s">
        <v>128</v>
      </c>
      <c r="E36" s="16">
        <v>1</v>
      </c>
      <c r="F36" s="15">
        <f>E36/tiempo!$J$14</f>
        <v>4.9875311720698253E-3</v>
      </c>
      <c r="G36" s="16">
        <v>4</v>
      </c>
      <c r="I36" s="15">
        <f>IF(ISBLANK(LOOKUP(A36,'2'!$A:$A,'2'!$R:$R)),0,F36)</f>
        <v>4.9875311720698253E-3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c r="A37" s="18">
        <v>35</v>
      </c>
      <c r="B37" s="17" t="s">
        <v>38</v>
      </c>
      <c r="C37" s="39" t="s">
        <v>131</v>
      </c>
      <c r="D37" s="39" t="s">
        <v>129</v>
      </c>
      <c r="E37" s="16">
        <v>3</v>
      </c>
      <c r="F37" s="15">
        <f>E37/tiempo!$J$14</f>
        <v>1.4962593516209476E-2</v>
      </c>
      <c r="G37" s="16">
        <v>4</v>
      </c>
      <c r="I37" s="15">
        <f>IF(ISBLANK(LOOKUP(A37,'2'!$A:$A,'2'!$R:$R)),0,F37)</f>
        <v>1.4962593516209476E-2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c r="A38" s="18">
        <v>36</v>
      </c>
      <c r="B38" s="17" t="s">
        <v>39</v>
      </c>
      <c r="C38" s="39" t="s">
        <v>131</v>
      </c>
      <c r="D38" s="39" t="s">
        <v>134</v>
      </c>
      <c r="E38" s="16">
        <v>1</v>
      </c>
      <c r="F38" s="15">
        <f>E38/tiempo!$J$14</f>
        <v>4.9875311720698253E-3</v>
      </c>
      <c r="G38" s="16">
        <v>5</v>
      </c>
      <c r="I38" s="15">
        <f>IF(ISBLANK(LOOKUP(A38,'2'!$A:$A,'2'!$R:$R)),0,F38)</f>
        <v>4.9875311720698253E-3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c r="A39" s="18">
        <v>37</v>
      </c>
      <c r="B39" s="17" t="s">
        <v>135</v>
      </c>
      <c r="C39" s="39" t="s">
        <v>131</v>
      </c>
      <c r="D39" s="39" t="s">
        <v>136</v>
      </c>
      <c r="E39" s="16">
        <v>4</v>
      </c>
      <c r="F39" s="15">
        <f>E39/tiempo!$J$14</f>
        <v>1.9950124688279301E-2</v>
      </c>
      <c r="G39" s="16">
        <v>5</v>
      </c>
      <c r="I39" s="15">
        <f>IF(ISBLANK(LOOKUP(A39,'2'!$A:$A,'2'!$R:$R)),0,F39)</f>
        <v>1.9950124688279301E-2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c r="A40" s="18">
        <v>38</v>
      </c>
      <c r="B40" s="17" t="s">
        <v>40</v>
      </c>
      <c r="C40" s="39" t="s">
        <v>131</v>
      </c>
      <c r="D40" s="39" t="s">
        <v>137</v>
      </c>
      <c r="E40" s="16">
        <v>4</v>
      </c>
      <c r="F40" s="15">
        <f>E40/tiempo!$J$14</f>
        <v>1.9950124688279301E-2</v>
      </c>
      <c r="G40" s="16">
        <v>5</v>
      </c>
      <c r="I40" s="15">
        <f>IF(ISBLANK(LOOKUP(A40,'2'!$A:$A,'2'!$R:$R)),0,F40)</f>
        <v>1.9950124688279301E-2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c r="A41" s="18">
        <v>39</v>
      </c>
      <c r="B41" s="17" t="s">
        <v>139</v>
      </c>
      <c r="C41" s="39" t="s">
        <v>131</v>
      </c>
      <c r="D41" s="39" t="s">
        <v>138</v>
      </c>
      <c r="E41" s="16">
        <v>2</v>
      </c>
      <c r="F41" s="15">
        <f>E41/tiempo!$J$14</f>
        <v>9.9750623441396506E-3</v>
      </c>
      <c r="G41" s="16">
        <v>5</v>
      </c>
      <c r="I41" s="15"/>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c r="A42" s="18">
        <v>40</v>
      </c>
      <c r="B42" s="17" t="s">
        <v>41</v>
      </c>
      <c r="C42" s="39" t="s">
        <v>141</v>
      </c>
      <c r="D42" s="39" t="s">
        <v>140</v>
      </c>
      <c r="E42" s="16">
        <v>0.5</v>
      </c>
      <c r="F42" s="15">
        <f>E42/tiempo!$J$14</f>
        <v>2.4937655860349127E-3</v>
      </c>
      <c r="G42" s="16">
        <v>5</v>
      </c>
      <c r="I42" s="15"/>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c r="A43" s="18">
        <v>41</v>
      </c>
      <c r="B43" s="17" t="s">
        <v>42</v>
      </c>
      <c r="D43" s="39" t="s">
        <v>142</v>
      </c>
      <c r="E43" s="16">
        <v>4</v>
      </c>
      <c r="F43" s="15">
        <f>E43/tiempo!$J$14</f>
        <v>1.9950124688279301E-2</v>
      </c>
      <c r="G43" s="16">
        <v>5</v>
      </c>
      <c r="I43" s="15">
        <f>IF(ISBLANK(LOOKUP(A43,'2'!$A:$A,'2'!$R:$R)),0,F43)</f>
        <v>1.9950124688279301E-2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c r="A44" s="18">
        <v>42</v>
      </c>
      <c r="B44" s="17" t="s">
        <v>43</v>
      </c>
      <c r="D44" s="39" t="s">
        <v>143</v>
      </c>
      <c r="E44" s="16">
        <v>3</v>
      </c>
      <c r="F44" s="15">
        <f>E44/tiempo!$J$14</f>
        <v>1.4962593516209476E-2</v>
      </c>
      <c r="G44" s="16">
        <v>5</v>
      </c>
      <c r="I44" s="15">
        <f>IF(ISBLANK(LOOKUP(A44,'2'!$A:$A,'2'!$R:$R)),0,F44)</f>
        <v>1.4962593516209476E-2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c r="A45" s="18">
        <v>43</v>
      </c>
      <c r="B45" s="17" t="s">
        <v>44</v>
      </c>
      <c r="C45" s="39" t="s">
        <v>144</v>
      </c>
      <c r="D45" s="39" t="s">
        <v>126</v>
      </c>
      <c r="E45" s="16">
        <v>5</v>
      </c>
      <c r="F45" s="15">
        <f>E45/tiempo!$J$14</f>
        <v>2.4937655860349128E-2</v>
      </c>
      <c r="G45" s="16">
        <v>5</v>
      </c>
      <c r="I45" s="15">
        <f>IF(ISBLANK(LOOKUP(A45,'2'!$A:$A,'2'!$R:$R)),0,F45)</f>
        <v>2.4937655860349128E-2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c r="A46" s="18">
        <v>44</v>
      </c>
      <c r="B46" s="17" t="s">
        <v>61</v>
      </c>
      <c r="C46" s="39" t="s">
        <v>133</v>
      </c>
      <c r="D46" s="39" t="s">
        <v>145</v>
      </c>
      <c r="E46" s="16">
        <v>5</v>
      </c>
      <c r="F46" s="15">
        <f>E46/tiempo!$J$14</f>
        <v>2.4937655860349128E-2</v>
      </c>
      <c r="G46" s="16">
        <v>5</v>
      </c>
      <c r="I46" s="15">
        <f>IF(ISBLANK(LOOKUP(A46,'2'!$A:$A,'2'!$R:$R)),0,F46)</f>
        <v>2.4937655860349128E-2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c r="A47" s="18">
        <v>45</v>
      </c>
      <c r="B47" s="17" t="s">
        <v>80</v>
      </c>
      <c r="C47" s="39" t="s">
        <v>109</v>
      </c>
      <c r="D47" s="39" t="s">
        <v>110</v>
      </c>
      <c r="E47" s="16">
        <v>5</v>
      </c>
      <c r="F47" s="15">
        <f>E47/tiempo!$J$14</f>
        <v>2.4937655860349128E-2</v>
      </c>
      <c r="G47" s="16">
        <v>5</v>
      </c>
      <c r="I47" s="15">
        <f>IF(ISBLANK(LOOKUP(A47,'2'!$A:$A,'2'!$R:$R)),0,F47)</f>
        <v>2.4937655860349128E-2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7" ht="38.25">
      <c r="A49" s="16">
        <v>46</v>
      </c>
      <c r="B49" s="20" t="s">
        <v>112</v>
      </c>
      <c r="C49" s="39" t="s">
        <v>69</v>
      </c>
      <c r="D49" s="39" t="s">
        <v>67</v>
      </c>
      <c r="E49" s="16">
        <v>5</v>
      </c>
      <c r="F49" s="15">
        <f>E49/tiempo!$J$14</f>
        <v>2.4937655860349128E-2</v>
      </c>
      <c r="G49" s="16">
        <v>6</v>
      </c>
    </row>
    <row r="50" spans="1:7" ht="63.75">
      <c r="A50" s="16">
        <v>47</v>
      </c>
      <c r="B50" s="17" t="s">
        <v>113</v>
      </c>
      <c r="C50" s="39" t="s">
        <v>68</v>
      </c>
      <c r="D50" s="39" t="s">
        <v>73</v>
      </c>
      <c r="E50" s="16">
        <v>5</v>
      </c>
      <c r="F50" s="15">
        <f>E50/tiempo!$J$14</f>
        <v>2.4937655860349128E-2</v>
      </c>
      <c r="G50" s="16">
        <v>6</v>
      </c>
    </row>
    <row r="51" spans="1:7" ht="38.25">
      <c r="A51" s="16">
        <v>48</v>
      </c>
      <c r="B51" s="17" t="s">
        <v>114</v>
      </c>
      <c r="C51" s="39" t="s">
        <v>78</v>
      </c>
      <c r="D51" s="39" t="s">
        <v>88</v>
      </c>
      <c r="E51" s="16">
        <v>2</v>
      </c>
      <c r="F51" s="15">
        <f>E51/tiempo!$J$14</f>
        <v>9.9750623441396506E-3</v>
      </c>
      <c r="G51" s="16">
        <v>6</v>
      </c>
    </row>
    <row r="52" spans="1:7" ht="38.25">
      <c r="B52" s="17" t="s">
        <v>54</v>
      </c>
      <c r="E52" s="16">
        <v>2</v>
      </c>
      <c r="F52" s="15">
        <f>E52/tiempo!$J$14</f>
        <v>9.9750623441396506E-3</v>
      </c>
      <c r="G52" s="16">
        <v>6</v>
      </c>
    </row>
    <row r="53" spans="1:7" ht="25.5">
      <c r="B53" s="17" t="s">
        <v>59</v>
      </c>
      <c r="E53" s="16">
        <v>0.5</v>
      </c>
      <c r="F53" s="15">
        <f>E53/tiempo!$J$14</f>
        <v>2.4937655860349127E-3</v>
      </c>
      <c r="G53" s="16">
        <v>6</v>
      </c>
    </row>
    <row r="54" spans="1:7">
      <c r="B54" s="17" t="s">
        <v>60</v>
      </c>
      <c r="E54" s="16">
        <v>2</v>
      </c>
      <c r="F54" s="15">
        <f>E54/tiempo!$J$14</f>
        <v>9.9750623441396506E-3</v>
      </c>
      <c r="G54" s="16">
        <v>6</v>
      </c>
    </row>
    <row r="55" spans="1:7" ht="25.5">
      <c r="B55" s="17" t="s">
        <v>55</v>
      </c>
      <c r="E55" s="16">
        <v>3</v>
      </c>
      <c r="F55" s="15">
        <f>E55/tiempo!$J$14</f>
        <v>1.4962593516209476E-2</v>
      </c>
      <c r="G55" s="16">
        <v>6</v>
      </c>
    </row>
    <row r="56" spans="1:7" ht="25.5">
      <c r="B56" s="17" t="s">
        <v>56</v>
      </c>
      <c r="E56" s="16">
        <v>3</v>
      </c>
      <c r="F56" s="15">
        <f>E56/tiempo!$J$14</f>
        <v>1.4962593516209476E-2</v>
      </c>
      <c r="G56" s="16">
        <v>6</v>
      </c>
    </row>
    <row r="57" spans="1:7" ht="25.5">
      <c r="B57" s="17" t="s">
        <v>62</v>
      </c>
      <c r="E57" s="16">
        <v>4</v>
      </c>
      <c r="F57" s="15">
        <f>E57/tiempo!$J$14</f>
        <v>1.9950124688279301E-2</v>
      </c>
      <c r="G57" s="16">
        <v>6</v>
      </c>
    </row>
    <row r="58" spans="1:7" ht="25.5">
      <c r="B58" s="17" t="s">
        <v>57</v>
      </c>
      <c r="E58" s="16">
        <v>3</v>
      </c>
      <c r="F58" s="15">
        <f>E58/tiempo!$J$14</f>
        <v>1.4962593516209476E-2</v>
      </c>
      <c r="G58" s="16">
        <v>6</v>
      </c>
    </row>
    <row r="59" spans="1:7" ht="25.5">
      <c r="B59" s="17" t="s">
        <v>58</v>
      </c>
      <c r="E59" s="16">
        <v>5</v>
      </c>
      <c r="F59" s="15">
        <f>E59/tiempo!$J$14</f>
        <v>2.4937655860349128E-2</v>
      </c>
      <c r="G59" s="16">
        <v>6</v>
      </c>
    </row>
    <row r="60" spans="1:7" ht="51">
      <c r="B60" s="17" t="s">
        <v>111</v>
      </c>
      <c r="C60" s="39" t="s">
        <v>109</v>
      </c>
      <c r="D60" s="39" t="s">
        <v>110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AMK28"/>
  <sheetViews>
    <sheetView topLeftCell="A15" zoomScaleNormal="100" workbookViewId="0">
      <selection activeCell="A24" sqref="A24"/>
    </sheetView>
  </sheetViews>
  <sheetFormatPr baseColWidth="10" defaultRowHeight="12.75"/>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ht="25.5">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c r="T11" s="16">
        <v>0</v>
      </c>
      <c r="U11" s="16">
        <v>0</v>
      </c>
      <c r="V11" s="16">
        <v>0</v>
      </c>
      <c r="W11" s="16">
        <v>0</v>
      </c>
      <c r="X11" s="16">
        <v>0</v>
      </c>
    </row>
    <row r="12" spans="1:24">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c r="T12" s="16">
        <v>0</v>
      </c>
      <c r="U12" s="16">
        <v>0</v>
      </c>
      <c r="V12" s="16">
        <v>0</v>
      </c>
      <c r="W12" s="16">
        <v>0</v>
      </c>
      <c r="X12" s="16">
        <v>0</v>
      </c>
    </row>
    <row r="13" spans="1:24" ht="25.5">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38.25">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ht="25.5">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38.25">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ht="25.5">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38.25">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51">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63.75">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AMK23"/>
  <sheetViews>
    <sheetView topLeftCell="J1" zoomScaleNormal="100" workbookViewId="0">
      <selection activeCell="V2" sqref="V2"/>
    </sheetView>
  </sheetViews>
  <sheetFormatPr baseColWidth="10" defaultColWidth="32.85546875" defaultRowHeight="12.75"/>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2.7499999999999996</v>
      </c>
      <c r="Q3" s="15">
        <f t="shared" ref="Q3:Q23" si="1">F3</f>
        <v>7.2992700729927001E-2</v>
      </c>
      <c r="R3" s="16">
        <v>4</v>
      </c>
      <c r="T3" s="16">
        <v>0.41666666666666669</v>
      </c>
      <c r="U3" s="16">
        <v>0.41666666666666669</v>
      </c>
      <c r="V3" s="16">
        <v>1.0833333333333333</v>
      </c>
      <c r="W3" s="16">
        <v>0.41666666666666669</v>
      </c>
      <c r="X3" s="16">
        <v>0.41666666666666669</v>
      </c>
    </row>
    <row r="4" spans="1:24" ht="38.25">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0.5</v>
      </c>
      <c r="Q5" s="15">
        <f t="shared" si="1"/>
        <v>7.2992700729927005E-3</v>
      </c>
      <c r="R5" s="16">
        <v>5</v>
      </c>
      <c r="T5" s="16">
        <v>0</v>
      </c>
      <c r="U5" s="16">
        <v>0</v>
      </c>
      <c r="V5" s="16">
        <v>0.5</v>
      </c>
      <c r="W5" s="16">
        <v>0</v>
      </c>
      <c r="X5" s="16">
        <v>0</v>
      </c>
    </row>
    <row r="6" spans="1:24" ht="51">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4.0666666666666664</v>
      </c>
      <c r="Q10" s="15">
        <f t="shared" si="1"/>
        <v>7.2992700729927001E-2</v>
      </c>
      <c r="R10" s="16">
        <v>5</v>
      </c>
      <c r="T10" s="16">
        <v>0.6333333333333333</v>
      </c>
      <c r="U10" s="16">
        <v>0.6333333333333333</v>
      </c>
      <c r="V10" s="16">
        <v>1.5333333333333334</v>
      </c>
      <c r="W10" s="16">
        <v>0.6333333333333333</v>
      </c>
      <c r="X10" s="16">
        <v>0.6333333333333333</v>
      </c>
    </row>
    <row r="11" spans="1:24" ht="38.25">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0.83333333333333337</v>
      </c>
      <c r="Q11" s="15">
        <f t="shared" si="1"/>
        <v>7.2992700729927005E-3</v>
      </c>
      <c r="R11" s="16">
        <v>5</v>
      </c>
      <c r="T11" s="16">
        <v>0</v>
      </c>
      <c r="U11" s="16">
        <v>0</v>
      </c>
      <c r="V11" s="16">
        <v>0.83333333333333337</v>
      </c>
      <c r="W11" s="16">
        <v>0</v>
      </c>
      <c r="X11" s="16">
        <v>0</v>
      </c>
    </row>
    <row r="12" spans="1:24" ht="51">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0.6333333333333333</v>
      </c>
      <c r="Q12" s="15">
        <f t="shared" si="1"/>
        <v>1.4598540145985401E-2</v>
      </c>
      <c r="R12" s="16">
        <v>5</v>
      </c>
      <c r="T12" s="16">
        <v>0</v>
      </c>
      <c r="U12" s="16">
        <v>0</v>
      </c>
      <c r="V12" s="16">
        <v>0.6333333333333333</v>
      </c>
      <c r="W12" s="16">
        <v>0</v>
      </c>
      <c r="X12" s="16">
        <v>0</v>
      </c>
    </row>
    <row r="13" spans="1:24" ht="38.25">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c r="T17" s="16">
        <v>0</v>
      </c>
      <c r="U17" s="16">
        <v>0</v>
      </c>
      <c r="V17" s="16">
        <v>0</v>
      </c>
      <c r="W17" s="16">
        <v>0</v>
      </c>
      <c r="X17" s="16">
        <v>0</v>
      </c>
    </row>
    <row r="18" spans="1:24" ht="25.5">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c r="T18" s="16">
        <v>0</v>
      </c>
      <c r="U18" s="16">
        <v>0</v>
      </c>
      <c r="V18" s="16">
        <v>0</v>
      </c>
      <c r="W18" s="16">
        <v>0</v>
      </c>
      <c r="X18" s="16">
        <v>0</v>
      </c>
    </row>
    <row r="19" spans="1:24" ht="25.5">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1:AMK23"/>
  <sheetViews>
    <sheetView zoomScaleNormal="100" workbookViewId="0">
      <selection activeCell="B16" sqref="B16"/>
    </sheetView>
  </sheetViews>
  <sheetFormatPr baseColWidth="10" defaultColWidth="32.85546875" defaultRowHeight="12.75"/>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c r="A2" s="18"/>
      <c r="B2" s="20"/>
      <c r="E2" s="19"/>
      <c r="G2" s="19"/>
      <c r="H2" s="18"/>
      <c r="Q2" s="15"/>
    </row>
    <row r="3" spans="1:24">
      <c r="A3" s="18"/>
      <c r="B3" s="20"/>
      <c r="E3" s="19"/>
      <c r="G3" s="19"/>
      <c r="H3" s="18"/>
      <c r="Q3" s="15"/>
    </row>
    <row r="4" spans="1:24">
      <c r="A4" s="18"/>
      <c r="B4" s="20"/>
      <c r="E4" s="19"/>
      <c r="G4" s="19"/>
      <c r="H4" s="18"/>
      <c r="Q4" s="15"/>
    </row>
    <row r="5" spans="1:24">
      <c r="A5" s="18"/>
      <c r="B5" s="20"/>
      <c r="E5" s="19"/>
      <c r="G5" s="19"/>
      <c r="H5" s="18"/>
      <c r="Q5" s="15"/>
    </row>
    <row r="6" spans="1:24">
      <c r="A6" s="18"/>
      <c r="B6" s="20"/>
      <c r="E6" s="19"/>
      <c r="G6" s="19"/>
      <c r="H6" s="22"/>
      <c r="Q6" s="15"/>
    </row>
    <row r="7" spans="1:24">
      <c r="A7" s="18"/>
      <c r="B7" s="20"/>
      <c r="E7" s="19"/>
      <c r="G7" s="19"/>
      <c r="H7" s="21"/>
      <c r="Q7" s="15"/>
    </row>
    <row r="8" spans="1:24">
      <c r="A8" s="18"/>
      <c r="B8" s="20"/>
      <c r="E8" s="19"/>
      <c r="G8" s="19"/>
      <c r="H8" s="21"/>
      <c r="Q8" s="15"/>
    </row>
    <row r="9" spans="1:24">
      <c r="A9" s="18"/>
      <c r="B9" s="20"/>
      <c r="E9" s="19"/>
      <c r="G9" s="19"/>
      <c r="H9" s="21"/>
      <c r="Q9" s="15"/>
    </row>
    <row r="10" spans="1:24">
      <c r="A10" s="18"/>
      <c r="B10" s="20"/>
      <c r="E10" s="19"/>
      <c r="G10" s="19"/>
      <c r="H10" s="21"/>
      <c r="Q10" s="15"/>
    </row>
    <row r="11" spans="1:24">
      <c r="A11" s="18"/>
      <c r="B11" s="20"/>
      <c r="E11" s="19"/>
      <c r="G11" s="19"/>
      <c r="H11" s="21"/>
      <c r="Q11" s="15"/>
    </row>
    <row r="12" spans="1:24">
      <c r="A12" s="18"/>
      <c r="B12" s="20"/>
      <c r="E12" s="19"/>
      <c r="G12" s="19"/>
      <c r="Q12" s="15"/>
    </row>
    <row r="13" spans="1:24">
      <c r="A13" s="18"/>
      <c r="B13" s="20"/>
      <c r="E13" s="19"/>
      <c r="G13" s="19"/>
      <c r="H13" s="21"/>
      <c r="Q13" s="15"/>
    </row>
    <row r="14" spans="1:24">
      <c r="A14" s="18"/>
      <c r="B14" s="20"/>
      <c r="E14" s="19"/>
      <c r="G14" s="19"/>
      <c r="H14" s="21"/>
      <c r="Q14" s="15"/>
    </row>
    <row r="15" spans="1:24">
      <c r="A15" s="18"/>
      <c r="B15" s="20"/>
      <c r="E15" s="19"/>
      <c r="G15" s="19"/>
      <c r="H15" s="21"/>
      <c r="Q15" s="15"/>
    </row>
    <row r="16" spans="1:24">
      <c r="A16" s="18"/>
      <c r="B16" s="20"/>
      <c r="E16" s="19"/>
      <c r="G16" s="19"/>
      <c r="H16" s="21"/>
      <c r="Q16" s="15"/>
    </row>
    <row r="17" spans="1:17">
      <c r="A17" s="18"/>
      <c r="B17" s="20"/>
      <c r="E17" s="19"/>
      <c r="G17" s="19"/>
      <c r="H17" s="21"/>
      <c r="Q17" s="15"/>
    </row>
    <row r="18" spans="1:17">
      <c r="A18" s="18"/>
      <c r="B18" s="20"/>
      <c r="E18" s="19"/>
      <c r="G18" s="19"/>
      <c r="H18" s="21"/>
      <c r="Q18" s="15"/>
    </row>
    <row r="19" spans="1:17">
      <c r="A19" s="18"/>
      <c r="B19" s="20"/>
      <c r="E19" s="19"/>
      <c r="G19" s="19"/>
      <c r="H19" s="21"/>
      <c r="Q19" s="15"/>
    </row>
    <row r="20" spans="1:17">
      <c r="A20" s="18"/>
      <c r="B20" s="20"/>
      <c r="E20" s="19"/>
      <c r="G20" s="19"/>
      <c r="Q20" s="15"/>
    </row>
    <row r="21" spans="1:17">
      <c r="A21" s="18"/>
      <c r="B21" s="20"/>
      <c r="E21" s="19"/>
      <c r="G21" s="19"/>
      <c r="Q21" s="15"/>
    </row>
    <row r="22" spans="1:17">
      <c r="A22" s="18"/>
      <c r="B22" s="20"/>
      <c r="E22" s="19"/>
      <c r="G22" s="19"/>
      <c r="Q22" s="15"/>
    </row>
    <row r="23" spans="1:17">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dimension ref="A1:H4"/>
  <sheetViews>
    <sheetView topLeftCell="A6" zoomScaleNormal="100" workbookViewId="0">
      <selection activeCell="M5" sqref="M5"/>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c r="A1" s="1" t="s">
        <v>0</v>
      </c>
      <c r="B1" s="1" t="s">
        <v>1</v>
      </c>
      <c r="C1" s="33"/>
      <c r="D1" s="1" t="s">
        <v>3</v>
      </c>
      <c r="E1" s="1" t="s">
        <v>4</v>
      </c>
      <c r="F1" s="33"/>
      <c r="G1" s="1" t="s">
        <v>6</v>
      </c>
      <c r="H1" s="1" t="s">
        <v>7</v>
      </c>
    </row>
    <row r="2" spans="1:8">
      <c r="A2" s="3">
        <f>ganancias!A2</f>
        <v>1</v>
      </c>
      <c r="B2" s="4">
        <f>LOOKUP(A2,ganancias!A:A,ganancias!B:B)</f>
        <v>41902</v>
      </c>
      <c r="C2" s="37"/>
      <c r="D2" s="5">
        <f>SUMIF('1'!$G:$G,A2,'1'!$F:$F)</f>
        <v>0.36923076923076925</v>
      </c>
      <c r="E2" s="6">
        <f>D2</f>
        <v>0.36923076923076925</v>
      </c>
      <c r="F2" s="38"/>
      <c r="G2" s="6">
        <f>SUMIF('1'!$R:$R,A2,'1'!$Q:$Q)</f>
        <v>0.23589743589743592</v>
      </c>
      <c r="H2" s="6">
        <f>G2</f>
        <v>0.23589743589743592</v>
      </c>
    </row>
    <row r="3" spans="1:8">
      <c r="A3" s="3">
        <f>ganancias!A3</f>
        <v>2</v>
      </c>
      <c r="B3" s="4">
        <f>LOOKUP(A3,ganancias!A:A,ganancias!B:B)</f>
        <v>41909</v>
      </c>
      <c r="C3" s="37"/>
      <c r="D3" s="5">
        <f>SUMIF('1'!$G:$G,A3,'1'!$F:$F)</f>
        <v>0.34358974358974353</v>
      </c>
      <c r="E3" s="6">
        <f t="shared" ref="E3:E4" si="0">D3+E2</f>
        <v>0.71282051282051273</v>
      </c>
      <c r="F3" s="38"/>
      <c r="G3" s="6">
        <f>SUMIF('1'!$R:$R,A3,'1'!$Q:$Q)</f>
        <v>0.13846153846153847</v>
      </c>
      <c r="H3" s="6">
        <f t="shared" ref="H3:H4" si="1">G3+H2</f>
        <v>0.37435897435897436</v>
      </c>
    </row>
    <row r="4" spans="1:8">
      <c r="A4" s="3">
        <f>ganancias!A4</f>
        <v>3</v>
      </c>
      <c r="B4" s="4">
        <f>LOOKUP(A4,ganancias!A:A,ganancias!B:B)</f>
        <v>41916</v>
      </c>
      <c r="C4" s="37"/>
      <c r="D4" s="5">
        <f>SUMIF('1'!$G:$G,A4,'1'!$F:$F)</f>
        <v>0.28717948717948716</v>
      </c>
      <c r="E4" s="6">
        <f t="shared" si="0"/>
        <v>0.99999999999999989</v>
      </c>
      <c r="F4" s="38"/>
      <c r="G4" s="6">
        <f>SUMIF('1'!$R:$R,A4,'1'!$Q:$Q)</f>
        <v>0.3692307692307692</v>
      </c>
      <c r="H4" s="6">
        <f t="shared" si="1"/>
        <v>0.74358974358974361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dimension ref="A1:H3"/>
  <sheetViews>
    <sheetView topLeftCell="A5" zoomScaleNormal="100" workbookViewId="0">
      <selection activeCell="M8" sqref="M8"/>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c r="A1" s="1" t="s">
        <v>0</v>
      </c>
      <c r="B1" s="1" t="s">
        <v>1</v>
      </c>
      <c r="C1" s="33"/>
      <c r="D1" s="1" t="s">
        <v>3</v>
      </c>
      <c r="E1" s="1" t="s">
        <v>4</v>
      </c>
      <c r="F1" s="33"/>
      <c r="G1" s="1" t="s">
        <v>6</v>
      </c>
      <c r="H1" s="1" t="s">
        <v>7</v>
      </c>
    </row>
    <row r="2" spans="1:8">
      <c r="A2" s="3">
        <f>ganancias!A5</f>
        <v>4</v>
      </c>
      <c r="B2" s="4">
        <f>LOOKUP(A2,ganancias!A:A,ganancias!B:B)</f>
        <v>41923</v>
      </c>
      <c r="C2" s="37"/>
      <c r="D2" s="5">
        <f>SUMIF('2'!$G:$G,A2,'2'!$F:$F)</f>
        <v>0.51094890510948909</v>
      </c>
      <c r="E2" s="6">
        <f>D2</f>
        <v>0.51094890510948909</v>
      </c>
      <c r="F2" s="38"/>
      <c r="G2" s="6">
        <f>SUMIF('2'!$R:$R,A2,'2'!$Q:$Q)</f>
        <v>0.36496350364963503</v>
      </c>
      <c r="H2" s="6">
        <f>G2</f>
        <v>0.36496350364963503</v>
      </c>
    </row>
    <row r="3" spans="1:8">
      <c r="A3" s="3">
        <f>ganancias!A6</f>
        <v>5</v>
      </c>
      <c r="B3" s="4">
        <f>LOOKUP(A3,ganancias!A:A,ganancias!B:B)</f>
        <v>41930</v>
      </c>
      <c r="C3" s="37"/>
      <c r="D3" s="5">
        <f>SUMIF('2'!$G:$G,A3,'2'!$F:$F)</f>
        <v>0.48905109489051102</v>
      </c>
      <c r="E3" s="6">
        <f>D3+E2</f>
        <v>1</v>
      </c>
      <c r="F3" s="38"/>
      <c r="G3" s="6">
        <f>SUMIF('2'!$R:$R,A3,'2'!$Q:$Q)</f>
        <v>0.59854014598540151</v>
      </c>
      <c r="H3" s="6">
        <f>G3+H2</f>
        <v>0.96350364963503654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ganancias</vt:lpstr>
      <vt:lpstr>tiempo</vt:lpstr>
      <vt:lpstr>tareas</vt:lpstr>
      <vt:lpstr>1</vt:lpstr>
      <vt:lpstr>2</vt:lpstr>
      <vt:lpstr>3</vt:lpstr>
      <vt:lpstr>1-ganancias</vt:lpstr>
      <vt:lpstr>2-ganancias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2014-10-30T21:16:57Z</dcterms:modified>
</cp:coreProperties>
</file>