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85" firstSheet="0" activeTab="6"/>
  </bookViews>
  <sheets>
    <sheet name="ganancias" sheetId="1" state="visible" r:id="rId2"/>
    <sheet name="tiempo" sheetId="2" state="visible" r:id="rId3"/>
    <sheet name="tareas" sheetId="3" state="visible" r:id="rId4"/>
    <sheet name="1" sheetId="4" state="visible" r:id="rId5"/>
    <sheet name="2" sheetId="5" state="visible" r:id="rId6"/>
    <sheet name="3" sheetId="6" state="visible" r:id="rId7"/>
    <sheet name="4" sheetId="7" state="visible" r:id="rId8"/>
  </sheets>
  <calcPr iterateCount="100" refMode="A1" iterate="false" iterateDelta="0.0001"/>
</workbook>
</file>

<file path=xl/sharedStrings.xml><?xml version="1.0" encoding="utf-8"?>
<sst xmlns="http://schemas.openxmlformats.org/spreadsheetml/2006/main" count="328" uniqueCount="212">
  <si>
    <t>Semana</t>
  </si>
  <si>
    <t>Porcentaje individual de ganancias estimadas</t>
  </si>
  <si>
    <t>Porcentaje acumulado de ganancias estimadas</t>
  </si>
  <si>
    <t>Porcentaje individual de ganancias obtenidas</t>
  </si>
  <si>
    <t>Porcentaje acumulado de ganancias obtenidas</t>
  </si>
  <si>
    <t>Fecha de inicio</t>
  </si>
  <si>
    <t>Horas Disponibles</t>
  </si>
  <si>
    <t>Team Leader</t>
  </si>
  <si>
    <t>Development Manager</t>
  </si>
  <si>
    <t>Process/Quality Manager</t>
  </si>
  <si>
    <t>Planning Manager</t>
  </si>
  <si>
    <t>Support Manager</t>
  </si>
  <si>
    <t>Horas Estimadas</t>
  </si>
  <si>
    <t>Horas Trabajadas</t>
  </si>
  <si>
    <t>Id</t>
  </si>
  <si>
    <t>Nombre</t>
  </si>
  <si>
    <t>Criterio de entrada</t>
  </si>
  <si>
    <t>Criterio de salida</t>
  </si>
  <si>
    <t>Horas estimadas</t>
  </si>
  <si>
    <t>Semana estimada</t>
  </si>
  <si>
    <t>Semana completada</t>
  </si>
  <si>
    <t>Ver video tutorial de GitHub.</t>
  </si>
  <si>
    <t>Cada miembro del equipo creo un resumen con los detalles del tutorial.</t>
  </si>
  <si>
    <t>Realizar el lanzamiento del ciclo #1.</t>
  </si>
  <si>
    <t>Todos los miembros del equipo han leído los capítulos 1, 2, 3 y el apéndice A del libro Introduction to TSPi.</t>
  </si>
  <si>
    <t>Cada miembro del equipo completó la forma INFO. El equipo llego a un acuerdo con los goles del ciclo 1 y la fecha en que serán entregados los reportes semanales.</t>
  </si>
  <si>
    <t>Definir la estrategía de desarrollo del ciclo #1.</t>
  </si>
  <si>
    <t>Todos los miembros del equipo han leído el capítulo 4 del libro Introduction to TSPi. El equipo ha completado el lanzamiento del ciclo #1.</t>
  </si>
  <si>
    <t>El equipo estimó el tamaño y el tiempo de producción de los elementos a producir en el ciclo #1. El equipo definió el diseño conceptual del proyecto y completó la forma STRAT. El equipo documentó los riesgos y problemas encontrados.</t>
  </si>
  <si>
    <t>Elaborar el plan del ciclo #1.</t>
  </si>
  <si>
    <t>Todos los miembros del equipo han leído el capítulo 5 del libro Introduction to TSPi. El equipo ha completado la estrategía de desarrollo del ciclo #1.</t>
  </si>
  <si>
    <t>Se completaron las formas TASK y SCHEDULE para el equipo y cada miembro de este. El equipo completo las formas SUMP, SUMQ y SUMS.</t>
  </si>
  <si>
    <t>Crear la plantilla para las agendas de las reuniones con los clientes.</t>
  </si>
  <si>
    <t>Se creó la plantilla para la agenda de las reuniones con los clientes.</t>
  </si>
  <si>
    <t>Crear la plantilla para las minutas de las reuniones con los clientes.</t>
  </si>
  <si>
    <t>Se creó la plantilla para las minutas de las reuniones con los clientes.</t>
  </si>
  <si>
    <t>Crear la agenda para la reunión #1 con el cliente.</t>
  </si>
  <si>
    <t>Se ha creado la plantilla para las agendas de las reuniones con los cliente.</t>
  </si>
  <si>
    <t>Se creó la agenda para la reunión #1 con el cliente.</t>
  </si>
  <si>
    <t>Reunión #1 con el cliente.</t>
  </si>
  <si>
    <t>Se ha creado y enviado la agenda para la reunión #1 con el cliente.</t>
  </si>
  <si>
    <t>Se creó la minuta de la reunión #1 con el cliente.</t>
  </si>
  <si>
    <t>Crear el esquema del documento de requerimientos.</t>
  </si>
  <si>
    <t>Se creó el esquema del documento de requerimientos.</t>
  </si>
  <si>
    <t>Reunión de equipo para analizar la minuta de la reunión #1 con el cliente.</t>
  </si>
  <si>
    <t>Se ha creado la minuta de la reunión #1 con el cliente.</t>
  </si>
  <si>
    <t>Se identificó y documentó una lista de actores y casos de uso, y de escenarios.</t>
  </si>
  <si>
    <t>Crear el borrador #1 del diagrama de casos de uso.</t>
  </si>
  <si>
    <t>Se ha identificado y documentado una lista de actores y casos de uso.</t>
  </si>
  <si>
    <t>Se creó el borrador #1 del diagrama de casos de uso.</t>
  </si>
  <si>
    <t>Crear el borrador #1 del documento de los escenarios.</t>
  </si>
  <si>
    <t>Se creó el borrador #1 del documento de los escenarios.</t>
  </si>
  <si>
    <t>Crear el borrador #1 del documento de requerimientos.</t>
  </si>
  <si>
    <t>Se ha creado el borrador #1 del diagrama de casos de uso y del documento de escenarios. Se ha creado el esquema del documento de requerimientos.</t>
  </si>
  <si>
    <t>Se creó el borrador #1 del documento de requerimientos.</t>
  </si>
  <si>
    <t>Crear la agenda para la reunión #2 con el cliente.</t>
  </si>
  <si>
    <t>Se creó la agenda para la reunión #2 con el cliente.</t>
  </si>
  <si>
    <t>Reunión #2 con el cliente.</t>
  </si>
  <si>
    <t>Se ha creado y enviado la agenda para la reunión #2 con el cliente.</t>
  </si>
  <si>
    <t>Se creó la minuta de la reunión #2 con el cliente.</t>
  </si>
  <si>
    <t>Reunión de equipo para analizar la minuta de la reunión #2 con el cliente.</t>
  </si>
  <si>
    <t>Se ha creado la minuta de la reunión #2 con el cliente.</t>
  </si>
  <si>
    <t>Se actualizó la lista de actores, casos de uso y de escenarios.</t>
  </si>
  <si>
    <t>Crear la versión final del diagrama de casos de uso.</t>
  </si>
  <si>
    <t>Se ha actualizado la lista de actores, casos de uso y escenarios. Se ha creado el borrador #1 del diagrama de casos de uso.</t>
  </si>
  <si>
    <t>Se creó la versión final del diagrama de casos de uso.</t>
  </si>
  <si>
    <t>Extender los casos de uso.</t>
  </si>
  <si>
    <t>Se ha creado la versión final del diagrama de casos de uso.</t>
  </si>
  <si>
    <t>Se creó el documento de los casos de uso extendidos.</t>
  </si>
  <si>
    <t>Crear la versión final del documento de los escenarios.</t>
  </si>
  <si>
    <t>Se ha actualizado la lista de actores, casos de uso y escenarios. Se ha creado el borrador #1 del documento de los escenarios.</t>
  </si>
  <si>
    <t>Se creó la versión final del documento de los escenarios.</t>
  </si>
  <si>
    <t>Crear la versión final del documento de requerimientos.</t>
  </si>
  <si>
    <t>Se ha creado el borrador #1 del documento de requerimientos. Se ha creado la versión final del diagrama de casos de uso y del documento de escenarios. Se ha creado el documento de los casos de uso extendidos.</t>
  </si>
  <si>
    <t>Se creó la versión final del documento de requerimientos.</t>
  </si>
  <si>
    <t>Elaborar el reporte de cierre del ciclo #1.</t>
  </si>
  <si>
    <t>Cada miembro del equipo ha leído los capítulos 10, 16, 17 y 18 del libro Introduction to TSPi. El equipo ha completado los productos especificados. El equipo ha acumulado toda la información y ha completado todas las formas requeridas.</t>
  </si>
  <si>
    <t>Cada miembro del equipo completó la forma PEER. Se creó el reporte del ciclo correspondiente. Se completaron las formas SUMP y SUMQ para el sistema y todos sus componentes.</t>
  </si>
  <si>
    <t>Realizar el lanzamiento del ciclo #2.</t>
  </si>
  <si>
    <t>El equipo ha completado un ciclo preeviamente.</t>
  </si>
  <si>
    <t>Cada miembro del equipo completó la forma INFO. El equipo llego a un acuerdo con los goles del ciclo #2 y la fecha en que serán entregados los reportes semanales.</t>
  </si>
  <si>
    <t>Definir la estrategía de desarrolo del ciclo #2.</t>
  </si>
  <si>
    <t>El equipo ha completado un ciclo preeviamente. Cada miembro del equipo ha leído el capítulo correspondiente a su rol.</t>
  </si>
  <si>
    <t>El equipo estimó el tamaño y el tiempo de producción de los elementos a producir en el ciclo #2. El equipo definió actualizó el diseño conceptual del proyecto y completó la forma STRAT. El equipo actualizó el documento los riesgos y problemas.</t>
  </si>
  <si>
    <t>Elaborar el plan del ciclo #2.</t>
  </si>
  <si>
    <t>El equipo ha completado y actualizado el plan de un ciclo preevio.</t>
  </si>
  <si>
    <t>Crear el esquema del documento de arquitectura.</t>
  </si>
  <si>
    <t>Se creó el esquema del documento de arquitectura.</t>
  </si>
  <si>
    <t>Reunión de equipo para analizar la versión final del documento de requerimientos.</t>
  </si>
  <si>
    <t>Se ha creado la versión final del documento de requerimientos.</t>
  </si>
  <si>
    <t>Se creó un documento el cuál especifica las tácticas y patrones que serán utilizados, así como también, las vistas y estilos que serán utilizadas para demostrar el uso de las tácticas y patrones.</t>
  </si>
  <si>
    <t>Crear la agenda para la reunión #3 con el cliente.</t>
  </si>
  <si>
    <t>Se creó la agenda para la reunión #3 con el cliente.</t>
  </si>
  <si>
    <t>Reunión #3 con el cliente.</t>
  </si>
  <si>
    <t>Se ha creado y enviado la agenda para la reunión #3 con el cliente.</t>
  </si>
  <si>
    <t>Se creó la minuta de la reunión #3 con el cliente.</t>
  </si>
  <si>
    <t>Prepararse para presentar al equipo la herramienta RedMine.</t>
  </si>
  <si>
    <t>Se creó una presentación con los detalles de la arquitectura y el funcionamiento de RedMine.</t>
  </si>
  <si>
    <t>Presentar al equipo de la herramienta Redmine.</t>
  </si>
  <si>
    <t>Se ha creado una presentación con los detalles de la arquitectura y el funcionamiento de RedMine.</t>
  </si>
  <si>
    <t>Cada miembro del equipo creó un resumen con los detalles de la presentación.</t>
  </si>
  <si>
    <t>Elaborar la introducción del documento de arquitectura.</t>
  </si>
  <si>
    <t>Se ha completado la reunión de equipo para analizar la versión final del documento de requerimientos. Se ha creado el esquema del documento de arquitectura.</t>
  </si>
  <si>
    <t>Se elaboró la introducción del documento de arquitectura.</t>
  </si>
  <si>
    <t>Elaborar el fondo del documento de arquitectura.</t>
  </si>
  <si>
    <t>Se ha completado la reunión de equipo para analizar la versión final del documento de requerimientos. Se ha creado el esquema del documento de arquitectura. Se ha elaborado la introducción del documento de arquitectura.</t>
  </si>
  <si>
    <t>Se elaboró el fondo del documento de arquitectura.</t>
  </si>
  <si>
    <t>Elaborar el diagrama de contexto de la arquitectura.</t>
  </si>
  <si>
    <t>Se elaboró el diagrama de contexto de la arquitectura.</t>
  </si>
  <si>
    <t>Documentar las tácticas y patrones a utilizar en el documento de arquitectura.</t>
  </si>
  <si>
    <t>Se documentaron las tácticas y patrones a utilizar.</t>
  </si>
  <si>
    <t>Elaborar diagrama del modelo físico de data de la arquitectura.</t>
  </si>
  <si>
    <t>Se creó el diagrama del modelo físico de data.</t>
  </si>
  <si>
    <t>Elaborar el diagrama de flujo del algoritmo de calendarización.</t>
  </si>
  <si>
    <t>Se creó el diagrama de flujo del algoritmo de calendarización.</t>
  </si>
  <si>
    <t>Elaborar el diagrama de la estructura de archivos de la arquitectura.</t>
  </si>
  <si>
    <t>Se creó el diagrama de la estructura de archivos.</t>
  </si>
  <si>
    <t>Elaborar la conclusión del documento de arquitectura.</t>
  </si>
  <si>
    <t>Se han elaborado el fondo, documentado las tácticas y patrones, y diagramado las vistas de la arquitectura.</t>
  </si>
  <si>
    <t>Se elaboró la conclusión del documento de arquitectura.</t>
  </si>
  <si>
    <t>Cursar el tutorial básico de ruby.</t>
  </si>
  <si>
    <t>Cada miembro del equipo creó un resumen con los detalles del tutorial.</t>
  </si>
  <si>
    <t>Prepararse para presentar al equipo el framework Rails.</t>
  </si>
  <si>
    <t>Se creó una presentación con los detalles de la arquitectura y el funcionamiento de Ruby on Rails.</t>
  </si>
  <si>
    <t>Presentar al equipo el framework Rails.</t>
  </si>
  <si>
    <t>Cada miembro del equipo ha creado un resumen con los detalles del tutorial básico de ruby. Se ha creado una presentación con los detalles de la arquitectura y el funcionamiento de Ruby on Rails.</t>
  </si>
  <si>
    <t>Elaborar el mokcup de la vista de la calendarización.</t>
  </si>
  <si>
    <t>Se ha completado la reunión de equipo para analizar la versión final del documento de requerimientos.</t>
  </si>
  <si>
    <t>Se elaboró el mockup de la vista de la calendarización.</t>
  </si>
  <si>
    <t>Elaborar el reporte de cierre del ciclo #2.</t>
  </si>
  <si>
    <t>El equipo ha completado los productos especificados. El equipo ha acumulado toda la información y ha completado todas las formas requeridas.</t>
  </si>
  <si>
    <t>Realizar el lanzamiento del ciclo #3.</t>
  </si>
  <si>
    <t>Cada miembro del equipo completó la forma INFO. El equipo llego a un acuerdo con los goles del ciclo #3 y la fecha en que serán entregados los reportes semanales.</t>
  </si>
  <si>
    <t>Definir la estrategía de desarrolo del ciclo #3.</t>
  </si>
  <si>
    <t>El equipo estimó el tamaño y el tiempo de producción de los elementos a producir en el ciclo #3. El equipo definió actualizó el diseño conceptual del proyecto y completó la forma STRAT. El equipo actualizó el documento los riesgos y problemas.</t>
  </si>
  <si>
    <t>Elaborar el plan del ciclo #3.</t>
  </si>
  <si>
    <t>Elaborar el mokcup de la vista para la creación de un proyecto.</t>
  </si>
  <si>
    <t>Se elaboró el mockup de la vista para la creación de un proyecto.</t>
  </si>
  <si>
    <t>Elaborar el mockup de la vista para la asignación de la disponibilidad de los recursos.</t>
  </si>
  <si>
    <t>Se elaboró el mockup de la vista para la asignación de la disponibilidad de los recursos.</t>
  </si>
  <si>
    <t>Elaborar el mockup de la vista para ver la calendarización de uno o más recursos.</t>
  </si>
  <si>
    <t>Se elaboró el mockup de la vista para ver la calendarización de uno o más recursos.</t>
  </si>
  <si>
    <t>Crear la agenda para la reunión #4 con el cliente.</t>
  </si>
  <si>
    <t>Se creó la agenda para la reunión #4 con el cliente.</t>
  </si>
  <si>
    <t>Reunión #4 con el cliente.</t>
  </si>
  <si>
    <t>Se ha creado y enviado la agenda para la reunión #4 con el cliente.</t>
  </si>
  <si>
    <t>Se creó la minuta de la reunión #4 con el cliente.</t>
  </si>
  <si>
    <t>Elaborar el mockup de la vista para ver los eventos o excepciones de los recursos.</t>
  </si>
  <si>
    <t>Se elaboró el mockup de la vista para ver los eventos o excepciones de los recursos.</t>
  </si>
  <si>
    <t>Elaborar el pseudocódigo del algoritmo de construcción de la estructura de calendarización a partir del archivo CSV.</t>
  </si>
  <si>
    <t>Se ha elaborado el diagrama de flujo del algoritmo de calendarización.</t>
  </si>
  <si>
    <t>Se elaboró el pseudocódigo del algoritmo de construcción de la estructura de calendarización a partir del archivo CSV.</t>
  </si>
  <si>
    <t>Configurar el ambiente global de desarrollo.</t>
  </si>
  <si>
    <t>Se elaboró una guía con todos los pasos para la configuración del ambiente global de desarrollo.</t>
  </si>
  <si>
    <t>Configurar el ambiente local de desarrollo.</t>
  </si>
  <si>
    <t>Se ha elaborado una guía con todos los pasos para la configuración del ambiente global de desarrollo.</t>
  </si>
  <si>
    <t>Cada miembro del equipo configuró su ambiente local de desarrollo.</t>
  </si>
  <si>
    <t>Elaborar el plan de calidad.</t>
  </si>
  <si>
    <t>Elaborar la versión final del diagrama de flujo del algoritmo de calendarización.</t>
  </si>
  <si>
    <t>Se ha elaborado el borrador #1 del diagrama de flujo del algoritmo de calendarización.</t>
  </si>
  <si>
    <t>Se elaboró la versión final del diagrama de flujo del algoritmo de calendarización.</t>
  </si>
  <si>
    <t>Elaborar la versión final del modelo físico de data.</t>
  </si>
  <si>
    <t>Se ha elaborado el borrador #1 del modelo físico de data.</t>
  </si>
  <si>
    <t>Se elaboró la versión final del modelo físico de data.</t>
  </si>
  <si>
    <t>Elaborar la versión final del diagrama de contexto de la arquitectura.</t>
  </si>
  <si>
    <t>Se ha elaborado el borrador #1 del diagrama de contexto de la arquitectura.</t>
  </si>
  <si>
    <t>Se elaboró la versión final del diagrama de contexto de la arquitectura.</t>
  </si>
  <si>
    <t>Crear la versión final del documento de arquitectura.</t>
  </si>
  <si>
    <t>Se han elaborado las versiones finales de todas las componentes del documento de arquitectura.</t>
  </si>
  <si>
    <t>Se creó la versión final del documento de arquitectura.</t>
  </si>
  <si>
    <t>Elaborar el reporte de cierre del ciclo #3.</t>
  </si>
  <si>
    <t>Realizar el lanzamiento del ciclo #4.</t>
  </si>
  <si>
    <t>Cada miembro del equipo completó la forma INFO. El equipo llego a un acuerdo con los goles del ciclo #4 y la fecha en que serán entregados los reportes semanales.</t>
  </si>
  <si>
    <t>Definir la estrategía de desarrolo del ciclo #4.</t>
  </si>
  <si>
    <t>El equipo estimó el tamaño y el tiempo de producción de los elementos a producir en el ciclo #4. El equipo definió actualizó el diseño conceptual del proyecto y completó la forma STRAT. El equipo actualizó el documento los riesgos y problemas.</t>
  </si>
  <si>
    <t>Elaborar el plan del ciclo #4.</t>
  </si>
  <si>
    <t>Elaborar la vista de descomposición de la arquitectura.</t>
  </si>
  <si>
    <t>Se creó la vista de descomposición de la arquitectura.</t>
  </si>
  <si>
    <t>Inspeccion del documento de requerimientos.</t>
  </si>
  <si>
    <t>Se creó el reporte de inspección del documento de requerimientos.</t>
  </si>
  <si>
    <t>Arreglar los errores encontrados en el documento de requerimientos.</t>
  </si>
  <si>
    <t>Se ha creado el reporte de inspección del documento de requerimientos.</t>
  </si>
  <si>
    <t>Se arreglaron los errores encontrados en el documento de requerimientos.</t>
  </si>
  <si>
    <t>Inspeccion del documento de arquitectura</t>
  </si>
  <si>
    <t>Se ha creado la versión final del documento de arquitectura.</t>
  </si>
  <si>
    <t>Se creó el reporte de inspección del documento de arquitectura.</t>
  </si>
  <si>
    <t>Arreglar los errores encontrados en el documento de arquitectura.</t>
  </si>
  <si>
    <t>Se ha creado el reporte de inspección del documento de arquitectura.</t>
  </si>
  <si>
    <t>Se arreglaron los errores encontrados en el documento de arquitectura.</t>
  </si>
  <si>
    <t>Implementar la funcionalidad #1(Establecer la disponibilidad por día de un recurso).</t>
  </si>
  <si>
    <t>Se implementó la funcionalidad #1 del producto.</t>
  </si>
  <si>
    <t>Testear la funcionalidad #1.</t>
  </si>
  <si>
    <t>Se ha implementado la funcionalidad #1 del producto.</t>
  </si>
  <si>
    <t>Se creó el reporte de testeo de la funcionalidad #1 del producto.</t>
  </si>
  <si>
    <t>Implementar la funcionalidad #2(Agregar una excepción o evento a un recurso).</t>
  </si>
  <si>
    <t>Se implementó la funcionalidad #2 del producto.</t>
  </si>
  <si>
    <t>Testear la funcionalidad #2.</t>
  </si>
  <si>
    <t>Se ha implementado la funcionalidad #2 del producto.</t>
  </si>
  <si>
    <t>Se creó el reporte de testeo de la funcionalidad #2 del producto.</t>
  </si>
  <si>
    <t>Implementar la funcionalidad #4(Ver la calendarización de uno o más recursos en un rango de fechas).</t>
  </si>
  <si>
    <t>Se implementó la funcionalidad #4 del producto.</t>
  </si>
  <si>
    <t>Sesión de inspección para la funcionalidad #4.</t>
  </si>
  <si>
    <t>Se ha implementado la funcionalidad #4 del producto.</t>
  </si>
  <si>
    <t>Se creó el reporte de testeso de la funcionalidad #4 del producto.</t>
  </si>
  <si>
    <t>Implementar la funcionalidad #3(Calendarizar un proyecto).</t>
  </si>
  <si>
    <t>Se implementó la funcionalidad #3 del producto.</t>
  </si>
  <si>
    <t>Testeo de la funcionalidad #3.</t>
  </si>
  <si>
    <t>Se ha implementado la funcionalidad #3 del producto.</t>
  </si>
  <si>
    <t>Se creó el reporte de testeo de la funcionalidad #3 del producto.</t>
  </si>
  <si>
    <t>Elaborar el reporte de cierre del ciclo #4.</t>
  </si>
  <si>
    <t>Process and Quality Manager</t>
  </si>
  <si>
    <t>Horas trabajadas</t>
  </si>
</sst>
</file>

<file path=xl/styles.xml><?xml version="1.0" encoding="utf-8"?>
<styleSheet xmlns="http://schemas.openxmlformats.org/spreadsheetml/2006/main">
  <numFmts count="5">
    <numFmt numFmtId="164" formatCode="GENERAL"/>
    <numFmt numFmtId="165" formatCode="MM/DD/YYYY"/>
    <numFmt numFmtId="166" formatCode="0%"/>
    <numFmt numFmtId="167" formatCode="0.00%"/>
    <numFmt numFmtId="168" formatCode="@"/>
  </numFmts>
  <fonts count="9">
    <font>
      <sz val="10"/>
      <name val="Arial"/>
      <family val="2"/>
      <charset val="1"/>
    </font>
    <font>
      <sz val="10"/>
      <name val="Arial"/>
      <family val="0"/>
    </font>
    <font>
      <sz val="10"/>
      <name val="Arial"/>
      <family val="0"/>
    </font>
    <font>
      <sz val="10"/>
      <name val="Arial"/>
      <family val="0"/>
    </font>
    <font>
      <sz val="10"/>
      <name val="Times New Roman"/>
      <family val="1"/>
      <charset val="1"/>
    </font>
    <font>
      <b val="true"/>
      <sz val="11"/>
      <name val="Times New Roman"/>
      <family val="1"/>
      <charset val="1"/>
    </font>
    <font>
      <sz val="10"/>
      <name val="Arial"/>
      <family val="2"/>
    </font>
    <font>
      <sz val="11"/>
      <name val="Times New Roman"/>
      <family val="1"/>
      <charset val="1"/>
    </font>
    <font>
      <sz val="10"/>
      <color rgb="FF000000"/>
      <name val="Times New Roman"/>
      <family val="1"/>
      <charset val="1"/>
    </font>
  </fonts>
  <fills count="4">
    <fill>
      <patternFill patternType="none"/>
    </fill>
    <fill>
      <patternFill patternType="gray125"/>
    </fill>
    <fill>
      <patternFill patternType="solid">
        <fgColor rgb="FFD9D9D9"/>
        <bgColor rgb="FFF2F2F2"/>
      </patternFill>
    </fill>
    <fill>
      <patternFill patternType="solid">
        <fgColor rgb="FFF2F2F2"/>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right" vertical="top" textRotation="0" wrapText="false" indent="0" shrinkToFit="false"/>
      <protection locked="true" hidden="false"/>
    </xf>
    <xf numFmtId="165" fontId="4" fillId="0" borderId="0" xfId="0" applyFont="true" applyBorder="true" applyAlignment="true" applyProtection="false">
      <alignment horizontal="right" vertical="top" textRotation="0" wrapText="false" indent="0" shrinkToFit="false"/>
      <protection locked="true" hidden="false"/>
    </xf>
    <xf numFmtId="167" fontId="4" fillId="0" borderId="1" xfId="19" applyFont="true" applyBorder="true" applyAlignment="true" applyProtection="true">
      <alignment horizontal="right" vertical="top" textRotation="0" wrapText="false" indent="0" shrinkToFit="false"/>
      <protection locked="true" hidden="false"/>
    </xf>
    <xf numFmtId="167" fontId="4" fillId="0" borderId="1" xfId="0" applyFont="true" applyBorder="true" applyAlignment="true" applyProtection="false">
      <alignment horizontal="right" vertical="top" textRotation="0" wrapText="false" indent="0" shrinkToFit="false"/>
      <protection locked="true" hidden="false"/>
    </xf>
    <xf numFmtId="167" fontId="4" fillId="0" borderId="0" xfId="0" applyFont="true" applyBorder="true" applyAlignment="true" applyProtection="false">
      <alignment horizontal="righ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right" vertical="top" textRotation="0" wrapText="false" indent="0" shrinkToFit="false"/>
      <protection locked="true" hidden="false"/>
    </xf>
    <xf numFmtId="168" fontId="5" fillId="2" borderId="1" xfId="0" applyFont="true" applyBorder="true" applyAlignment="true" applyProtection="false">
      <alignment horizontal="center" vertical="center" textRotation="0" wrapText="true" indent="0" shrinkToFit="false"/>
      <protection locked="true" hidden="false"/>
    </xf>
    <xf numFmtId="167" fontId="5" fillId="2"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8" fontId="4"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right" vertical="bottom" textRotation="0" wrapText="true" indent="0" shrinkToFit="false"/>
      <protection locked="true" hidden="false"/>
    </xf>
    <xf numFmtId="167" fontId="4"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4" fillId="3" borderId="0" xfId="0" applyFont="true" applyBorder="tru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left" vertical="top" textRotation="0" wrapText="true" indent="0" shrinkToFit="false"/>
      <protection locked="true" hidden="false"/>
    </xf>
    <xf numFmtId="168" fontId="4" fillId="3"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right" vertical="bottom" textRotation="0" wrapText="false" indent="0" shrinkToFit="false"/>
      <protection locked="true" hidden="false"/>
    </xf>
    <xf numFmtId="167" fontId="4" fillId="3" borderId="0" xfId="0" applyFont="true" applyBorder="false" applyAlignment="true" applyProtection="false">
      <alignment horizontal="right" vertical="bottom" textRotation="0" wrapText="fals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right" vertical="top" textRotation="0" wrapText="true" indent="0" shrinkToFit="false"/>
      <protection locked="true" hidden="false"/>
    </xf>
    <xf numFmtId="167" fontId="4" fillId="0" borderId="0" xfId="0" applyFont="true" applyBorder="false" applyAlignment="true" applyProtection="false">
      <alignment horizontal="right" vertical="top" textRotation="0" wrapText="false" indent="0" shrinkToFit="false"/>
      <protection locked="true" hidden="false"/>
    </xf>
    <xf numFmtId="164" fontId="4" fillId="0" borderId="0" xfId="0" applyFont="true" applyBorder="true" applyAlignment="true" applyProtection="false">
      <alignment horizontal="right" vertical="top" textRotation="0" wrapText="false" indent="0" shrinkToFit="false"/>
      <protection locked="true" hidden="false"/>
    </xf>
    <xf numFmtId="164" fontId="8" fillId="0" borderId="0" xfId="0" applyFont="true" applyBorder="true" applyAlignment="true" applyProtection="false">
      <alignment horizontal="right" vertical="top" textRotation="0" wrapText="false" indent="0" shrinkToFit="false"/>
      <protection locked="true" hidden="false"/>
    </xf>
    <xf numFmtId="164" fontId="8" fillId="0" borderId="0" xfId="0" applyFont="true" applyBorder="false" applyAlignment="true" applyProtection="false">
      <alignment horizontal="right"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F81BD"/>
      <rgbColor rgb="FF33CCCC"/>
      <rgbColor rgb="FF9BBB59"/>
      <rgbColor rgb="FFFFCC00"/>
      <rgbColor rgb="FFFF9900"/>
      <rgbColor rgb="FFFF6600"/>
      <rgbColor rgb="FF4A7EBB"/>
      <rgbColor rgb="FF969696"/>
      <rgbColor rgb="FF003366"/>
      <rgbColor rgb="FF339966"/>
      <rgbColor rgb="FF003300"/>
      <rgbColor rgb="FF333300"/>
      <rgbColor rgb="FF993300"/>
      <rgbColor rgb="FFC0504D"/>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ganancias!$D$1</c:f>
              <c:strCache>
                <c:ptCount val="1"/>
                <c:pt idx="0">
                  <c:v>Porcentaje acumulado de ganancias estimadas</c:v>
                </c:pt>
              </c:strCache>
            </c:strRef>
          </c:tx>
          <c:spPr>
            <a:solidFill>
              <a:srgbClr val="4a7ebb"/>
            </a:solidFill>
            <a:ln w="28440">
              <a:solidFill>
                <a:srgbClr val="4a7ebb"/>
              </a:solidFill>
              <a:round/>
            </a:ln>
          </c:spPr>
          <c:marker>
            <c:symbol val="square"/>
            <c:size val="5"/>
            <c:spPr>
              <a:solidFill>
                <a:srgbClr val="000000"/>
              </a:solidFill>
            </c:spPr>
          </c:marker>
          <c:dLbls>
            <c:dLblPos val="r"/>
            <c:showLegendKey val="0"/>
            <c:showVal val="0"/>
            <c:showCatName val="0"/>
            <c:showSerName val="0"/>
            <c:showPercent val="0"/>
          </c:dLbls>
          <c:val>
            <c:numRef>
              <c:f>ganancias!$D$2:$D$12</c:f>
              <c:numCache>
                <c:formatCode>General</c:formatCode>
                <c:ptCount val="11"/>
                <c:pt idx="0">
                  <c:v>0.0863787375415282</c:v>
                </c:pt>
                <c:pt idx="1">
                  <c:v>0.147840531561462</c:v>
                </c:pt>
                <c:pt idx="2">
                  <c:v>0.240863787375415</c:v>
                </c:pt>
                <c:pt idx="3">
                  <c:v>0.357142857142857</c:v>
                </c:pt>
                <c:pt idx="4">
                  <c:v>0.46843853820598</c:v>
                </c:pt>
                <c:pt idx="5">
                  <c:v>0.57641196013289</c:v>
                </c:pt>
                <c:pt idx="6">
                  <c:v>0.684385382059801</c:v>
                </c:pt>
                <c:pt idx="7">
                  <c:v>0.807308970099668</c:v>
                </c:pt>
                <c:pt idx="8">
                  <c:v>0.913621262458472</c:v>
                </c:pt>
                <c:pt idx="9">
                  <c:v>1</c:v>
                </c:pt>
                <c:pt idx="10">
                  <c:v>1</c:v>
                </c:pt>
              </c:numCache>
            </c:numRef>
          </c:val>
          <c:smooth val="0"/>
        </c:ser>
        <c:ser>
          <c:idx val="1"/>
          <c:order val="1"/>
          <c:tx>
            <c:strRef>
              <c:f>ganancias!$G$1</c:f>
              <c:strCache>
                <c:ptCount val="1"/>
                <c:pt idx="0">
                  <c:v>Porcentaje acumulado de ganancias obtenidas</c:v>
                </c:pt>
              </c:strCache>
            </c:strRef>
          </c:tx>
          <c:spPr>
            <a:solidFill>
              <a:srgbClr val="be4b48"/>
            </a:solidFill>
            <a:ln w="28440">
              <a:solidFill>
                <a:srgbClr val="be4b48"/>
              </a:solidFill>
              <a:round/>
            </a:ln>
          </c:spPr>
          <c:marker>
            <c:symbol val="square"/>
            <c:size val="5"/>
            <c:spPr>
              <a:solidFill>
                <a:srgbClr val="000000"/>
              </a:solidFill>
            </c:spPr>
          </c:marker>
          <c:dLbls>
            <c:dLblPos val="r"/>
            <c:showLegendKey val="0"/>
            <c:showVal val="0"/>
            <c:showCatName val="0"/>
            <c:showSerName val="0"/>
            <c:showPercent val="0"/>
          </c:dLbls>
          <c:val>
            <c:numRef>
              <c:f>ganancias!$G$2:$G$12</c:f>
              <c:numCache>
                <c:formatCode>General</c:formatCode>
                <c:ptCount val="11"/>
                <c:pt idx="0">
                  <c:v>0.0764119601328904</c:v>
                </c:pt>
                <c:pt idx="1">
                  <c:v>0.121262458471761</c:v>
                </c:pt>
                <c:pt idx="2">
                  <c:v>0.240863787375415</c:v>
                </c:pt>
                <c:pt idx="3">
                  <c:v>0.323920265780731</c:v>
                </c:pt>
                <c:pt idx="4">
                  <c:v>0.460132890365449</c:v>
                </c:pt>
                <c:pt idx="5">
                  <c:v>0.524916943521595</c:v>
                </c:pt>
                <c:pt idx="6">
                  <c:v>0.646179401993355</c:v>
                </c:pt>
                <c:pt idx="7">
                  <c:v>0.67109634551495</c:v>
                </c:pt>
                <c:pt idx="8">
                  <c:v>0.67109634551495</c:v>
                </c:pt>
                <c:pt idx="9">
                  <c:v>0.67109634551495</c:v>
                </c:pt>
                <c:pt idx="10">
                  <c:v>0.67109634551495</c:v>
                </c:pt>
              </c:numCache>
            </c:numRef>
          </c:val>
          <c:smooth val="0"/>
        </c:ser>
        <c:ser>
          <c:idx val="2"/>
          <c:order val="2"/>
          <c:spPr>
            <a:solidFill>
              <a:srgbClr val="ffffff"/>
            </a:solidFill>
            <a:ln w="28440">
              <a:solidFill>
                <a:srgbClr val="ffffff"/>
              </a:solidFill>
              <a:round/>
            </a:ln>
          </c:spPr>
          <c:marker>
            <c:symbol val="square"/>
            <c:size val="5"/>
            <c:spPr>
              <a:solidFill>
                <a:srgbClr val="000000"/>
              </a:solidFill>
            </c:spPr>
          </c:marker>
          <c:smooth val="0"/>
        </c:ser>
        <c:ser>
          <c:idx val="3"/>
          <c:order val="3"/>
          <c:spPr>
            <a:solidFill>
              <a:srgbClr val="99ccff"/>
            </a:solidFill>
            <a:ln>
              <a:noFill/>
            </a:ln>
          </c:spPr>
          <c:marker>
            <c:symbol val="square"/>
            <c:size val="5"/>
            <c:spPr>
              <a:solidFill>
                <a:srgbClr val="000000"/>
              </a:solidFill>
            </c:spPr>
          </c:marker>
          <c:smooth val="0"/>
        </c:ser>
        <c:hiLowLines>
          <c:spPr>
            <a:ln>
              <a:noFill/>
            </a:ln>
          </c:spPr>
        </c:hiLowLines>
        <c:upDownBars>
          <c:gapWidth val="150"/>
          <c:upBars/>
          <c:downBars/>
        </c:upDownBars>
        <c:marker val="1"/>
        <c:axId val="3151"/>
        <c:axId val="27215"/>
      </c:lineChart>
      <c:catAx>
        <c:axId val="3151"/>
        <c:scaling>
          <c:orientation val="minMax"/>
        </c:scaling>
        <c:delete val="0"/>
        <c:axPos val="b"/>
        <c:majorTickMark val="out"/>
        <c:minorTickMark val="none"/>
        <c:tickLblPos val="nextTo"/>
        <c:spPr>
          <a:ln w="9360">
            <a:solidFill>
              <a:srgbClr val="878787"/>
            </a:solidFill>
            <a:round/>
          </a:ln>
        </c:spPr>
        <c:crossAx val="27215"/>
        <c:crosses val="autoZero"/>
        <c:auto val="1"/>
        <c:lblAlgn val="ctr"/>
        <c:lblOffset val="100"/>
      </c:catAx>
      <c:valAx>
        <c:axId val="27215"/>
        <c:scaling>
          <c:orientation val="minMax"/>
        </c:scaling>
        <c:delete val="0"/>
        <c:axPos val="l"/>
        <c:majorGridlines>
          <c:spPr>
            <a:ln w="9360">
              <a:solidFill>
                <a:srgbClr val="878787"/>
              </a:solidFill>
              <a:round/>
            </a:ln>
          </c:spPr>
        </c:majorGridlines>
        <c:majorTickMark val="out"/>
        <c:minorTickMark val="none"/>
        <c:tickLblPos val="nextTo"/>
        <c:spPr>
          <a:ln w="9360">
            <a:solidFill>
              <a:srgbClr val="878787"/>
            </a:solidFill>
            <a:round/>
          </a:ln>
        </c:spPr>
        <c:crossAx val="3151"/>
        <c:crosses val="autoZero"/>
      </c:valAx>
      <c:spPr>
        <a:solidFill>
          <a:srgbClr val="ffffff"/>
        </a:solidFill>
        <a:ln>
          <a:noFill/>
        </a:ln>
      </c:spPr>
    </c:plotArea>
    <c:legend>
      <c:legendPos val="r"/>
      <c:overlay val="0"/>
      <c:spPr>
        <a:noFill/>
        <a:ln>
          <a:noFill/>
        </a:ln>
      </c:spPr>
    </c:legend>
    <c:plotVisOnly val="1"/>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ganancias!$C$1</c:f>
              <c:strCache>
                <c:ptCount val="1"/>
                <c:pt idx="0">
                  <c:v>Porcentaje individual de ganancias estimadas</c:v>
                </c:pt>
              </c:strCache>
            </c:strRef>
          </c:tx>
          <c:spPr>
            <a:solidFill>
              <a:srgbClr val="4f81bd"/>
            </a:solidFill>
            <a:ln>
              <a:noFill/>
            </a:ln>
          </c:spPr>
          <c:dLbls>
            <c:dLblPos val="outEnd"/>
            <c:showLegendKey val="0"/>
            <c:showVal val="0"/>
            <c:showCatName val="0"/>
            <c:showSerName val="0"/>
            <c:showPercent val="0"/>
          </c:dLbls>
          <c:val>
            <c:numRef>
              <c:f>ganancias!$C$2:$C$12</c:f>
              <c:numCache>
                <c:formatCode>General</c:formatCode>
                <c:ptCount val="11"/>
                <c:pt idx="0">
                  <c:v>0.0863787375415282</c:v>
                </c:pt>
                <c:pt idx="1">
                  <c:v>0.0614617940199336</c:v>
                </c:pt>
                <c:pt idx="2">
                  <c:v>0.0930232558139535</c:v>
                </c:pt>
                <c:pt idx="3">
                  <c:v>0.116279069767442</c:v>
                </c:pt>
                <c:pt idx="4">
                  <c:v>0.111295681063123</c:v>
                </c:pt>
                <c:pt idx="5">
                  <c:v>0.10797342192691</c:v>
                </c:pt>
                <c:pt idx="6">
                  <c:v>0.10797342192691</c:v>
                </c:pt>
                <c:pt idx="7">
                  <c:v>0.122923588039867</c:v>
                </c:pt>
                <c:pt idx="8">
                  <c:v>0.106312292358804</c:v>
                </c:pt>
                <c:pt idx="9">
                  <c:v>0.0863787375415282</c:v>
                </c:pt>
                <c:pt idx="10">
                  <c:v>0</c:v>
                </c:pt>
              </c:numCache>
            </c:numRef>
          </c:val>
        </c:ser>
        <c:ser>
          <c:idx val="1"/>
          <c:order val="1"/>
          <c:tx>
            <c:strRef>
              <c:f>ganancias!$F$1</c:f>
              <c:strCache>
                <c:ptCount val="1"/>
                <c:pt idx="0">
                  <c:v>Porcentaje individual de ganancias obtenidas</c:v>
                </c:pt>
              </c:strCache>
            </c:strRef>
          </c:tx>
          <c:spPr>
            <a:solidFill>
              <a:srgbClr val="c0504d"/>
            </a:solidFill>
            <a:ln>
              <a:noFill/>
            </a:ln>
          </c:spPr>
          <c:dLbls>
            <c:dLblPos val="outEnd"/>
            <c:showLegendKey val="0"/>
            <c:showVal val="0"/>
            <c:showCatName val="0"/>
            <c:showSerName val="0"/>
            <c:showPercent val="0"/>
          </c:dLbls>
          <c:val>
            <c:numRef>
              <c:f>ganancias!$F$2:$F$12</c:f>
              <c:numCache>
                <c:formatCode>General</c:formatCode>
                <c:ptCount val="11"/>
                <c:pt idx="0">
                  <c:v>0.0764119601328904</c:v>
                </c:pt>
                <c:pt idx="1">
                  <c:v>0.0448504983388704</c:v>
                </c:pt>
                <c:pt idx="2">
                  <c:v>0.119601328903655</c:v>
                </c:pt>
                <c:pt idx="3">
                  <c:v>0.0830564784053156</c:v>
                </c:pt>
                <c:pt idx="4">
                  <c:v>0.136212624584718</c:v>
                </c:pt>
                <c:pt idx="5">
                  <c:v>0.0647840531561462</c:v>
                </c:pt>
                <c:pt idx="6">
                  <c:v>0.121262458471761</c:v>
                </c:pt>
                <c:pt idx="7">
                  <c:v>0.0249169435215947</c:v>
                </c:pt>
                <c:pt idx="8">
                  <c:v>0</c:v>
                </c:pt>
                <c:pt idx="9">
                  <c:v>0</c:v>
                </c:pt>
                <c:pt idx="10">
                  <c:v>0</c:v>
                </c:pt>
              </c:numCache>
            </c:numRef>
          </c:val>
        </c:ser>
        <c:ser>
          <c:idx val="2"/>
          <c:order val="2"/>
          <c:spPr>
            <a:solidFill>
              <a:srgbClr val="ffffff"/>
            </a:solidFill>
            <a:ln>
              <a:noFill/>
            </a:ln>
          </c:spPr>
        </c:ser>
        <c:ser>
          <c:idx val="3"/>
          <c:order val="3"/>
          <c:spPr>
            <a:noFill/>
            <a:ln>
              <a:noFill/>
            </a:ln>
          </c:spPr>
        </c:ser>
        <c:gapWidth val="150"/>
        <c:overlap val="0"/>
        <c:axId val="30774"/>
        <c:axId val="27066"/>
      </c:barChart>
      <c:catAx>
        <c:axId val="30774"/>
        <c:scaling>
          <c:orientation val="minMax"/>
        </c:scaling>
        <c:delete val="0"/>
        <c:axPos val="b"/>
        <c:majorTickMark val="out"/>
        <c:minorTickMark val="none"/>
        <c:tickLblPos val="nextTo"/>
        <c:spPr>
          <a:ln w="9360">
            <a:solidFill>
              <a:srgbClr val="878787"/>
            </a:solidFill>
            <a:round/>
          </a:ln>
        </c:spPr>
        <c:crossAx val="27066"/>
        <c:crosses val="autoZero"/>
        <c:auto val="1"/>
        <c:lblAlgn val="ctr"/>
        <c:lblOffset val="100"/>
      </c:catAx>
      <c:valAx>
        <c:axId val="27066"/>
        <c:scaling>
          <c:orientation val="minMax"/>
        </c:scaling>
        <c:delete val="0"/>
        <c:axPos val="l"/>
        <c:majorGridlines>
          <c:spPr>
            <a:ln w="9360">
              <a:solidFill>
                <a:srgbClr val="878787"/>
              </a:solidFill>
              <a:round/>
            </a:ln>
          </c:spPr>
        </c:majorGridlines>
        <c:majorTickMark val="out"/>
        <c:minorTickMark val="none"/>
        <c:tickLblPos val="nextTo"/>
        <c:spPr>
          <a:ln w="9360">
            <a:solidFill>
              <a:srgbClr val="878787"/>
            </a:solidFill>
            <a:round/>
          </a:ln>
        </c:spPr>
        <c:crossAx val="30774"/>
        <c:crosses val="autoZero"/>
      </c:valAx>
      <c:spPr>
        <a:solidFill>
          <a:srgbClr val="ffffff"/>
        </a:solidFill>
        <a:ln>
          <a:noFill/>
        </a:ln>
      </c:spPr>
    </c:plotArea>
    <c:legend>
      <c:legendPos val="r"/>
      <c:overlay val="0"/>
      <c:spPr>
        <a:noFill/>
        <a:ln>
          <a:noFill/>
        </a:ln>
      </c:spPr>
    </c:legend>
    <c:plotVisOnly val="1"/>
  </c:chart>
  <c:spPr>
    <a:solidFill>
      <a:srgbClr val="ffffff"/>
    </a:solidFill>
    <a:ln>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tiempo!$K$1</c:f>
              <c:strCache>
                <c:ptCount val="1"/>
                <c:pt idx="0">
                  <c:v>Horas Estimadas</c:v>
                </c:pt>
              </c:strCache>
            </c:strRef>
          </c:tx>
          <c:spPr>
            <a:solidFill>
              <a:srgbClr val="4f81bd"/>
            </a:solidFill>
            <a:ln>
              <a:noFill/>
            </a:ln>
          </c:spPr>
          <c:dLbls>
            <c:dLblPos val="outEnd"/>
            <c:showLegendKey val="0"/>
            <c:showVal val="0"/>
            <c:showCatName val="0"/>
            <c:showSerName val="0"/>
            <c:showPercent val="0"/>
          </c:dLbls>
          <c:val>
            <c:numRef>
              <c:f>tiempo!$K$2:$K$12</c:f>
              <c:numCache>
                <c:formatCode>General</c:formatCode>
                <c:ptCount val="11"/>
                <c:pt idx="0">
                  <c:v>26</c:v>
                </c:pt>
                <c:pt idx="1">
                  <c:v>18.5</c:v>
                </c:pt>
                <c:pt idx="2">
                  <c:v>28</c:v>
                </c:pt>
                <c:pt idx="3">
                  <c:v>35</c:v>
                </c:pt>
                <c:pt idx="4">
                  <c:v>33.5</c:v>
                </c:pt>
                <c:pt idx="5">
                  <c:v>32.5</c:v>
                </c:pt>
                <c:pt idx="6">
                  <c:v>32.5</c:v>
                </c:pt>
                <c:pt idx="7">
                  <c:v>37</c:v>
                </c:pt>
                <c:pt idx="8">
                  <c:v>32</c:v>
                </c:pt>
                <c:pt idx="9">
                  <c:v>26</c:v>
                </c:pt>
                <c:pt idx="10">
                  <c:v>0</c:v>
                </c:pt>
              </c:numCache>
            </c:numRef>
          </c:val>
        </c:ser>
        <c:ser>
          <c:idx val="1"/>
          <c:order val="1"/>
          <c:tx>
            <c:strRef>
              <c:f>tiempo!$R$1</c:f>
              <c:strCache>
                <c:ptCount val="1"/>
                <c:pt idx="0">
                  <c:v>Horas Trabajadas</c:v>
                </c:pt>
              </c:strCache>
            </c:strRef>
          </c:tx>
          <c:spPr>
            <a:solidFill>
              <a:srgbClr val="9bbb59"/>
            </a:solidFill>
            <a:ln>
              <a:noFill/>
            </a:ln>
          </c:spPr>
          <c:dLbls>
            <c:dLblPos val="outEnd"/>
            <c:showLegendKey val="0"/>
            <c:showVal val="0"/>
            <c:showCatName val="0"/>
            <c:showSerName val="0"/>
            <c:showPercent val="0"/>
          </c:dLbls>
          <c:val>
            <c:numRef>
              <c:f>tiempo!$R$2:$R$12</c:f>
              <c:numCache>
                <c:formatCode>General</c:formatCode>
                <c:ptCount val="11"/>
                <c:pt idx="0">
                  <c:v>21.07</c:v>
                </c:pt>
                <c:pt idx="1">
                  <c:v>29.03</c:v>
                </c:pt>
                <c:pt idx="2">
                  <c:v>44.15</c:v>
                </c:pt>
                <c:pt idx="3">
                  <c:v>33.5666666666667</c:v>
                </c:pt>
                <c:pt idx="4">
                  <c:v>49.1666666666667</c:v>
                </c:pt>
                <c:pt idx="5">
                  <c:v>46.5</c:v>
                </c:pt>
                <c:pt idx="6">
                  <c:v>30.95</c:v>
                </c:pt>
                <c:pt idx="7">
                  <c:v/>
                </c:pt>
                <c:pt idx="8">
                  <c:v/>
                </c:pt>
                <c:pt idx="9">
                  <c:v/>
                </c:pt>
                <c:pt idx="10">
                  <c:v/>
                </c:pt>
              </c:numCache>
            </c:numRef>
          </c:val>
        </c:ser>
        <c:ser>
          <c:idx val="2"/>
          <c:order val="2"/>
          <c:spPr>
            <a:solidFill>
              <a:srgbClr val="ffffff"/>
            </a:solidFill>
            <a:ln>
              <a:noFill/>
            </a:ln>
          </c:spPr>
        </c:ser>
        <c:ser>
          <c:idx val="3"/>
          <c:order val="3"/>
          <c:spPr>
            <a:noFill/>
            <a:ln>
              <a:noFill/>
            </a:ln>
          </c:spPr>
        </c:ser>
        <c:gapWidth val="150"/>
        <c:overlap val="0"/>
        <c:axId val="19124"/>
        <c:axId val="12703"/>
      </c:barChart>
      <c:lineChart>
        <c:grouping val="standard"/>
        <c:ser>
          <c:idx val="4"/>
          <c:order val="4"/>
          <c:tx>
            <c:strRef>
              <c:f>tiempo!$D$1</c:f>
              <c:strCache>
                <c:ptCount val="1"/>
                <c:pt idx="0">
                  <c:v>Horas Disponibles</c:v>
                </c:pt>
              </c:strCache>
            </c:strRef>
          </c:tx>
          <c:spPr>
            <a:solidFill>
              <a:srgbClr val="be4b48"/>
            </a:solidFill>
            <a:ln w="28440">
              <a:solidFill>
                <a:srgbClr val="be4b48"/>
              </a:solidFill>
              <a:round/>
            </a:ln>
          </c:spPr>
          <c:marker>
            <c:symbol val="square"/>
            <c:size val="5"/>
            <c:spPr>
              <a:solidFill>
                <a:srgbClr val="000000"/>
              </a:solidFill>
            </c:spPr>
          </c:marker>
          <c:dLbls>
            <c:dLblPos val="r"/>
            <c:showLegendKey val="0"/>
            <c:showVal val="0"/>
            <c:showCatName val="0"/>
            <c:showSerName val="0"/>
            <c:showPercent val="0"/>
          </c:dLbls>
          <c:val>
            <c:numRef>
              <c:f>tiempo!$D$2:$D$12</c:f>
              <c:numCache>
                <c:formatCode>General</c:formatCode>
                <c:ptCount val="11"/>
                <c:pt idx="0">
                  <c:v>35</c:v>
                </c:pt>
                <c:pt idx="1">
                  <c:v>35</c:v>
                </c:pt>
                <c:pt idx="2">
                  <c:v>35</c:v>
                </c:pt>
                <c:pt idx="3">
                  <c:v>35</c:v>
                </c:pt>
                <c:pt idx="4">
                  <c:v>35</c:v>
                </c:pt>
                <c:pt idx="5">
                  <c:v>35</c:v>
                </c:pt>
                <c:pt idx="6">
                  <c:v>35</c:v>
                </c:pt>
                <c:pt idx="7">
                  <c:v>35</c:v>
                </c:pt>
                <c:pt idx="8">
                  <c:v>35</c:v>
                </c:pt>
                <c:pt idx="9">
                  <c:v>35</c:v>
                </c:pt>
                <c:pt idx="10">
                  <c:v>35</c:v>
                </c:pt>
              </c:numCache>
            </c:numRef>
          </c:val>
          <c:smooth val="0"/>
        </c:ser>
        <c:ser>
          <c:idx val="5"/>
          <c:order val="5"/>
          <c:spPr>
            <a:solidFill>
              <a:srgbClr val="99ccff"/>
            </a:solidFill>
            <a:ln>
              <a:noFill/>
            </a:ln>
          </c:spPr>
          <c:marker>
            <c:symbol val="square"/>
            <c:size val="5"/>
            <c:spPr>
              <a:solidFill>
                <a:srgbClr val="000000"/>
              </a:solidFill>
            </c:spPr>
          </c:marker>
          <c:smooth val="0"/>
        </c:ser>
        <c:hiLowLines>
          <c:spPr>
            <a:ln>
              <a:noFill/>
            </a:ln>
          </c:spPr>
        </c:hiLowLines>
        <c:upDownBars>
          <c:gapWidth val="150"/>
          <c:upBars/>
          <c:downBars/>
        </c:upDownBars>
        <c:marker val="1"/>
        <c:axId val="8198"/>
        <c:axId val="26958"/>
      </c:lineChart>
      <c:catAx>
        <c:axId val="19124"/>
        <c:scaling>
          <c:orientation val="minMax"/>
        </c:scaling>
        <c:delete val="0"/>
        <c:axPos val="b"/>
        <c:majorTickMark val="out"/>
        <c:minorTickMark val="none"/>
        <c:tickLblPos val="nextTo"/>
        <c:spPr>
          <a:ln w="9360">
            <a:solidFill>
              <a:srgbClr val="878787"/>
            </a:solidFill>
            <a:round/>
          </a:ln>
        </c:spPr>
        <c:crossAx val="12703"/>
        <c:crosses val="autoZero"/>
        <c:auto val="1"/>
        <c:lblAlgn val="ctr"/>
        <c:lblOffset val="100"/>
      </c:catAx>
      <c:valAx>
        <c:axId val="12703"/>
        <c:scaling>
          <c:orientation val="minMax"/>
        </c:scaling>
        <c:delete val="0"/>
        <c:axPos val="l"/>
        <c:majorGridlines>
          <c:spPr>
            <a:ln w="9360">
              <a:solidFill>
                <a:srgbClr val="878787"/>
              </a:solidFill>
              <a:round/>
            </a:ln>
          </c:spPr>
        </c:majorGridlines>
        <c:majorTickMark val="out"/>
        <c:minorTickMark val="none"/>
        <c:tickLblPos val="nextTo"/>
        <c:spPr>
          <a:ln w="9360">
            <a:solidFill>
              <a:srgbClr val="878787"/>
            </a:solidFill>
            <a:round/>
          </a:ln>
        </c:spPr>
        <c:crossAx val="19124"/>
        <c:crosses val="autoZero"/>
      </c:valAx>
      <c:catAx>
        <c:axId val="8198"/>
        <c:scaling>
          <c:orientation val="minMax"/>
        </c:scaling>
        <c:delete val="0"/>
        <c:axPos val="b"/>
        <c:majorTickMark val="out"/>
        <c:minorTickMark val="none"/>
        <c:tickLblPos val="nextTo"/>
        <c:spPr>
          <a:ln w="9360">
            <a:solidFill>
              <a:srgbClr val="878787"/>
            </a:solidFill>
            <a:round/>
          </a:ln>
        </c:spPr>
        <c:crossAx val="26958"/>
        <c:crosses val="autoZero"/>
        <c:auto val="1"/>
        <c:lblAlgn val="ctr"/>
        <c:lblOffset val="100"/>
      </c:catAx>
      <c:valAx>
        <c:axId val="26958"/>
        <c:scaling>
          <c:orientation val="minMax"/>
        </c:scaling>
        <c:delete val="0"/>
        <c:axPos val="l"/>
        <c:majorTickMark val="out"/>
        <c:minorTickMark val="none"/>
        <c:tickLblPos val="nextTo"/>
        <c:spPr>
          <a:ln w="9360">
            <a:solidFill>
              <a:srgbClr val="878787"/>
            </a:solidFill>
            <a:round/>
          </a:ln>
        </c:spPr>
        <c:crossAx val="8198"/>
        <c:crosses val="autoZero"/>
      </c:valAx>
      <c:spPr>
        <a:solidFill>
          <a:srgbClr val="ffffff"/>
        </a:solidFill>
        <a:ln>
          <a:noFill/>
        </a:ln>
      </c:spPr>
    </c:plotArea>
    <c:legend>
      <c:legendPos val="r"/>
      <c:overlay val="0"/>
      <c:spPr>
        <a:noFill/>
        <a:ln>
          <a:noFill/>
        </a:ln>
      </c:spPr>
    </c:legend>
    <c:plotVisOnly val="1"/>
  </c:chart>
  <c:spPr>
    <a:solidFill>
      <a:srgbClr val="ffffff"/>
    </a:solid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tx>
            <c:strRef>
              <c:f>"Total de horas disponibles"</c:f>
              <c:strCache>
                <c:ptCount val="1"/>
                <c:pt idx="0">
                  <c:v>Total de horas disponibles</c:v>
                </c:pt>
              </c:strCache>
            </c:strRef>
          </c:tx>
          <c:spPr>
            <a:solidFill>
              <a:srgbClr val="4f81bd"/>
            </a:solidFill>
            <a:ln>
              <a:noFill/>
            </a:ln>
          </c:spPr>
          <c:dLbls>
            <c:dLblPos val="outEnd"/>
            <c:showLegendKey val="0"/>
            <c:showVal val="0"/>
            <c:showCatName val="0"/>
            <c:showSerName val="0"/>
            <c:showPercent val="0"/>
          </c:dLbls>
          <c:val>
            <c:numRef>
              <c:f>tiempo!$D$14</c:f>
              <c:numCache>
                <c:formatCode>General</c:formatCode>
                <c:ptCount val="1"/>
                <c:pt idx="0">
                  <c:v>385</c:v>
                </c:pt>
              </c:numCache>
            </c:numRef>
          </c:val>
        </c:ser>
        <c:ser>
          <c:idx val="1"/>
          <c:order val="1"/>
          <c:tx>
            <c:strRef>
              <c:f>"Total de horas estimadas"</c:f>
              <c:strCache>
                <c:ptCount val="1"/>
                <c:pt idx="0">
                  <c:v>Total de horas estimadas</c:v>
                </c:pt>
              </c:strCache>
            </c:strRef>
          </c:tx>
          <c:spPr>
            <a:solidFill>
              <a:srgbClr val="c0504d"/>
            </a:solidFill>
            <a:ln>
              <a:noFill/>
            </a:ln>
          </c:spPr>
          <c:dLbls>
            <c:dLblPos val="outEnd"/>
            <c:showLegendKey val="0"/>
            <c:showVal val="0"/>
            <c:showCatName val="0"/>
            <c:showSerName val="0"/>
            <c:showPercent val="0"/>
          </c:dLbls>
          <c:val>
            <c:numRef>
              <c:f>tiempo!$K$14</c:f>
              <c:numCache>
                <c:formatCode>General</c:formatCode>
                <c:ptCount val="1"/>
                <c:pt idx="0">
                  <c:v>301</c:v>
                </c:pt>
              </c:numCache>
            </c:numRef>
          </c:val>
        </c:ser>
        <c:ser>
          <c:idx val="2"/>
          <c:order val="2"/>
          <c:tx>
            <c:strRef>
              <c:f>"Total de horas trabajadas"</c:f>
              <c:strCache>
                <c:ptCount val="1"/>
                <c:pt idx="0">
                  <c:v>Total de horas trabajadas</c:v>
                </c:pt>
              </c:strCache>
            </c:strRef>
          </c:tx>
          <c:spPr>
            <a:solidFill>
              <a:srgbClr val="9bbb59"/>
            </a:solidFill>
            <a:ln>
              <a:noFill/>
            </a:ln>
          </c:spPr>
          <c:dLbls>
            <c:dLblPos val="outEnd"/>
            <c:showLegendKey val="0"/>
            <c:showVal val="0"/>
            <c:showCatName val="0"/>
            <c:showSerName val="0"/>
            <c:showPercent val="0"/>
          </c:dLbls>
          <c:val>
            <c:numRef>
              <c:f>tiempo!$R$14</c:f>
              <c:numCache>
                <c:formatCode>General</c:formatCode>
                <c:ptCount val="1"/>
                <c:pt idx="0">
                  <c:v>254.433333333333</c:v>
                </c:pt>
              </c:numCache>
            </c:numRef>
          </c:val>
        </c:ser>
        <c:ser>
          <c:idx val="3"/>
          <c:order val="3"/>
          <c:spPr>
            <a:solidFill>
              <a:srgbClr val="ffffff"/>
            </a:solidFill>
            <a:ln>
              <a:noFill/>
            </a:ln>
          </c:spPr>
        </c:ser>
        <c:ser>
          <c:idx val="4"/>
          <c:order val="4"/>
          <c:spPr>
            <a:noFill/>
            <a:ln>
              <a:noFill/>
            </a:ln>
          </c:spPr>
        </c:ser>
        <c:gapWidth val="150"/>
        <c:overlap val="0"/>
        <c:axId val="5681"/>
        <c:axId val="25282"/>
      </c:barChart>
      <c:catAx>
        <c:axId val="5681"/>
        <c:scaling>
          <c:orientation val="minMax"/>
        </c:scaling>
        <c:delete val="0"/>
        <c:axPos val="b"/>
        <c:majorTickMark val="out"/>
        <c:minorTickMark val="none"/>
        <c:tickLblPos val="nextTo"/>
        <c:spPr>
          <a:ln w="9360">
            <a:solidFill>
              <a:srgbClr val="878787"/>
            </a:solidFill>
            <a:round/>
          </a:ln>
        </c:spPr>
        <c:crossAx val="25282"/>
        <c:crosses val="autoZero"/>
        <c:auto val="1"/>
        <c:lblAlgn val="ctr"/>
        <c:lblOffset val="100"/>
      </c:catAx>
      <c:valAx>
        <c:axId val="25282"/>
        <c:scaling>
          <c:orientation val="minMax"/>
        </c:scaling>
        <c:delete val="0"/>
        <c:axPos val="l"/>
        <c:majorGridlines>
          <c:spPr>
            <a:ln w="9360">
              <a:solidFill>
                <a:srgbClr val="878787"/>
              </a:solidFill>
              <a:round/>
            </a:ln>
          </c:spPr>
        </c:majorGridlines>
        <c:majorTickMark val="out"/>
        <c:minorTickMark val="none"/>
        <c:tickLblPos val="nextTo"/>
        <c:spPr>
          <a:ln w="9360">
            <a:solidFill>
              <a:srgbClr val="878787"/>
            </a:solidFill>
            <a:round/>
          </a:ln>
        </c:spPr>
        <c:crossAx val="5681"/>
        <c:crosses val="autoZero"/>
      </c:valAx>
      <c:spPr>
        <a:solidFill>
          <a:srgbClr val="ffffff"/>
        </a:solidFill>
        <a:ln>
          <a:noFill/>
        </a:ln>
      </c:spPr>
    </c:plotArea>
    <c:legend>
      <c:legendPos val="r"/>
      <c:overlay val="0"/>
      <c:spPr>
        <a:noFill/>
        <a:ln>
          <a:noFill/>
        </a:ln>
      </c:spPr>
    </c:legend>
    <c:plotVisOnly val="1"/>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130320</xdr:colOff>
      <xdr:row>15</xdr:row>
      <xdr:rowOff>48600</xdr:rowOff>
    </xdr:from>
    <xdr:to>
      <xdr:col>9</xdr:col>
      <xdr:colOff>548640</xdr:colOff>
      <xdr:row>37</xdr:row>
      <xdr:rowOff>124200</xdr:rowOff>
    </xdr:to>
    <xdr:graphicFrame>
      <xdr:nvGraphicFramePr>
        <xdr:cNvPr id="0" name="1 Gráfico"/>
        <xdr:cNvGraphicFramePr/>
      </xdr:nvGraphicFramePr>
      <xdr:xfrm>
        <a:off x="130320" y="3039120"/>
        <a:ext cx="7996320" cy="3638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149400</xdr:colOff>
      <xdr:row>38</xdr:row>
      <xdr:rowOff>134280</xdr:rowOff>
    </xdr:from>
    <xdr:to>
      <xdr:col>9</xdr:col>
      <xdr:colOff>548640</xdr:colOff>
      <xdr:row>55</xdr:row>
      <xdr:rowOff>124200</xdr:rowOff>
    </xdr:to>
    <xdr:graphicFrame>
      <xdr:nvGraphicFramePr>
        <xdr:cNvPr id="1" name="2 Gráfico"/>
        <xdr:cNvGraphicFramePr/>
      </xdr:nvGraphicFramePr>
      <xdr:xfrm>
        <a:off x="149400" y="6849360"/>
        <a:ext cx="797724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254160</xdr:colOff>
      <xdr:row>17</xdr:row>
      <xdr:rowOff>17640</xdr:rowOff>
    </xdr:from>
    <xdr:to>
      <xdr:col>14</xdr:col>
      <xdr:colOff>63000</xdr:colOff>
      <xdr:row>39</xdr:row>
      <xdr:rowOff>159840</xdr:rowOff>
    </xdr:to>
    <xdr:graphicFrame>
      <xdr:nvGraphicFramePr>
        <xdr:cNvPr id="2" name="2 Gráfico"/>
        <xdr:cNvGraphicFramePr/>
      </xdr:nvGraphicFramePr>
      <xdr:xfrm>
        <a:off x="254160" y="3153600"/>
        <a:ext cx="10095120" cy="3704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254160</xdr:colOff>
      <xdr:row>42</xdr:row>
      <xdr:rowOff>7920</xdr:rowOff>
    </xdr:from>
    <xdr:to>
      <xdr:col>7</xdr:col>
      <xdr:colOff>482040</xdr:colOff>
      <xdr:row>62</xdr:row>
      <xdr:rowOff>131040</xdr:rowOff>
    </xdr:to>
    <xdr:graphicFrame>
      <xdr:nvGraphicFramePr>
        <xdr:cNvPr id="3" name="3 Gráfico"/>
        <xdr:cNvGraphicFramePr/>
      </xdr:nvGraphicFramePr>
      <xdr:xfrm>
        <a:off x="254160" y="7192080"/>
        <a:ext cx="4943160" cy="33616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
  <sheetViews>
    <sheetView windowProtection="false"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D4" activeCellId="0" sqref="D4"/>
    </sheetView>
  </sheetViews>
  <sheetFormatPr defaultRowHeight="12.75"/>
  <cols>
    <col collapsed="false" hidden="false" max="1" min="1" style="1" width="15.7142857142857"/>
    <col collapsed="false" hidden="false" max="2" min="2" style="2" width="2.70918367346939"/>
    <col collapsed="false" hidden="false" max="4" min="3" style="1" width="15.7142857142857"/>
    <col collapsed="false" hidden="false" max="5" min="5" style="2" width="2.70918367346939"/>
    <col collapsed="false" hidden="false" max="7" min="6" style="1" width="15.7142857142857"/>
    <col collapsed="false" hidden="false" max="1023" min="8" style="1" width="11.7091836734694"/>
    <col collapsed="false" hidden="false" max="1025" min="1024" style="1" width="11.4183673469388"/>
  </cols>
  <sheetData>
    <row r="1" s="5" customFormat="true" ht="57" hidden="false" customHeight="false" outlineLevel="0" collapsed="false">
      <c r="A1" s="3" t="s">
        <v>0</v>
      </c>
      <c r="B1" s="4"/>
      <c r="C1" s="3" t="s">
        <v>1</v>
      </c>
      <c r="D1" s="3" t="s">
        <v>2</v>
      </c>
      <c r="E1" s="4"/>
      <c r="F1" s="3" t="s">
        <v>3</v>
      </c>
      <c r="G1" s="3" t="s">
        <v>4</v>
      </c>
    </row>
    <row r="2" customFormat="false" ht="12.75" hidden="false" customHeight="false" outlineLevel="0" collapsed="false">
      <c r="A2" s="6" t="n">
        <v>1</v>
      </c>
      <c r="B2" s="7"/>
      <c r="C2" s="8" t="n">
        <f aca="false">SUMIF(tareas!$G:$G,A2,tareas!$F:$F)</f>
        <v>0.0863787375415282</v>
      </c>
      <c r="D2" s="9" t="n">
        <f aca="false">C2</f>
        <v>0.0863787375415282</v>
      </c>
      <c r="E2" s="10"/>
      <c r="F2" s="9" t="n">
        <f aca="false">SUMIF(tareas!$J:$J,A2,tareas!$I:$I)</f>
        <v>0.0764119601328904</v>
      </c>
      <c r="G2" s="9" t="n">
        <f aca="false">F2</f>
        <v>0.0764119601328904</v>
      </c>
    </row>
    <row r="3" customFormat="false" ht="12.75" hidden="false" customHeight="false" outlineLevel="0" collapsed="false">
      <c r="A3" s="6" t="n">
        <v>2</v>
      </c>
      <c r="B3" s="7"/>
      <c r="C3" s="8" t="n">
        <f aca="false">SUMIF(tareas!$G:$G,A3,tareas!$F:$F)</f>
        <v>0.0614617940199336</v>
      </c>
      <c r="D3" s="9" t="n">
        <f aca="false">C3+D2</f>
        <v>0.147840531561462</v>
      </c>
      <c r="E3" s="10"/>
      <c r="F3" s="9" t="n">
        <f aca="false">SUMIF(tareas!$J:$J,A3,tareas!$I:$I)</f>
        <v>0.0448504983388704</v>
      </c>
      <c r="G3" s="9" t="n">
        <f aca="false">F3+G2</f>
        <v>0.121262458471761</v>
      </c>
    </row>
    <row r="4" customFormat="false" ht="12.75" hidden="false" customHeight="false" outlineLevel="0" collapsed="false">
      <c r="A4" s="6" t="n">
        <v>3</v>
      </c>
      <c r="B4" s="7"/>
      <c r="C4" s="8" t="n">
        <f aca="false">SUMIF(tareas!$G:$G,A4,tareas!$F:$F)</f>
        <v>0.0930232558139535</v>
      </c>
      <c r="D4" s="9" t="n">
        <f aca="false">C4+D3</f>
        <v>0.240863787375415</v>
      </c>
      <c r="E4" s="10"/>
      <c r="F4" s="9" t="n">
        <f aca="false">SUMIF(tareas!$J:$J,A4,tareas!$I:$I)</f>
        <v>0.119601328903655</v>
      </c>
      <c r="G4" s="9" t="n">
        <f aca="false">F4+G3</f>
        <v>0.240863787375415</v>
      </c>
    </row>
    <row r="5" customFormat="false" ht="12.75" hidden="false" customHeight="false" outlineLevel="0" collapsed="false">
      <c r="A5" s="6" t="n">
        <v>4</v>
      </c>
      <c r="B5" s="7"/>
      <c r="C5" s="8" t="n">
        <f aca="false">SUMIF(tareas!$G:$G,A5,tareas!$F:$F)</f>
        <v>0.116279069767442</v>
      </c>
      <c r="D5" s="9" t="n">
        <f aca="false">C5+D4</f>
        <v>0.357142857142857</v>
      </c>
      <c r="E5" s="10"/>
      <c r="F5" s="9" t="n">
        <f aca="false">SUMIF(tareas!$J:$J,A5,tareas!$I:$I)</f>
        <v>0.0830564784053156</v>
      </c>
      <c r="G5" s="9" t="n">
        <f aca="false">F5+G4</f>
        <v>0.323920265780731</v>
      </c>
    </row>
    <row r="6" customFormat="false" ht="12.75" hidden="false" customHeight="false" outlineLevel="0" collapsed="false">
      <c r="A6" s="6" t="n">
        <v>5</v>
      </c>
      <c r="B6" s="7"/>
      <c r="C6" s="8" t="n">
        <f aca="false">SUMIF(tareas!$G:$G,A6,tareas!$F:$F)</f>
        <v>0.111295681063123</v>
      </c>
      <c r="D6" s="9" t="n">
        <f aca="false">C6+D5</f>
        <v>0.46843853820598</v>
      </c>
      <c r="E6" s="10"/>
      <c r="F6" s="9" t="n">
        <f aca="false">SUMIF(tareas!$J:$J,A6,tareas!$I:$I)</f>
        <v>0.136212624584718</v>
      </c>
      <c r="G6" s="9" t="n">
        <f aca="false">F6+G5</f>
        <v>0.460132890365449</v>
      </c>
    </row>
    <row r="7" customFormat="false" ht="12.75" hidden="false" customHeight="false" outlineLevel="0" collapsed="false">
      <c r="A7" s="6" t="n">
        <v>6</v>
      </c>
      <c r="B7" s="7"/>
      <c r="C7" s="8" t="n">
        <f aca="false">SUMIF(tareas!$G:$G,A7,tareas!$F:$F)</f>
        <v>0.10797342192691</v>
      </c>
      <c r="D7" s="9" t="n">
        <f aca="false">C7+D6</f>
        <v>0.57641196013289</v>
      </c>
      <c r="E7" s="10"/>
      <c r="F7" s="9" t="n">
        <f aca="false">SUMIF(tareas!$J:$J,A7,tareas!$I:$I)</f>
        <v>0.0647840531561462</v>
      </c>
      <c r="G7" s="9" t="n">
        <f aca="false">F7+G6</f>
        <v>0.524916943521595</v>
      </c>
    </row>
    <row r="8" customFormat="false" ht="12.75" hidden="false" customHeight="false" outlineLevel="0" collapsed="false">
      <c r="A8" s="6" t="n">
        <v>7</v>
      </c>
      <c r="B8" s="7"/>
      <c r="C8" s="8" t="n">
        <f aca="false">SUMIF(tareas!$G:$G,A8,tareas!$F:$F)</f>
        <v>0.10797342192691</v>
      </c>
      <c r="D8" s="9" t="n">
        <f aca="false">C8+D7</f>
        <v>0.684385382059801</v>
      </c>
      <c r="E8" s="10"/>
      <c r="F8" s="9" t="n">
        <f aca="false">SUMIF(tareas!$J:$J,A8,tareas!$I:$I)</f>
        <v>0.121262458471761</v>
      </c>
      <c r="G8" s="9" t="n">
        <f aca="false">F8+G7</f>
        <v>0.646179401993355</v>
      </c>
    </row>
    <row r="9" customFormat="false" ht="12.75" hidden="false" customHeight="false" outlineLevel="0" collapsed="false">
      <c r="A9" s="6" t="n">
        <v>8</v>
      </c>
      <c r="B9" s="7"/>
      <c r="C9" s="8" t="n">
        <f aca="false">SUMIF(tareas!$G:$G,A9,tareas!$F:$F)</f>
        <v>0.122923588039867</v>
      </c>
      <c r="D9" s="9" t="n">
        <f aca="false">C9+D8</f>
        <v>0.807308970099668</v>
      </c>
      <c r="E9" s="10"/>
      <c r="F9" s="9" t="n">
        <f aca="false">SUMIF(tareas!$J:$J,A9,tareas!$I:$I)</f>
        <v>0.0249169435215947</v>
      </c>
      <c r="G9" s="9" t="n">
        <f aca="false">F9+G8</f>
        <v>0.67109634551495</v>
      </c>
    </row>
    <row r="10" customFormat="false" ht="12.75" hidden="false" customHeight="false" outlineLevel="0" collapsed="false">
      <c r="A10" s="6" t="n">
        <v>9</v>
      </c>
      <c r="B10" s="7"/>
      <c r="C10" s="8" t="n">
        <f aca="false">SUMIF(tareas!$G:$G,A10,tareas!$F:$F)</f>
        <v>0.106312292358804</v>
      </c>
      <c r="D10" s="9" t="n">
        <f aca="false">C10+D9</f>
        <v>0.913621262458472</v>
      </c>
      <c r="E10" s="10"/>
      <c r="F10" s="9" t="n">
        <f aca="false">SUMIF(tareas!$J:$J,A10,tareas!$I:$I)</f>
        <v>0</v>
      </c>
      <c r="G10" s="9" t="n">
        <f aca="false">F10+G9</f>
        <v>0.67109634551495</v>
      </c>
    </row>
    <row r="11" customFormat="false" ht="12.75" hidden="false" customHeight="false" outlineLevel="0" collapsed="false">
      <c r="A11" s="6" t="n">
        <v>10</v>
      </c>
      <c r="B11" s="7"/>
      <c r="C11" s="8" t="n">
        <f aca="false">SUMIF(tareas!$G:$G,A11,tareas!$F:$F)</f>
        <v>0.0863787375415282</v>
      </c>
      <c r="D11" s="9" t="n">
        <f aca="false">C11+D10</f>
        <v>1</v>
      </c>
      <c r="E11" s="10"/>
      <c r="F11" s="9" t="n">
        <f aca="false">SUMIF(tareas!$J:$J,A11,tareas!$I:$I)</f>
        <v>0</v>
      </c>
      <c r="G11" s="9" t="n">
        <f aca="false">F11+G10</f>
        <v>0.67109634551495</v>
      </c>
    </row>
    <row r="12" customFormat="false" ht="12.75" hidden="false" customHeight="false" outlineLevel="0" collapsed="false">
      <c r="A12" s="6" t="n">
        <v>11</v>
      </c>
      <c r="B12" s="7"/>
      <c r="C12" s="8" t="n">
        <f aca="false">SUMIF(tareas!$G:$G,A12,tareas!$F:$F)</f>
        <v>0</v>
      </c>
      <c r="D12" s="9" t="n">
        <f aca="false">C12+D11</f>
        <v>1</v>
      </c>
      <c r="E12" s="10"/>
      <c r="F12" s="9" t="n">
        <f aca="false">SUMIF(tareas!$J:$J,A12,tareas!$I:$I)</f>
        <v>0</v>
      </c>
      <c r="G12" s="9" t="n">
        <f aca="false">F12+G11</f>
        <v>0.67109634551495</v>
      </c>
    </row>
  </sheetData>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RowHeight="12.75"/>
  <cols>
    <col collapsed="false" hidden="false" max="1" min="1" style="1" width="8.14285714285714"/>
    <col collapsed="false" hidden="false" max="2" min="2" style="1" width="15.1479591836735"/>
    <col collapsed="false" hidden="false" max="3" min="3" style="2" width="2.70918367346939"/>
    <col collapsed="false" hidden="false" max="4" min="4" style="1" width="12.7091836734694"/>
    <col collapsed="false" hidden="false" max="5" min="5" style="1" width="2.70918367346939"/>
    <col collapsed="false" hidden="false" max="11" min="6" style="1" width="12.7091836734694"/>
    <col collapsed="false" hidden="false" max="12" min="12" style="2" width="2.70918367346939"/>
    <col collapsed="false" hidden="false" max="18" min="13" style="1" width="12.7091836734694"/>
    <col collapsed="false" hidden="false" max="1025" min="19" style="1" width="11.4183673469388"/>
  </cols>
  <sheetData>
    <row r="1" s="11" customFormat="true" ht="42.75" hidden="false" customHeight="false" outlineLevel="0" collapsed="false">
      <c r="A1" s="3" t="s">
        <v>0</v>
      </c>
      <c r="B1" s="3" t="s">
        <v>5</v>
      </c>
      <c r="C1" s="4"/>
      <c r="D1" s="3" t="s">
        <v>6</v>
      </c>
      <c r="E1" s="4"/>
      <c r="F1" s="3" t="s">
        <v>7</v>
      </c>
      <c r="G1" s="3" t="s">
        <v>8</v>
      </c>
      <c r="H1" s="3" t="s">
        <v>9</v>
      </c>
      <c r="I1" s="3" t="s">
        <v>10</v>
      </c>
      <c r="J1" s="3" t="s">
        <v>11</v>
      </c>
      <c r="K1" s="3" t="s">
        <v>12</v>
      </c>
      <c r="L1" s="4"/>
      <c r="M1" s="3" t="s">
        <v>7</v>
      </c>
      <c r="N1" s="3" t="s">
        <v>8</v>
      </c>
      <c r="O1" s="3" t="s">
        <v>9</v>
      </c>
      <c r="P1" s="3" t="s">
        <v>10</v>
      </c>
      <c r="Q1" s="3" t="s">
        <v>11</v>
      </c>
      <c r="R1" s="3" t="s">
        <v>13</v>
      </c>
    </row>
    <row r="2" customFormat="false" ht="12.75" hidden="false" customHeight="false" outlineLevel="0" collapsed="false">
      <c r="A2" s="12" t="n">
        <f aca="false">ganancias!A2</f>
        <v>1</v>
      </c>
      <c r="B2" s="13" t="n">
        <v>41902</v>
      </c>
      <c r="D2" s="12" t="n">
        <f aca="false">7*5</f>
        <v>35</v>
      </c>
      <c r="E2" s="2"/>
      <c r="F2" s="12" t="n">
        <f aca="false">SUMIF('1'!$G:$G,A2,'1'!$I:$I)</f>
        <v>4.5</v>
      </c>
      <c r="G2" s="12" t="n">
        <f aca="false">SUMIF('1'!$G:$G,A2,'1'!$J:$J)</f>
        <v>5</v>
      </c>
      <c r="H2" s="12" t="n">
        <f aca="false">SUMIF('1'!$G:$G,A2,'1'!$K:$K)</f>
        <v>3.5</v>
      </c>
      <c r="I2" s="12" t="n">
        <f aca="false">SUMIF('1'!$G:$G,A2,'1'!$L:$L)</f>
        <v>9.5</v>
      </c>
      <c r="J2" s="12" t="n">
        <f aca="false">SUMIF('1'!$G:$G,A2,'1'!$M:$M)</f>
        <v>3.5</v>
      </c>
      <c r="K2" s="12" t="n">
        <f aca="false">SUMIF(tareas!G:G,A2,tareas!E:E)</f>
        <v>26</v>
      </c>
      <c r="M2" s="12" t="n">
        <v>2.35</v>
      </c>
      <c r="N2" s="12" t="n">
        <v>2.1</v>
      </c>
      <c r="O2" s="12" t="n">
        <v>3.93</v>
      </c>
      <c r="P2" s="12" t="n">
        <v>7.42</v>
      </c>
      <c r="Q2" s="12" t="n">
        <v>5.27</v>
      </c>
      <c r="R2" s="12" t="n">
        <f aca="false">SUM(M2:Q2)</f>
        <v>21.07</v>
      </c>
    </row>
    <row r="3" customFormat="false" ht="12.75" hidden="false" customHeight="false" outlineLevel="0" collapsed="false">
      <c r="A3" s="12" t="n">
        <f aca="false">ganancias!A3</f>
        <v>2</v>
      </c>
      <c r="B3" s="13" t="n">
        <f aca="false">B2+7</f>
        <v>41909</v>
      </c>
      <c r="D3" s="12" t="n">
        <f aca="false">7*5</f>
        <v>35</v>
      </c>
      <c r="E3" s="2"/>
      <c r="F3" s="12" t="n">
        <f aca="false">SUMIF('1'!$G:$G,A3,'1'!$I:$I)</f>
        <v>2</v>
      </c>
      <c r="G3" s="12" t="n">
        <f aca="false">SUMIF('1'!$G:$G,A3,'1'!$J:$J)</f>
        <v>7</v>
      </c>
      <c r="H3" s="12" t="n">
        <f aca="false">SUMIF('1'!$G:$G,A3,'1'!$K:$K)</f>
        <v>4</v>
      </c>
      <c r="I3" s="12" t="n">
        <f aca="false">SUMIF('1'!$G:$G,A3,'1'!$L:$L)</f>
        <v>3.5</v>
      </c>
      <c r="J3" s="12" t="n">
        <f aca="false">SUMIF('1'!$G:$G,A3,'1'!$M:$M)</f>
        <v>2</v>
      </c>
      <c r="K3" s="12" t="n">
        <f aca="false">SUMIF(tareas!G:G,A3,tareas!E:E)</f>
        <v>18.5</v>
      </c>
      <c r="M3" s="12" t="n">
        <v>7.33</v>
      </c>
      <c r="N3" s="12" t="n">
        <v>7.28</v>
      </c>
      <c r="O3" s="12" t="n">
        <v>5.33</v>
      </c>
      <c r="P3" s="12" t="n">
        <v>4.42</v>
      </c>
      <c r="Q3" s="12" t="n">
        <v>4.67</v>
      </c>
      <c r="R3" s="12" t="n">
        <f aca="false">SUM(M3:Q3)</f>
        <v>29.03</v>
      </c>
    </row>
    <row r="4" customFormat="false" ht="12.75" hidden="false" customHeight="false" outlineLevel="0" collapsed="false">
      <c r="A4" s="12" t="n">
        <f aca="false">ganancias!A4</f>
        <v>3</v>
      </c>
      <c r="B4" s="13" t="n">
        <f aca="false">B3+7</f>
        <v>41916</v>
      </c>
      <c r="D4" s="12" t="n">
        <f aca="false">7*5</f>
        <v>35</v>
      </c>
      <c r="E4" s="2"/>
      <c r="F4" s="12" t="n">
        <f aca="false">SUMIF('1'!$G:$G,A4,'1'!$I:$I)</f>
        <v>8.5</v>
      </c>
      <c r="G4" s="12" t="n">
        <f aca="false">SUMIF('1'!$G:$G,A4,'1'!$J:$J)</f>
        <v>9.5</v>
      </c>
      <c r="H4" s="12" t="n">
        <f aca="false">SUMIF('1'!$G:$G,A4,'1'!$K:$K)</f>
        <v>3</v>
      </c>
      <c r="I4" s="12" t="n">
        <f aca="false">SUMIF('1'!$G:$G,A4,'1'!$L:$L)</f>
        <v>3</v>
      </c>
      <c r="J4" s="12" t="n">
        <f aca="false">SUMIF('1'!$G:$G,A4,'1'!$M:$M)</f>
        <v>4</v>
      </c>
      <c r="K4" s="12" t="n">
        <f aca="false">SUMIF(tareas!G:G,A4,tareas!E:E)</f>
        <v>28</v>
      </c>
      <c r="M4" s="12" t="n">
        <v>5.43</v>
      </c>
      <c r="N4" s="12" t="n">
        <v>10.73</v>
      </c>
      <c r="O4" s="12" t="n">
        <v>10.12</v>
      </c>
      <c r="P4" s="12" t="n">
        <v>10.5</v>
      </c>
      <c r="Q4" s="12" t="n">
        <v>7.37</v>
      </c>
      <c r="R4" s="12" t="n">
        <f aca="false">SUM(M4:Q4)</f>
        <v>44.15</v>
      </c>
    </row>
    <row r="5" customFormat="false" ht="12.75" hidden="false" customHeight="false" outlineLevel="0" collapsed="false">
      <c r="A5" s="12" t="n">
        <f aca="false">ganancias!A5</f>
        <v>4</v>
      </c>
      <c r="B5" s="13" t="n">
        <f aca="false">B4+7</f>
        <v>41923</v>
      </c>
      <c r="D5" s="12" t="n">
        <f aca="false">7*5</f>
        <v>35</v>
      </c>
      <c r="E5" s="2"/>
      <c r="F5" s="12" t="n">
        <f aca="false">SUMIF('2'!$G:$G,A5,'2'!$I:$I)</f>
        <v>8.5</v>
      </c>
      <c r="G5" s="12" t="n">
        <f aca="false">SUMIF('2'!$G:$G,A5,'2'!$J:$J)</f>
        <v>7.5</v>
      </c>
      <c r="H5" s="12" t="n">
        <f aca="false">SUMIF('2'!$G:$G,A5,'2'!$K:$K)</f>
        <v>6.5</v>
      </c>
      <c r="I5" s="12" t="n">
        <f aca="false">SUMIF('2'!$G:$G,A5,'2'!$L:$L)</f>
        <v>8</v>
      </c>
      <c r="J5" s="12" t="n">
        <f aca="false">SUMIF('2'!$G:$G,A5,'2'!$M:$M)</f>
        <v>4.5</v>
      </c>
      <c r="K5" s="12" t="n">
        <f aca="false">SUMIF(tareas!G:G,A5,tareas!E:E)</f>
        <v>35</v>
      </c>
      <c r="M5" s="12" t="n">
        <v>10.8333333333333</v>
      </c>
      <c r="N5" s="12" t="n">
        <v>2.8</v>
      </c>
      <c r="O5" s="12" t="n">
        <v>2.96666666666667</v>
      </c>
      <c r="P5" s="12" t="n">
        <v>5.5</v>
      </c>
      <c r="Q5" s="12" t="n">
        <v>11.4666666666667</v>
      </c>
      <c r="R5" s="12" t="n">
        <f aca="false">SUM(M5:Q5)</f>
        <v>33.5666666666667</v>
      </c>
    </row>
    <row r="6" customFormat="false" ht="12.75" hidden="false" customHeight="false" outlineLevel="0" collapsed="false">
      <c r="A6" s="12" t="n">
        <f aca="false">ganancias!A6</f>
        <v>5</v>
      </c>
      <c r="B6" s="13" t="n">
        <f aca="false">B5+7</f>
        <v>41930</v>
      </c>
      <c r="D6" s="12" t="n">
        <f aca="false">7*5</f>
        <v>35</v>
      </c>
      <c r="E6" s="2"/>
      <c r="F6" s="12" t="n">
        <f aca="false">SUMIF('2'!$G:$G,A6,'2'!$I:$I)</f>
        <v>7</v>
      </c>
      <c r="G6" s="12" t="n">
        <f aca="false">SUMIF('2'!$G:$G,A6,'2'!$J:$J)</f>
        <v>6.5</v>
      </c>
      <c r="H6" s="12" t="n">
        <f aca="false">SUMIF('2'!$G:$G,A6,'2'!$K:$K)</f>
        <v>5.5</v>
      </c>
      <c r="I6" s="12" t="n">
        <f aca="false">SUMIF('2'!$G:$G,A6,'2'!$L:$L)</f>
        <v>5.5</v>
      </c>
      <c r="J6" s="12" t="n">
        <f aca="false">SUMIF('2'!$G:$G,A6,'2'!$M:$M)</f>
        <v>9</v>
      </c>
      <c r="K6" s="12" t="n">
        <f aca="false">SUMIF(tareas!G:G,A6,tareas!E:E)</f>
        <v>33.5</v>
      </c>
      <c r="M6" s="12" t="n">
        <v>6.48333333333333</v>
      </c>
      <c r="N6" s="12" t="n">
        <v>7.01666666666667</v>
      </c>
      <c r="O6" s="12" t="n">
        <v>10.2</v>
      </c>
      <c r="P6" s="12" t="n">
        <v>5.78333333333333</v>
      </c>
      <c r="Q6" s="12" t="n">
        <v>19.6833333333333</v>
      </c>
      <c r="R6" s="12" t="n">
        <f aca="false">SUM(M6:Q6)</f>
        <v>49.1666666666667</v>
      </c>
    </row>
    <row r="7" customFormat="false" ht="12.75" hidden="false" customHeight="false" outlineLevel="0" collapsed="false">
      <c r="A7" s="12" t="n">
        <f aca="false">ganancias!A7</f>
        <v>6</v>
      </c>
      <c r="B7" s="13" t="n">
        <f aca="false">B6+7</f>
        <v>41937</v>
      </c>
      <c r="D7" s="12" t="n">
        <f aca="false">7*5</f>
        <v>35</v>
      </c>
      <c r="E7" s="2"/>
      <c r="F7" s="12" t="n">
        <f aca="false">SUMIF('3'!$G:$G,A7,'3'!$I:$I)</f>
        <v>3</v>
      </c>
      <c r="G7" s="12" t="n">
        <f aca="false">SUMIF('3'!$G:$G,A7,'3'!$J:$J)</f>
        <v>9</v>
      </c>
      <c r="H7" s="12" t="n">
        <f aca="false">SUMIF('3'!$G:$G,A7,'3'!$K:$K)</f>
        <v>4</v>
      </c>
      <c r="I7" s="12" t="n">
        <f aca="false">SUMIF('3'!$G:$G,A7,'3'!$L:$L)</f>
        <v>10.5</v>
      </c>
      <c r="J7" s="12" t="n">
        <f aca="false">SUMIF('3'!$G:$G,A7,'3'!$M:$M)</f>
        <v>6</v>
      </c>
      <c r="K7" s="12" t="n">
        <f aca="false">SUMIF(tareas!G:G,A7,tareas!E:E)</f>
        <v>32.5</v>
      </c>
      <c r="M7" s="12" t="n">
        <v>7.66666666666667</v>
      </c>
      <c r="N7" s="12" t="n">
        <v>8.01666666666667</v>
      </c>
      <c r="O7" s="12" t="n">
        <v>8.71666666666667</v>
      </c>
      <c r="P7" s="12" t="n">
        <v>14.4</v>
      </c>
      <c r="Q7" s="12" t="n">
        <v>7.7</v>
      </c>
      <c r="R7" s="12" t="n">
        <f aca="false">SUM(M7:Q7)</f>
        <v>46.5</v>
      </c>
    </row>
    <row r="8" customFormat="false" ht="12.75" hidden="false" customHeight="false" outlineLevel="0" collapsed="false">
      <c r="A8" s="12" t="n">
        <f aca="false">ganancias!A8</f>
        <v>7</v>
      </c>
      <c r="B8" s="13" t="n">
        <f aca="false">B7+7</f>
        <v>41944</v>
      </c>
      <c r="D8" s="12" t="n">
        <f aca="false">7*5</f>
        <v>35</v>
      </c>
      <c r="E8" s="2"/>
      <c r="F8" s="12" t="n">
        <f aca="false">SUMIF('3'!$G:$G,A8,'3'!$I:$I)</f>
        <v>7.5</v>
      </c>
      <c r="G8" s="12" t="n">
        <f aca="false">SUMIF('3'!$G:$G,A8,'3'!$J:$J)</f>
        <v>5.5</v>
      </c>
      <c r="H8" s="12" t="n">
        <f aca="false">SUMIF('3'!$G:$G,A8,'3'!$K:$K)</f>
        <v>9.5</v>
      </c>
      <c r="I8" s="12" t="n">
        <f aca="false">SUMIF('3'!$G:$G,A8,'3'!$L:$L)</f>
        <v>2.5</v>
      </c>
      <c r="J8" s="12" t="n">
        <f aca="false">SUMIF('3'!$G:$G,A8,'3'!$M:$M)</f>
        <v>7.5</v>
      </c>
      <c r="K8" s="12" t="n">
        <f aca="false">SUMIF(tareas!G:G,A8,tareas!E:E)</f>
        <v>32.5</v>
      </c>
      <c r="M8" s="12" t="n">
        <v>3.66666666666667</v>
      </c>
      <c r="N8" s="12" t="n">
        <v>5.23333333333333</v>
      </c>
      <c r="O8" s="12" t="n">
        <v>7</v>
      </c>
      <c r="P8" s="12" t="n">
        <v>7.46666666666667</v>
      </c>
      <c r="Q8" s="12" t="n">
        <v>7.58333333333333</v>
      </c>
      <c r="R8" s="12" t="n">
        <f aca="false">SUM(M8:Q8)</f>
        <v>30.95</v>
      </c>
    </row>
    <row r="9" customFormat="false" ht="12.8" hidden="false" customHeight="false" outlineLevel="0" collapsed="false">
      <c r="A9" s="12" t="n">
        <f aca="false">ganancias!A9</f>
        <v>8</v>
      </c>
      <c r="B9" s="13" t="n">
        <f aca="false">B8+7</f>
        <v>41951</v>
      </c>
      <c r="D9" s="12" t="n">
        <f aca="false">7*5</f>
        <v>35</v>
      </c>
      <c r="E9" s="2"/>
      <c r="F9" s="12" t="n">
        <f aca="false">SUMIF('4'!$G$1:$G$1048559,A9,'4'!$I$1:$I$1048559)</f>
        <v>2</v>
      </c>
      <c r="G9" s="12" t="n">
        <f aca="false">SUMIF('4'!$G$1:$G$1048559,A9,'4'!$J$1:$J$1048559)</f>
        <v>9</v>
      </c>
      <c r="H9" s="12" t="n">
        <f aca="false">SUMIF('4'!$G$1:$G$1048559,A9,'4'!$K$1:$K$1048559)</f>
        <v>16</v>
      </c>
      <c r="I9" s="12" t="n">
        <f aca="false">SUMIF('4'!$G$1:$G$1048559,A9,'4'!$L$1:$L$1048559)</f>
        <v>8</v>
      </c>
      <c r="J9" s="12" t="n">
        <f aca="false">SUMIF('4'!$G$1:$G$1048559,A9,'4'!$M$1:$M$1048559)</f>
        <v>2</v>
      </c>
      <c r="K9" s="12" t="n">
        <f aca="false">SUMIF(tareas!G:G,A9,tareas!E:E)</f>
        <v>37</v>
      </c>
      <c r="M9" s="12"/>
      <c r="N9" s="12"/>
      <c r="O9" s="12"/>
      <c r="P9" s="12"/>
      <c r="Q9" s="12"/>
      <c r="R9" s="12"/>
    </row>
    <row r="10" customFormat="false" ht="12.8" hidden="false" customHeight="false" outlineLevel="0" collapsed="false">
      <c r="A10" s="12" t="n">
        <f aca="false">ganancias!A10</f>
        <v>9</v>
      </c>
      <c r="B10" s="13" t="n">
        <f aca="false">B9+7</f>
        <v>41958</v>
      </c>
      <c r="D10" s="12" t="n">
        <f aca="false">7*5</f>
        <v>35</v>
      </c>
      <c r="E10" s="2"/>
      <c r="F10" s="12" t="n">
        <f aca="false">SUMIF('4'!$G$1:$G$1048559,A10,'4'!$I$1:$I$1048559)</f>
        <v>14</v>
      </c>
      <c r="G10" s="12" t="n">
        <f aca="false">SUMIF('4'!$G$1:$G$1048559,A10,'4'!$J$1:$J$1048559)</f>
        <v>4</v>
      </c>
      <c r="H10" s="12" t="n">
        <f aca="false">SUMIF('4'!$G$1:$G$1048559,A10,'4'!$K$1:$K$1048559)</f>
        <v>6</v>
      </c>
      <c r="I10" s="12" t="n">
        <f aca="false">SUMIF('4'!$G$1:$G$1048559,A10,'4'!$L$1:$L$1048559)</f>
        <v>4</v>
      </c>
      <c r="J10" s="12" t="n">
        <f aca="false">SUMIF('4'!$G$1:$G$1048559,A10,'4'!$M$1:$M$1048559)</f>
        <v>4</v>
      </c>
      <c r="K10" s="12" t="n">
        <f aca="false">SUMIF(tareas!G:G,A10,tareas!E:E)</f>
        <v>32</v>
      </c>
      <c r="M10" s="12"/>
      <c r="N10" s="12"/>
      <c r="O10" s="12"/>
      <c r="P10" s="12"/>
      <c r="Q10" s="12"/>
      <c r="R10" s="12"/>
    </row>
    <row r="11" customFormat="false" ht="12.8" hidden="false" customHeight="false" outlineLevel="0" collapsed="false">
      <c r="A11" s="12" t="n">
        <f aca="false">ganancias!A11</f>
        <v>10</v>
      </c>
      <c r="B11" s="13" t="n">
        <f aca="false">B10+7</f>
        <v>41965</v>
      </c>
      <c r="D11" s="12" t="n">
        <f aca="false">7*5</f>
        <v>35</v>
      </c>
      <c r="E11" s="2"/>
      <c r="F11" s="12" t="n">
        <f aca="false">SUMIF('4'!$G$1:$G$1048559,A11,'4'!$I$1:$I$1048559)</f>
        <v>6</v>
      </c>
      <c r="G11" s="12" t="n">
        <f aca="false">SUMIF('4'!$G$1:$G$1048559,A11,'4'!$J$1:$J$1048559)</f>
        <v>6</v>
      </c>
      <c r="H11" s="12" t="n">
        <f aca="false">SUMIF('4'!$G$1:$G$1048559,A11,'4'!$K$1:$K$1048559)</f>
        <v>1</v>
      </c>
      <c r="I11" s="12" t="n">
        <f aca="false">SUMIF('4'!$G$1:$G$1048559,A11,'4'!$L$1:$L$1048559)</f>
        <v>6</v>
      </c>
      <c r="J11" s="12" t="n">
        <f aca="false">SUMIF('4'!$G$1:$G$1048559,A11,'4'!$M$1:$M$1048559)</f>
        <v>7</v>
      </c>
      <c r="K11" s="12" t="n">
        <f aca="false">SUMIF(tareas!G:G,A11,tareas!E:E)</f>
        <v>26</v>
      </c>
      <c r="M11" s="12"/>
      <c r="N11" s="12"/>
      <c r="O11" s="12"/>
      <c r="P11" s="12"/>
      <c r="Q11" s="12"/>
      <c r="R11" s="12"/>
    </row>
    <row r="12" customFormat="false" ht="12.8" hidden="false" customHeight="false" outlineLevel="0" collapsed="false">
      <c r="A12" s="12" t="n">
        <f aca="false">ganancias!A12</f>
        <v>11</v>
      </c>
      <c r="B12" s="13" t="n">
        <f aca="false">B11+7</f>
        <v>41972</v>
      </c>
      <c r="D12" s="12" t="n">
        <f aca="false">7*5</f>
        <v>35</v>
      </c>
      <c r="E12" s="2"/>
      <c r="F12" s="12" t="n">
        <f aca="false">SUMIF('1'!$G:$G,A12,'1'!$I:$I)</f>
        <v>0</v>
      </c>
      <c r="G12" s="12" t="n">
        <f aca="false">SUMIF('1'!$G:$G,A12,'1'!$J:$J)</f>
        <v>0</v>
      </c>
      <c r="H12" s="12" t="n">
        <f aca="false">SUMIF('1'!$G:$G,A12,'1'!$K:$K)</f>
        <v>0</v>
      </c>
      <c r="I12" s="12" t="n">
        <f aca="false">SUMIF('1'!$G:$G,A12,'1'!$L:$L)</f>
        <v>0</v>
      </c>
      <c r="J12" s="12" t="n">
        <f aca="false">SUMIF('1'!$G:$G,A12,'1'!$M:$M)</f>
        <v>0</v>
      </c>
      <c r="K12" s="12" t="n">
        <f aca="false">SUMIF(tareas!G:G,A12,tareas!E:E)</f>
        <v>0</v>
      </c>
      <c r="M12" s="12"/>
      <c r="N12" s="12"/>
      <c r="O12" s="12"/>
      <c r="P12" s="12"/>
      <c r="Q12" s="12"/>
      <c r="R12" s="12"/>
    </row>
    <row r="13" customFormat="false" ht="12.75" hidden="false" customHeight="false" outlineLevel="0" collapsed="false">
      <c r="D13" s="0"/>
      <c r="F13" s="0"/>
      <c r="G13" s="0"/>
      <c r="H13" s="0"/>
      <c r="I13" s="0"/>
      <c r="J13" s="0"/>
      <c r="K13" s="0"/>
      <c r="M13" s="0"/>
      <c r="N13" s="0"/>
      <c r="O13" s="0"/>
      <c r="P13" s="0"/>
      <c r="Q13" s="0"/>
      <c r="R13" s="0"/>
    </row>
    <row r="14" customFormat="false" ht="12.75" hidden="false" customHeight="false" outlineLevel="0" collapsed="false">
      <c r="D14" s="1" t="n">
        <f aca="false">SUM(D2:D12)</f>
        <v>385</v>
      </c>
      <c r="F14" s="1" t="n">
        <f aca="false">SUM(F2:F12)</f>
        <v>63</v>
      </c>
      <c r="G14" s="1" t="n">
        <f aca="false">SUM(G2:G12)</f>
        <v>69</v>
      </c>
      <c r="H14" s="1" t="n">
        <f aca="false">SUM(H2:H12)</f>
        <v>59</v>
      </c>
      <c r="I14" s="1" t="n">
        <f aca="false">SUM(I2:I12)</f>
        <v>60.5</v>
      </c>
      <c r="J14" s="1" t="n">
        <f aca="false">SUM(J2:J12)</f>
        <v>49.5</v>
      </c>
      <c r="K14" s="1" t="n">
        <f aca="false">SUM(K2:K12)</f>
        <v>301</v>
      </c>
      <c r="M14" s="1" t="n">
        <f aca="false">SUM(M2:M12)</f>
        <v>43.76</v>
      </c>
      <c r="N14" s="1" t="n">
        <f aca="false">SUM(N2:N12)</f>
        <v>43.1766666666667</v>
      </c>
      <c r="O14" s="1" t="n">
        <f aca="false">SUM(O2:O12)</f>
        <v>48.2633333333333</v>
      </c>
      <c r="P14" s="1" t="n">
        <f aca="false">SUM(P2:P12)</f>
        <v>55.49</v>
      </c>
      <c r="Q14" s="1" t="n">
        <f aca="false">SUM(Q2:Q12)</f>
        <v>63.7433333333333</v>
      </c>
      <c r="R14" s="1" t="n">
        <f aca="false">SUM(R2:R12)</f>
        <v>254.433333333333</v>
      </c>
    </row>
    <row r="15" customFormat="false" ht="12.75" hidden="false" customHeight="false" outlineLevel="0" collapsed="false">
      <c r="K15" s="1" t="n">
        <f aca="false">K14-SUM(F14:J14)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69" colorId="64" zoomScale="100" zoomScaleNormal="100" zoomScalePageLayoutView="100" workbookViewId="0">
      <selection pane="topLeft" activeCell="A66" activeCellId="0" sqref="A66"/>
    </sheetView>
  </sheetViews>
  <sheetFormatPr defaultRowHeight="12.75"/>
  <cols>
    <col collapsed="false" hidden="false" max="1" min="1" style="14" width="3.57142857142857"/>
    <col collapsed="false" hidden="false" max="2" min="2" style="15" width="35.7091836734694"/>
    <col collapsed="false" hidden="false" max="4" min="3" style="15" width="45.7091836734694"/>
    <col collapsed="false" hidden="false" max="7" min="5" style="14" width="15.7142857142857"/>
    <col collapsed="false" hidden="false" max="8" min="8" style="14" width="2.70918367346939"/>
    <col collapsed="false" hidden="false" max="10" min="9" style="14" width="15.7142857142857"/>
    <col collapsed="false" hidden="false" max="1025" min="11" style="16" width="11.7091836734694"/>
  </cols>
  <sheetData>
    <row r="1" s="5" customFormat="true" ht="57" hidden="false" customHeight="false" outlineLevel="0" collapsed="false">
      <c r="A1" s="3" t="s">
        <v>14</v>
      </c>
      <c r="B1" s="3" t="s">
        <v>15</v>
      </c>
      <c r="C1" s="17" t="s">
        <v>16</v>
      </c>
      <c r="D1" s="17" t="s">
        <v>17</v>
      </c>
      <c r="E1" s="3" t="s">
        <v>18</v>
      </c>
      <c r="F1" s="18" t="s">
        <v>1</v>
      </c>
      <c r="G1" s="3" t="s">
        <v>19</v>
      </c>
      <c r="I1" s="3" t="s">
        <v>3</v>
      </c>
      <c r="J1" s="3" t="s">
        <v>20</v>
      </c>
    </row>
    <row r="2" s="14" customFormat="true" ht="25.5" hidden="false" customHeight="false" outlineLevel="0" collapsed="false">
      <c r="A2" s="19" t="n">
        <v>1</v>
      </c>
      <c r="B2" s="20" t="s">
        <v>21</v>
      </c>
      <c r="C2" s="0"/>
      <c r="D2" s="21" t="s">
        <v>22</v>
      </c>
      <c r="E2" s="22" t="n">
        <f aca="false">7.5</f>
        <v>7.5</v>
      </c>
      <c r="F2" s="23" t="n">
        <f aca="false">E2/tiempo!$K$14</f>
        <v>0.0249169435215947</v>
      </c>
      <c r="G2" s="19" t="n">
        <v>1</v>
      </c>
      <c r="H2" s="0"/>
      <c r="I2" s="23" t="n">
        <f aca="false">LOOKUP(A2,'1'!A:A,'1'!Q:Q)</f>
        <v>0.0249169435215947</v>
      </c>
      <c r="J2" s="14" t="n">
        <f aca="false">LOOKUP(A2,'1'!$A:$A,'1'!$R:$R)</f>
        <v>1</v>
      </c>
    </row>
    <row r="3" customFormat="false" ht="38.25" hidden="false" customHeight="false" outlineLevel="0" collapsed="false">
      <c r="A3" s="19" t="n">
        <v>2</v>
      </c>
      <c r="B3" s="20" t="s">
        <v>23</v>
      </c>
      <c r="C3" s="21" t="s">
        <v>24</v>
      </c>
      <c r="D3" s="21" t="s">
        <v>25</v>
      </c>
      <c r="E3" s="22" t="n">
        <v>5</v>
      </c>
      <c r="F3" s="23" t="n">
        <f aca="false">E3/tiempo!$K$14</f>
        <v>0.0166112956810631</v>
      </c>
      <c r="G3" s="19" t="n">
        <v>1</v>
      </c>
      <c r="H3" s="0"/>
      <c r="I3" s="23" t="n">
        <f aca="false">LOOKUP(A3,'1'!A:A,'1'!Q:Q)</f>
        <v>0.0166112956810631</v>
      </c>
      <c r="J3" s="14" t="n">
        <f aca="false">LOOKUP(A3,'1'!$A:$A,'1'!$R:$R)</f>
        <v>1</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63.75" hidden="false" customHeight="false" outlineLevel="0" collapsed="false">
      <c r="A4" s="19" t="n">
        <v>3</v>
      </c>
      <c r="B4" s="20" t="s">
        <v>26</v>
      </c>
      <c r="C4" s="21" t="s">
        <v>27</v>
      </c>
      <c r="D4" s="21" t="s">
        <v>28</v>
      </c>
      <c r="E4" s="22" t="n">
        <v>5</v>
      </c>
      <c r="F4" s="23" t="n">
        <f aca="false">E4/tiempo!$K$14</f>
        <v>0.0166112956810631</v>
      </c>
      <c r="G4" s="19" t="n">
        <v>1</v>
      </c>
      <c r="H4" s="0"/>
      <c r="I4" s="23" t="n">
        <f aca="false">LOOKUP(A4,'1'!A:A,'1'!Q:Q)</f>
        <v>0.0166112956810631</v>
      </c>
      <c r="J4" s="14" t="n">
        <f aca="false">LOOKUP(A4,'1'!$A:$A,'1'!$R:$R)</f>
        <v>1</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8.25" hidden="false" customHeight="false" outlineLevel="0" collapsed="false">
      <c r="A5" s="19" t="n">
        <v>4</v>
      </c>
      <c r="B5" s="20" t="s">
        <v>29</v>
      </c>
      <c r="C5" s="21" t="s">
        <v>30</v>
      </c>
      <c r="D5" s="21" t="s">
        <v>31</v>
      </c>
      <c r="E5" s="22" t="n">
        <v>2</v>
      </c>
      <c r="F5" s="23" t="n">
        <f aca="false">E5/tiempo!$K$14</f>
        <v>0.00664451827242525</v>
      </c>
      <c r="G5" s="19" t="n">
        <v>1</v>
      </c>
      <c r="H5" s="0"/>
      <c r="I5" s="23" t="n">
        <f aca="false">LOOKUP(A5,'1'!A:A,'1'!Q:Q)</f>
        <v>0.00664451827242525</v>
      </c>
      <c r="J5" s="14" t="n">
        <f aca="false">LOOKUP(A5,'1'!$A:$A,'1'!$R:$R)</f>
        <v>1</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5.5" hidden="false" customHeight="false" outlineLevel="0" collapsed="false">
      <c r="A6" s="19" t="n">
        <v>5</v>
      </c>
      <c r="B6" s="24" t="s">
        <v>32</v>
      </c>
      <c r="C6" s="0"/>
      <c r="D6" s="21" t="s">
        <v>33</v>
      </c>
      <c r="E6" s="25" t="n">
        <v>0.5</v>
      </c>
      <c r="F6" s="23" t="n">
        <f aca="false">E6/tiempo!$K$14</f>
        <v>0.00166112956810631</v>
      </c>
      <c r="G6" s="26" t="n">
        <v>1</v>
      </c>
      <c r="H6" s="0"/>
      <c r="I6" s="23" t="n">
        <f aca="false">LOOKUP(A6,'1'!A:A,'1'!Q:Q)</f>
        <v>0.00166112956810631</v>
      </c>
      <c r="J6" s="14" t="n">
        <f aca="false">LOOKUP(A6,'1'!$A:$A,'1'!$R:$R)</f>
        <v>1</v>
      </c>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5.5" hidden="false" customHeight="false" outlineLevel="0" collapsed="false">
      <c r="A7" s="19" t="n">
        <v>6</v>
      </c>
      <c r="B7" s="24" t="s">
        <v>34</v>
      </c>
      <c r="C7" s="0"/>
      <c r="D7" s="21" t="s">
        <v>35</v>
      </c>
      <c r="E7" s="25" t="n">
        <v>0.5</v>
      </c>
      <c r="F7" s="23" t="n">
        <f aca="false">E7/tiempo!$K$14</f>
        <v>0.00166112956810631</v>
      </c>
      <c r="G7" s="25" t="n">
        <v>1</v>
      </c>
      <c r="H7" s="0"/>
      <c r="I7" s="23" t="n">
        <f aca="false">LOOKUP(A7,'1'!A:A,'1'!Q:Q)</f>
        <v>0.00166112956810631</v>
      </c>
      <c r="J7" s="14" t="n">
        <f aca="false">LOOKUP(A7,'1'!$A:$A,'1'!$R:$R)</f>
        <v>1</v>
      </c>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5.5" hidden="false" customHeight="false" outlineLevel="0" collapsed="false">
      <c r="A8" s="19" t="n">
        <v>7</v>
      </c>
      <c r="B8" s="24" t="s">
        <v>36</v>
      </c>
      <c r="C8" s="21" t="s">
        <v>37</v>
      </c>
      <c r="D8" s="21" t="s">
        <v>38</v>
      </c>
      <c r="E8" s="25" t="n">
        <v>0.5</v>
      </c>
      <c r="F8" s="23" t="n">
        <f aca="false">E8/tiempo!$K$14</f>
        <v>0.00166112956810631</v>
      </c>
      <c r="G8" s="25" t="n">
        <v>1</v>
      </c>
      <c r="H8" s="0"/>
      <c r="I8" s="23" t="n">
        <f aca="false">LOOKUP(A8,'1'!A:A,'1'!Q:Q)</f>
        <v>0.00166112956810631</v>
      </c>
      <c r="J8" s="14" t="n">
        <f aca="false">LOOKUP(A8,'1'!$A:$A,'1'!$R:$R)</f>
        <v>1</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5.5" hidden="false" customHeight="false" outlineLevel="0" collapsed="false">
      <c r="A9" s="19" t="n">
        <v>8</v>
      </c>
      <c r="B9" s="24" t="s">
        <v>39</v>
      </c>
      <c r="C9" s="21" t="s">
        <v>40</v>
      </c>
      <c r="D9" s="21" t="s">
        <v>41</v>
      </c>
      <c r="E9" s="25" t="n">
        <v>2</v>
      </c>
      <c r="F9" s="23" t="n">
        <f aca="false">E9/tiempo!$K$14</f>
        <v>0.00664451827242525</v>
      </c>
      <c r="G9" s="25" t="n">
        <v>1</v>
      </c>
      <c r="H9" s="0"/>
      <c r="I9" s="23" t="n">
        <f aca="false">LOOKUP(A9,'1'!A:A,'1'!Q:Q)</f>
        <v>0.00664451827242525</v>
      </c>
      <c r="J9" s="14" t="n">
        <f aca="false">LOOKUP(A9,'1'!$A:$A,'1'!$R:$R)</f>
        <v>1</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5.5" hidden="false" customHeight="false" outlineLevel="0" collapsed="false">
      <c r="A10" s="19" t="n">
        <v>9</v>
      </c>
      <c r="B10" s="24" t="s">
        <v>42</v>
      </c>
      <c r="C10" s="0"/>
      <c r="D10" s="21" t="s">
        <v>43</v>
      </c>
      <c r="E10" s="25" t="n">
        <v>3</v>
      </c>
      <c r="F10" s="23" t="n">
        <f aca="false">E10/tiempo!$K$14</f>
        <v>0.00996677740863787</v>
      </c>
      <c r="G10" s="25" t="n">
        <v>1</v>
      </c>
      <c r="H10" s="0"/>
      <c r="I10" s="23" t="n">
        <f aca="false">LOOKUP(A10,'1'!A:A,'1'!Q:Q)</f>
        <v>0.00996677740863787</v>
      </c>
      <c r="J10" s="14" t="n">
        <f aca="false">LOOKUP(A10,'1'!$A:$A,'1'!$R:$R)</f>
        <v>2</v>
      </c>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5.5" hidden="false" customHeight="false" outlineLevel="0" collapsed="false">
      <c r="A11" s="19" t="n">
        <v>10</v>
      </c>
      <c r="B11" s="24" t="s">
        <v>44</v>
      </c>
      <c r="C11" s="21" t="s">
        <v>45</v>
      </c>
      <c r="D11" s="21" t="s">
        <v>46</v>
      </c>
      <c r="E11" s="25" t="n">
        <v>10</v>
      </c>
      <c r="F11" s="23" t="n">
        <f aca="false">E11/tiempo!$K$14</f>
        <v>0.0332225913621262</v>
      </c>
      <c r="G11" s="25" t="n">
        <v>2</v>
      </c>
      <c r="H11" s="0"/>
      <c r="I11" s="23" t="n">
        <f aca="false">LOOKUP(A11,'1'!A:A,'1'!Q:Q)</f>
        <v>0.0332225913621262</v>
      </c>
      <c r="J11" s="14" t="n">
        <f aca="false">LOOKUP(A11,'1'!$A:$A,'1'!$R:$R)</f>
        <v>2</v>
      </c>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5.5" hidden="false" customHeight="false" outlineLevel="0" collapsed="false">
      <c r="A12" s="19" t="n">
        <v>11</v>
      </c>
      <c r="B12" s="24" t="s">
        <v>47</v>
      </c>
      <c r="C12" s="21" t="s">
        <v>48</v>
      </c>
      <c r="D12" s="21" t="s">
        <v>49</v>
      </c>
      <c r="E12" s="25" t="n">
        <v>2</v>
      </c>
      <c r="F12" s="23" t="n">
        <f aca="false">E12/tiempo!$K$14</f>
        <v>0.00664451827242525</v>
      </c>
      <c r="G12" s="25" t="n">
        <v>2</v>
      </c>
      <c r="H12" s="0"/>
      <c r="I12" s="23" t="n">
        <f aca="false">LOOKUP(A12,'1'!A:A,'1'!Q:Q)</f>
        <v>0.00664451827242525</v>
      </c>
      <c r="J12" s="14" t="n">
        <f aca="false">LOOKUP(A12,'1'!$A:$A,'1'!$R:$R)</f>
        <v>3</v>
      </c>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5.5" hidden="false" customHeight="false" outlineLevel="0" collapsed="false">
      <c r="A13" s="19" t="n">
        <v>12</v>
      </c>
      <c r="B13" s="24" t="s">
        <v>50</v>
      </c>
      <c r="C13" s="21" t="s">
        <v>48</v>
      </c>
      <c r="D13" s="21" t="s">
        <v>51</v>
      </c>
      <c r="E13" s="25" t="n">
        <v>2</v>
      </c>
      <c r="F13" s="23" t="n">
        <f aca="false">E13/tiempo!$K$14</f>
        <v>0.00664451827242525</v>
      </c>
      <c r="G13" s="25" t="n">
        <v>2</v>
      </c>
      <c r="H13" s="0"/>
      <c r="I13" s="23" t="n">
        <f aca="false">LOOKUP(A13,'1'!A:A,'1'!Q:Q)</f>
        <v>0.00664451827242525</v>
      </c>
      <c r="J13" s="14" t="n">
        <f aca="false">LOOKUP(A13,'1'!$A:$A,'1'!$R:$R)</f>
        <v>3</v>
      </c>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8.25" hidden="false" customHeight="false" outlineLevel="0" collapsed="false">
      <c r="A14" s="19" t="n">
        <v>13</v>
      </c>
      <c r="B14" s="24" t="s">
        <v>52</v>
      </c>
      <c r="C14" s="21" t="s">
        <v>53</v>
      </c>
      <c r="D14" s="21" t="s">
        <v>54</v>
      </c>
      <c r="E14" s="25" t="n">
        <v>4</v>
      </c>
      <c r="F14" s="23" t="n">
        <f aca="false">E14/tiempo!$K$14</f>
        <v>0.0132890365448505</v>
      </c>
      <c r="G14" s="25" t="n">
        <v>2</v>
      </c>
      <c r="H14" s="0"/>
      <c r="I14" s="23" t="n">
        <f aca="false">LOOKUP(A14,'1'!A:A,'1'!Q:Q)</f>
        <v>0.0132890365448505</v>
      </c>
      <c r="J14" s="14" t="n">
        <f aca="false">LOOKUP(A14,'1'!$A:$A,'1'!$R:$R)</f>
        <v>3</v>
      </c>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5.5" hidden="false" customHeight="false" outlineLevel="0" collapsed="false">
      <c r="A15" s="19" t="n">
        <v>14</v>
      </c>
      <c r="B15" s="24" t="s">
        <v>55</v>
      </c>
      <c r="C15" s="21" t="s">
        <v>37</v>
      </c>
      <c r="D15" s="21" t="s">
        <v>56</v>
      </c>
      <c r="E15" s="25" t="n">
        <v>0.5</v>
      </c>
      <c r="F15" s="23" t="n">
        <f aca="false">E15/tiempo!$K$14</f>
        <v>0.00166112956810631</v>
      </c>
      <c r="G15" s="25" t="n">
        <v>2</v>
      </c>
      <c r="H15" s="0"/>
      <c r="I15" s="23" t="n">
        <f aca="false">LOOKUP(A15,'1'!A:A,'1'!Q:Q)</f>
        <v>0.00166112956810631</v>
      </c>
      <c r="J15" s="14" t="n">
        <f aca="false">LOOKUP(A15,'1'!$A:$A,'1'!$R:$R)</f>
        <v>2</v>
      </c>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5.5" hidden="false" customHeight="false" outlineLevel="0" collapsed="false">
      <c r="A16" s="19" t="n">
        <v>15</v>
      </c>
      <c r="B16" s="24" t="s">
        <v>57</v>
      </c>
      <c r="C16" s="21" t="s">
        <v>58</v>
      </c>
      <c r="D16" s="21" t="s">
        <v>59</v>
      </c>
      <c r="E16" s="25" t="n">
        <v>2</v>
      </c>
      <c r="F16" s="23" t="n">
        <f aca="false">E16/tiempo!$K$14</f>
        <v>0.00664451827242525</v>
      </c>
      <c r="G16" s="25" t="n">
        <v>3</v>
      </c>
      <c r="H16" s="0"/>
      <c r="I16" s="23" t="n">
        <f aca="false">LOOKUP(A16,'1'!A:A,'1'!Q:Q)</f>
        <v>0.00664451827242525</v>
      </c>
      <c r="J16" s="14" t="n">
        <f aca="false">LOOKUP(A16,'1'!$A:$A,'1'!$R:$R)</f>
        <v>3</v>
      </c>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5.5" hidden="false" customHeight="false" outlineLevel="0" collapsed="false">
      <c r="A17" s="19" t="n">
        <v>16</v>
      </c>
      <c r="B17" s="24" t="s">
        <v>60</v>
      </c>
      <c r="C17" s="21" t="s">
        <v>61</v>
      </c>
      <c r="D17" s="21" t="s">
        <v>62</v>
      </c>
      <c r="E17" s="25" t="n">
        <v>10</v>
      </c>
      <c r="F17" s="23" t="n">
        <f aca="false">E17/tiempo!$K$14</f>
        <v>0.0332225913621262</v>
      </c>
      <c r="G17" s="25" t="n">
        <v>3</v>
      </c>
      <c r="H17" s="0"/>
      <c r="I17" s="23" t="n">
        <f aca="false">LOOKUP(A17,'1'!A:A,'1'!Q:Q)</f>
        <v>0.0332225913621262</v>
      </c>
      <c r="J17" s="14" t="n">
        <f aca="false">LOOKUP(A17,'1'!$A:$A,'1'!$R:$R)</f>
        <v>3</v>
      </c>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8.25" hidden="false" customHeight="false" outlineLevel="0" collapsed="false">
      <c r="A18" s="19" t="n">
        <v>17</v>
      </c>
      <c r="B18" s="15" t="s">
        <v>63</v>
      </c>
      <c r="C18" s="21" t="s">
        <v>64</v>
      </c>
      <c r="D18" s="21" t="s">
        <v>65</v>
      </c>
      <c r="E18" s="14" t="n">
        <v>2</v>
      </c>
      <c r="F18" s="23" t="n">
        <f aca="false">E18/tiempo!$K$14</f>
        <v>0.00664451827242525</v>
      </c>
      <c r="G18" s="14" t="n">
        <v>3</v>
      </c>
      <c r="H18" s="0"/>
      <c r="I18" s="23" t="n">
        <f aca="false">LOOKUP(A18,'1'!A:A,'1'!Q:Q)</f>
        <v>0.00664451827242525</v>
      </c>
      <c r="J18" s="14" t="n">
        <f aca="false">LOOKUP(A18,'1'!$A:$A,'1'!$R:$R)</f>
        <v>3</v>
      </c>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5.5" hidden="false" customHeight="false" outlineLevel="0" collapsed="false">
      <c r="A19" s="19" t="n">
        <v>18</v>
      </c>
      <c r="B19" s="15" t="s">
        <v>66</v>
      </c>
      <c r="C19" s="21" t="s">
        <v>67</v>
      </c>
      <c r="D19" s="21" t="s">
        <v>68</v>
      </c>
      <c r="E19" s="14" t="n">
        <v>3</v>
      </c>
      <c r="F19" s="23" t="n">
        <f aca="false">E19/tiempo!$K$14</f>
        <v>0.00996677740863787</v>
      </c>
      <c r="G19" s="14" t="n">
        <v>3</v>
      </c>
      <c r="H19" s="0"/>
      <c r="I19" s="23" t="n">
        <f aca="false">LOOKUP(A19,'1'!A:A,'1'!Q:Q)</f>
        <v>0.00996677740863787</v>
      </c>
      <c r="J19" s="14" t="n">
        <f aca="false">LOOKUP(A19,'1'!$A:$A,'1'!$R:$R)</f>
        <v>3</v>
      </c>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8.25" hidden="false" customHeight="false" outlineLevel="0" collapsed="false">
      <c r="A20" s="19" t="n">
        <v>19</v>
      </c>
      <c r="B20" s="15" t="s">
        <v>69</v>
      </c>
      <c r="C20" s="21" t="s">
        <v>70</v>
      </c>
      <c r="D20" s="21" t="s">
        <v>71</v>
      </c>
      <c r="E20" s="14" t="n">
        <v>2</v>
      </c>
      <c r="F20" s="23" t="n">
        <f aca="false">E20/tiempo!$K$14</f>
        <v>0.00664451827242525</v>
      </c>
      <c r="G20" s="14" t="n">
        <v>3</v>
      </c>
      <c r="H20" s="0"/>
      <c r="I20" s="23" t="n">
        <f aca="false">LOOKUP(A20,'1'!A:A,'1'!Q:Q)</f>
        <v>0.00664451827242525</v>
      </c>
      <c r="J20" s="14" t="n">
        <f aca="false">LOOKUP(A20,'1'!$A:$A,'1'!$R:$R)</f>
        <v>3</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51" hidden="false" customHeight="false" outlineLevel="0" collapsed="false">
      <c r="A21" s="19" t="n">
        <v>20</v>
      </c>
      <c r="B21" s="15" t="s">
        <v>72</v>
      </c>
      <c r="C21" s="21" t="s">
        <v>73</v>
      </c>
      <c r="D21" s="21" t="s">
        <v>74</v>
      </c>
      <c r="E21" s="14" t="n">
        <v>4</v>
      </c>
      <c r="F21" s="23" t="n">
        <f aca="false">E21/tiempo!$K$14</f>
        <v>0.0132890365448505</v>
      </c>
      <c r="G21" s="14" t="n">
        <v>3</v>
      </c>
      <c r="H21" s="0"/>
      <c r="I21" s="23" t="n">
        <f aca="false">LOOKUP(A21,'1'!A:A,'1'!Q:Q)</f>
        <v>0.0132890365448505</v>
      </c>
      <c r="J21" s="14" t="n">
        <f aca="false">LOOKUP(A21,'1'!$A:$A,'1'!$R:$R)</f>
        <v>3</v>
      </c>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63.75" hidden="false" customHeight="false" outlineLevel="0" collapsed="false">
      <c r="A22" s="19" t="n">
        <v>21</v>
      </c>
      <c r="B22" s="24" t="s">
        <v>75</v>
      </c>
      <c r="C22" s="21" t="s">
        <v>76</v>
      </c>
      <c r="D22" s="21" t="s">
        <v>77</v>
      </c>
      <c r="E22" s="14" t="n">
        <v>5</v>
      </c>
      <c r="F22" s="23" t="n">
        <f aca="false">E22/tiempo!$K$14</f>
        <v>0.0166112956810631</v>
      </c>
      <c r="G22" s="14" t="n">
        <v>3</v>
      </c>
      <c r="H22" s="0"/>
      <c r="I22" s="23" t="n">
        <f aca="false">LOOKUP(A22,'1'!A:A,'1'!Q:Q)</f>
        <v>0.0166112956810631</v>
      </c>
      <c r="J22" s="14" t="n">
        <f aca="false">LOOKUP(A22,'1'!$A:$A,'1'!$R:$R)</f>
        <v>3</v>
      </c>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s="30" customFormat="true" ht="12.95" hidden="false" customHeight="true" outlineLevel="0" collapsed="false">
      <c r="A23" s="27"/>
      <c r="B23" s="28"/>
      <c r="C23" s="29"/>
      <c r="D23" s="29"/>
      <c r="F23" s="31"/>
      <c r="I23" s="31"/>
    </row>
    <row r="24" s="14" customFormat="true" ht="38.25" hidden="false" customHeight="false" outlineLevel="0" collapsed="false">
      <c r="A24" s="19" t="n">
        <v>22</v>
      </c>
      <c r="B24" s="24" t="s">
        <v>78</v>
      </c>
      <c r="C24" s="21" t="s">
        <v>79</v>
      </c>
      <c r="D24" s="21" t="s">
        <v>80</v>
      </c>
      <c r="E24" s="14" t="n">
        <v>5</v>
      </c>
      <c r="F24" s="23" t="n">
        <f aca="false">E24/tiempo!$K$14</f>
        <v>0.0166112956810631</v>
      </c>
      <c r="G24" s="14" t="n">
        <v>4</v>
      </c>
      <c r="H24" s="0"/>
      <c r="I24" s="23" t="n">
        <f aca="false">LOOKUP(A24,'2'!A:A,'2'!Q:Q)</f>
        <v>0.0166112956810631</v>
      </c>
      <c r="J24" s="14" t="n">
        <f aca="false">LOOKUP(A24,'2'!$A:$A,'2'!$R:$R)</f>
        <v>4</v>
      </c>
    </row>
    <row r="25" customFormat="false" ht="63.75" hidden="false" customHeight="false" outlineLevel="0" collapsed="false">
      <c r="A25" s="19" t="n">
        <v>23</v>
      </c>
      <c r="B25" s="15" t="s">
        <v>81</v>
      </c>
      <c r="C25" s="21" t="s">
        <v>82</v>
      </c>
      <c r="D25" s="21" t="s">
        <v>83</v>
      </c>
      <c r="E25" s="14" t="n">
        <v>5</v>
      </c>
      <c r="F25" s="23" t="n">
        <f aca="false">E25/tiempo!$K$14</f>
        <v>0.0166112956810631</v>
      </c>
      <c r="G25" s="14" t="n">
        <v>4</v>
      </c>
      <c r="H25" s="0"/>
      <c r="I25" s="23" t="n">
        <f aca="false">LOOKUP(A25,'2'!A:A,'2'!Q:Q)</f>
        <v>0.0166112956810631</v>
      </c>
      <c r="J25" s="14" t="n">
        <f aca="false">LOOKUP(A25,'2'!$A:$A,'2'!$R:$R)</f>
        <v>4</v>
      </c>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8.25" hidden="false" customHeight="false" outlineLevel="0" collapsed="false">
      <c r="A26" s="19" t="n">
        <v>24</v>
      </c>
      <c r="B26" s="15" t="s">
        <v>84</v>
      </c>
      <c r="C26" s="21" t="s">
        <v>85</v>
      </c>
      <c r="D26" s="21" t="s">
        <v>31</v>
      </c>
      <c r="E26" s="14" t="n">
        <v>2</v>
      </c>
      <c r="F26" s="23" t="n">
        <f aca="false">E26/tiempo!$K$14</f>
        <v>0.00664451827242525</v>
      </c>
      <c r="G26" s="14" t="n">
        <v>4</v>
      </c>
      <c r="H26" s="0"/>
      <c r="I26" s="23" t="n">
        <f aca="false">LOOKUP(A26,'2'!A:A,'2'!Q:Q)</f>
        <v>0.00664451827242525</v>
      </c>
      <c r="J26" s="14" t="n">
        <f aca="false">LOOKUP(A26,'2'!$A:$A,'2'!$R:$R)</f>
        <v>4</v>
      </c>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5.5" hidden="false" customHeight="false" outlineLevel="0" collapsed="false">
      <c r="A27" s="19" t="n">
        <v>25</v>
      </c>
      <c r="B27" s="15" t="s">
        <v>86</v>
      </c>
      <c r="C27" s="0"/>
      <c r="D27" s="21" t="s">
        <v>87</v>
      </c>
      <c r="E27" s="14" t="n">
        <v>0.5</v>
      </c>
      <c r="F27" s="23" t="n">
        <f aca="false">E27/tiempo!$K$14</f>
        <v>0.00166112956810631</v>
      </c>
      <c r="G27" s="14" t="n">
        <v>4</v>
      </c>
      <c r="H27" s="0"/>
      <c r="I27" s="23" t="n">
        <f aca="false">LOOKUP(A27,'2'!A:A,'2'!Q:Q)</f>
        <v>0.00166112956810631</v>
      </c>
      <c r="J27" s="14" t="n">
        <f aca="false">LOOKUP(A27,'2'!$A:$A,'2'!$R:$R)</f>
        <v>5</v>
      </c>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51" hidden="false" customHeight="false" outlineLevel="0" collapsed="false">
      <c r="A28" s="19" t="n">
        <v>26</v>
      </c>
      <c r="B28" s="15" t="s">
        <v>88</v>
      </c>
      <c r="C28" s="21" t="s">
        <v>89</v>
      </c>
      <c r="D28" s="21" t="s">
        <v>90</v>
      </c>
      <c r="E28" s="14" t="n">
        <f aca="false">7.5</f>
        <v>7.5</v>
      </c>
      <c r="F28" s="23" t="n">
        <f aca="false">E28/tiempo!$K$14</f>
        <v>0.0249169435215947</v>
      </c>
      <c r="G28" s="14" t="n">
        <v>4</v>
      </c>
      <c r="H28" s="0"/>
      <c r="I28" s="23" t="n">
        <f aca="false">LOOKUP(A28,'2'!A:A,'2'!Q:Q)</f>
        <v>0.0249169435215947</v>
      </c>
      <c r="J28" s="14" t="n">
        <f aca="false">LOOKUP(A28,'2'!$A:$A,'2'!$R:$R)</f>
        <v>4</v>
      </c>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5.5" hidden="false" customHeight="false" outlineLevel="0" collapsed="false">
      <c r="A29" s="19" t="n">
        <v>27</v>
      </c>
      <c r="B29" s="15" t="s">
        <v>91</v>
      </c>
      <c r="C29" s="21" t="s">
        <v>37</v>
      </c>
      <c r="D29" s="21" t="s">
        <v>92</v>
      </c>
      <c r="E29" s="14" t="n">
        <v>0.5</v>
      </c>
      <c r="F29" s="23" t="n">
        <f aca="false">E29/tiempo!$K$14</f>
        <v>0.00166112956810631</v>
      </c>
      <c r="G29" s="14" t="n">
        <v>4</v>
      </c>
      <c r="H29" s="0"/>
      <c r="I29" s="23" t="n">
        <f aca="false">LOOKUP(A29,'2'!A:A,'2'!Q:Q)</f>
        <v>0.00166112956810631</v>
      </c>
      <c r="J29" s="14" t="n">
        <f aca="false">LOOKUP(A29,'2'!$A:$A,'2'!$R:$R)</f>
        <v>4</v>
      </c>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5.5" hidden="false" customHeight="false" outlineLevel="0" collapsed="false">
      <c r="A30" s="19" t="n">
        <v>28</v>
      </c>
      <c r="B30" s="15" t="s">
        <v>93</v>
      </c>
      <c r="C30" s="21" t="s">
        <v>94</v>
      </c>
      <c r="D30" s="21" t="s">
        <v>95</v>
      </c>
      <c r="E30" s="14" t="n">
        <v>2</v>
      </c>
      <c r="F30" s="23" t="n">
        <f aca="false">E30/tiempo!$K$14</f>
        <v>0.00664451827242525</v>
      </c>
      <c r="G30" s="14" t="n">
        <v>4</v>
      </c>
      <c r="H30" s="0"/>
      <c r="I30" s="23" t="n">
        <f aca="false">LOOKUP(A30,'2'!A:A,'2'!Q:Q)</f>
        <v>0.00664451827242525</v>
      </c>
      <c r="J30" s="14" t="n">
        <f aca="false">LOOKUP(A30,'2'!$A:$A,'2'!$R:$R)</f>
        <v>4</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25.5" hidden="false" customHeight="false" outlineLevel="0" collapsed="false">
      <c r="A31" s="19" t="n">
        <v>29</v>
      </c>
      <c r="B31" s="15" t="s">
        <v>96</v>
      </c>
      <c r="C31" s="0"/>
      <c r="D31" s="21" t="s">
        <v>97</v>
      </c>
      <c r="E31" s="14" t="n">
        <v>3</v>
      </c>
      <c r="F31" s="23" t="n">
        <f aca="false">E31/tiempo!$K$14</f>
        <v>0.00996677740863787</v>
      </c>
      <c r="G31" s="14" t="n">
        <v>4</v>
      </c>
      <c r="H31" s="0"/>
      <c r="I31" s="23" t="n">
        <f aca="false">LOOKUP(A31,'2'!A:A,'2'!Q:Q)</f>
        <v>0.00996677740863787</v>
      </c>
      <c r="J31" s="14" t="n">
        <f aca="false">LOOKUP(A31,'2'!$A:$A,'2'!$R:$R)</f>
        <v>4</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5.5" hidden="false" customHeight="false" outlineLevel="0" collapsed="false">
      <c r="A32" s="19" t="n">
        <v>30</v>
      </c>
      <c r="B32" s="15" t="s">
        <v>98</v>
      </c>
      <c r="C32" s="21" t="s">
        <v>99</v>
      </c>
      <c r="D32" s="21" t="s">
        <v>100</v>
      </c>
      <c r="E32" s="14" t="n">
        <v>5</v>
      </c>
      <c r="F32" s="23" t="n">
        <f aca="false">E32/tiempo!$K$14</f>
        <v>0.0166112956810631</v>
      </c>
      <c r="G32" s="14" t="n">
        <v>4</v>
      </c>
      <c r="H32" s="0"/>
      <c r="I32" s="23" t="n">
        <f aca="false">LOOKUP(A32,'2'!A:A,'2'!Q:Q)</f>
        <v>0.0166112956810631</v>
      </c>
      <c r="J32" s="14" t="n">
        <f aca="false">LOOKUP(A32,'2'!$A:$A,'2'!$R:$R)</f>
        <v>5</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38.25" hidden="false" customHeight="false" outlineLevel="0" collapsed="false">
      <c r="A33" s="19" t="n">
        <v>31</v>
      </c>
      <c r="B33" s="15" t="s">
        <v>101</v>
      </c>
      <c r="C33" s="21" t="s">
        <v>102</v>
      </c>
      <c r="D33" s="21" t="s">
        <v>103</v>
      </c>
      <c r="E33" s="14" t="n">
        <v>0.5</v>
      </c>
      <c r="F33" s="23" t="n">
        <f aca="false">E33/tiempo!$K$14</f>
        <v>0.00166112956810631</v>
      </c>
      <c r="G33" s="14" t="n">
        <v>4</v>
      </c>
      <c r="H33" s="0"/>
      <c r="I33" s="23" t="n">
        <f aca="false">LOOKUP(A33,'2'!A:A,'2'!Q:Q)</f>
        <v>0.00166112956810631</v>
      </c>
      <c r="J33" s="14" t="n">
        <f aca="false">LOOKUP(A33,'2'!$A:$A,'2'!$R:$R)</f>
        <v>5</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51" hidden="false" customHeight="false" outlineLevel="0" collapsed="false">
      <c r="A34" s="19" t="n">
        <v>32</v>
      </c>
      <c r="B34" s="15" t="s">
        <v>104</v>
      </c>
      <c r="C34" s="21" t="s">
        <v>105</v>
      </c>
      <c r="D34" s="21" t="s">
        <v>106</v>
      </c>
      <c r="E34" s="14" t="n">
        <v>1</v>
      </c>
      <c r="F34" s="23" t="n">
        <f aca="false">E34/tiempo!$K$14</f>
        <v>0.00332225913621262</v>
      </c>
      <c r="G34" s="14" t="n">
        <v>4</v>
      </c>
      <c r="H34" s="0"/>
      <c r="I34" s="23" t="n">
        <f aca="false">LOOKUP(A34,'2'!A:A,'2'!Q:Q)</f>
        <v>0.00332225913621262</v>
      </c>
      <c r="J34" s="14" t="n">
        <f aca="false">LOOKUP(A34,'2'!$A:$A,'2'!$R:$R)</f>
        <v>5</v>
      </c>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38.25" hidden="false" customHeight="false" outlineLevel="0" collapsed="false">
      <c r="A35" s="19" t="n">
        <v>33</v>
      </c>
      <c r="B35" s="15" t="s">
        <v>107</v>
      </c>
      <c r="C35" s="21" t="s">
        <v>102</v>
      </c>
      <c r="D35" s="21" t="s">
        <v>108</v>
      </c>
      <c r="E35" s="14" t="n">
        <v>3</v>
      </c>
      <c r="F35" s="23" t="n">
        <f aca="false">E35/tiempo!$K$14</f>
        <v>0.00996677740863787</v>
      </c>
      <c r="G35" s="14" t="n">
        <v>4</v>
      </c>
      <c r="H35" s="0"/>
      <c r="I35" s="23" t="n">
        <f aca="false">LOOKUP(A35,'2'!A:A,'2'!Q:Q)</f>
        <v>0.00996677740863787</v>
      </c>
      <c r="J35" s="14" t="n">
        <f aca="false">LOOKUP(A35,'2'!$A:$A,'2'!$R:$R)</f>
        <v>5</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8.25" hidden="false" customHeight="false" outlineLevel="0" collapsed="false">
      <c r="A36" s="19" t="n">
        <v>34</v>
      </c>
      <c r="B36" s="15" t="s">
        <v>109</v>
      </c>
      <c r="C36" s="21" t="s">
        <v>102</v>
      </c>
      <c r="D36" s="21" t="s">
        <v>110</v>
      </c>
      <c r="E36" s="14" t="n">
        <v>1</v>
      </c>
      <c r="F36" s="23" t="n">
        <f aca="false">E36/tiempo!$K$14</f>
        <v>0.00332225913621262</v>
      </c>
      <c r="G36" s="14" t="n">
        <v>5</v>
      </c>
      <c r="H36" s="0"/>
      <c r="I36" s="23" t="n">
        <f aca="false">LOOKUP(A36,'2'!A:A,'2'!Q:Q)</f>
        <v>0.00332225913621262</v>
      </c>
      <c r="J36" s="14" t="n">
        <f aca="false">LOOKUP(A36,'2'!$A:$A,'2'!$R:$R)</f>
        <v>5</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8.25" hidden="false" customHeight="false" outlineLevel="0" collapsed="false">
      <c r="A37" s="19" t="n">
        <v>35</v>
      </c>
      <c r="B37" s="15" t="s">
        <v>111</v>
      </c>
      <c r="C37" s="21" t="s">
        <v>102</v>
      </c>
      <c r="D37" s="21" t="s">
        <v>112</v>
      </c>
      <c r="E37" s="14" t="n">
        <v>4</v>
      </c>
      <c r="F37" s="23" t="n">
        <f aca="false">E37/tiempo!$K$14</f>
        <v>0.0132890365448505</v>
      </c>
      <c r="G37" s="14" t="n">
        <v>5</v>
      </c>
      <c r="H37" s="0"/>
      <c r="I37" s="23" t="n">
        <f aca="false">LOOKUP(A37,'2'!A:A,'2'!Q:Q)</f>
        <v>0.0132890365448505</v>
      </c>
      <c r="J37" s="14" t="n">
        <f aca="false">LOOKUP(A37,'2'!$A:$A,'2'!$R:$R)</f>
        <v>5</v>
      </c>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8.25" hidden="false" customHeight="false" outlineLevel="0" collapsed="false">
      <c r="A38" s="19" t="n">
        <v>36</v>
      </c>
      <c r="B38" s="15" t="s">
        <v>113</v>
      </c>
      <c r="C38" s="21" t="s">
        <v>102</v>
      </c>
      <c r="D38" s="21" t="s">
        <v>114</v>
      </c>
      <c r="E38" s="14" t="n">
        <v>4</v>
      </c>
      <c r="F38" s="23" t="n">
        <f aca="false">E38/tiempo!$K$14</f>
        <v>0.0132890365448505</v>
      </c>
      <c r="G38" s="14" t="n">
        <v>5</v>
      </c>
      <c r="H38" s="0"/>
      <c r="I38" s="23" t="n">
        <f aca="false">LOOKUP(A38,'2'!A:A,'2'!Q:Q)</f>
        <v>0.0132890365448505</v>
      </c>
      <c r="J38" s="14" t="n">
        <f aca="false">LOOKUP(A38,'2'!$A:$A,'2'!$R:$R)</f>
        <v>5</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8.25" hidden="false" customHeight="false" outlineLevel="0" collapsed="false">
      <c r="A39" s="19" t="n">
        <v>37</v>
      </c>
      <c r="B39" s="15" t="s">
        <v>115</v>
      </c>
      <c r="C39" s="21" t="s">
        <v>102</v>
      </c>
      <c r="D39" s="21" t="s">
        <v>116</v>
      </c>
      <c r="E39" s="14" t="n">
        <v>2</v>
      </c>
      <c r="F39" s="23" t="n">
        <f aca="false">E39/tiempo!$K$14</f>
        <v>0.00664451827242525</v>
      </c>
      <c r="G39" s="14" t="n">
        <v>5</v>
      </c>
      <c r="H39" s="0"/>
      <c r="I39" s="23" t="n">
        <f aca="false">LOOKUP(A39,'2'!A:A,'2'!Q:Q)</f>
        <v>0.00664451827242525</v>
      </c>
      <c r="J39" s="14" t="n">
        <f aca="false">LOOKUP(A39,'2'!$A:$A,'2'!$R:$R)</f>
        <v>8</v>
      </c>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5.5" hidden="false" customHeight="false" outlineLevel="0" collapsed="false">
      <c r="A40" s="19" t="n">
        <v>38</v>
      </c>
      <c r="B40" s="15" t="s">
        <v>117</v>
      </c>
      <c r="C40" s="21" t="s">
        <v>118</v>
      </c>
      <c r="D40" s="21" t="s">
        <v>119</v>
      </c>
      <c r="E40" s="14" t="n">
        <v>0.5</v>
      </c>
      <c r="F40" s="23" t="n">
        <f aca="false">E40/tiempo!$K$14</f>
        <v>0.00166112956810631</v>
      </c>
      <c r="G40" s="14" t="n">
        <v>5</v>
      </c>
      <c r="H40" s="0"/>
      <c r="I40" s="23" t="n">
        <f aca="false">LOOKUP(A40,'2'!A:A,'2'!Q:Q)</f>
        <v>0.00166112956810631</v>
      </c>
      <c r="J40" s="14" t="n">
        <f aca="false">LOOKUP(A40,'2'!$A:$A,'2'!$R:$R)</f>
        <v>8</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5.5" hidden="false" customHeight="false" outlineLevel="0" collapsed="false">
      <c r="A41" s="19" t="n">
        <v>39</v>
      </c>
      <c r="B41" s="15" t="s">
        <v>120</v>
      </c>
      <c r="C41" s="0"/>
      <c r="D41" s="21" t="s">
        <v>121</v>
      </c>
      <c r="E41" s="14" t="n">
        <v>4</v>
      </c>
      <c r="F41" s="23" t="n">
        <f aca="false">E41/tiempo!$K$14</f>
        <v>0.0132890365448505</v>
      </c>
      <c r="G41" s="14" t="n">
        <v>5</v>
      </c>
      <c r="H41" s="0"/>
      <c r="I41" s="23" t="n">
        <f aca="false">LOOKUP(A41,'2'!A:A,'2'!Q:Q)</f>
        <v>0.0132890365448505</v>
      </c>
      <c r="J41" s="14" t="n">
        <f aca="false">LOOKUP(A41,'2'!$A:$A,'2'!$R:$R)</f>
        <v>5</v>
      </c>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5.5" hidden="false" customHeight="false" outlineLevel="0" collapsed="false">
      <c r="A42" s="19" t="n">
        <v>40</v>
      </c>
      <c r="B42" s="15" t="s">
        <v>122</v>
      </c>
      <c r="C42" s="0"/>
      <c r="D42" s="21" t="s">
        <v>123</v>
      </c>
      <c r="E42" s="14" t="n">
        <v>3</v>
      </c>
      <c r="F42" s="23" t="n">
        <f aca="false">E42/tiempo!$K$14</f>
        <v>0.00996677740863787</v>
      </c>
      <c r="G42" s="14" t="n">
        <v>5</v>
      </c>
      <c r="H42" s="0"/>
      <c r="I42" s="23" t="n">
        <f aca="false">LOOKUP(A42,'2'!A:A,'2'!Q:Q)</f>
        <v>0.00996677740863787</v>
      </c>
      <c r="J42" s="14" t="n">
        <f aca="false">LOOKUP(A42,'2'!$A:$A,'2'!$R:$R)</f>
        <v>5</v>
      </c>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51" hidden="false" customHeight="false" outlineLevel="0" collapsed="false">
      <c r="A43" s="19" t="n">
        <v>41</v>
      </c>
      <c r="B43" s="15" t="s">
        <v>124</v>
      </c>
      <c r="C43" s="21" t="s">
        <v>125</v>
      </c>
      <c r="D43" s="21" t="s">
        <v>100</v>
      </c>
      <c r="E43" s="14" t="n">
        <v>5</v>
      </c>
      <c r="F43" s="23" t="n">
        <f aca="false">E43/tiempo!$K$14</f>
        <v>0.0166112956810631</v>
      </c>
      <c r="G43" s="14" t="n">
        <v>5</v>
      </c>
      <c r="H43" s="0"/>
      <c r="I43" s="23" t="n">
        <f aca="false">LOOKUP(A43,'2'!A:A,'2'!Q:Q)</f>
        <v>0.0166112956810631</v>
      </c>
      <c r="J43" s="14" t="n">
        <f aca="false">LOOKUP(A43,'2'!$A:$A,'2'!$R:$R)</f>
        <v>5</v>
      </c>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5.5" hidden="false" customHeight="false" outlineLevel="0" collapsed="false">
      <c r="A44" s="19" t="n">
        <v>42</v>
      </c>
      <c r="B44" s="15" t="s">
        <v>126</v>
      </c>
      <c r="C44" s="21" t="s">
        <v>127</v>
      </c>
      <c r="D44" s="21" t="s">
        <v>128</v>
      </c>
      <c r="E44" s="14" t="n">
        <v>5</v>
      </c>
      <c r="F44" s="23" t="n">
        <f aca="false">E44/tiempo!$K$14</f>
        <v>0.0166112956810631</v>
      </c>
      <c r="G44" s="14" t="n">
        <v>5</v>
      </c>
      <c r="H44" s="0"/>
      <c r="I44" s="23" t="n">
        <f aca="false">LOOKUP(A44,'2'!A:A,'2'!Q:Q)</f>
        <v>0.0166112956810631</v>
      </c>
      <c r="J44" s="14" t="n">
        <f aca="false">LOOKUP(A44,'2'!$A:$A,'2'!$R:$R)</f>
        <v>5</v>
      </c>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51" hidden="false" customHeight="false" outlineLevel="0" collapsed="false">
      <c r="A45" s="19" t="n">
        <v>43</v>
      </c>
      <c r="B45" s="15" t="s">
        <v>129</v>
      </c>
      <c r="C45" s="21" t="s">
        <v>130</v>
      </c>
      <c r="D45" s="21" t="s">
        <v>77</v>
      </c>
      <c r="E45" s="14" t="n">
        <v>5</v>
      </c>
      <c r="F45" s="23" t="n">
        <f aca="false">E45/tiempo!$K$14</f>
        <v>0.0166112956810631</v>
      </c>
      <c r="G45" s="14" t="n">
        <v>5</v>
      </c>
      <c r="H45" s="0"/>
      <c r="I45" s="23" t="n">
        <f aca="false">LOOKUP(A45,'2'!A:A,'2'!Q:Q)</f>
        <v>0.0166112956810631</v>
      </c>
      <c r="J45" s="14" t="n">
        <f aca="false">LOOKUP(A45,'2'!$A:$A,'2'!$R:$R)</f>
        <v>5</v>
      </c>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s="33" customFormat="true" ht="12.75" hidden="false" customHeight="false" outlineLevel="0" collapsed="false">
      <c r="A46" s="30"/>
      <c r="B46" s="32"/>
      <c r="C46" s="29"/>
      <c r="D46" s="29"/>
      <c r="E46" s="30"/>
      <c r="F46" s="31"/>
      <c r="G46" s="30"/>
      <c r="H46" s="30"/>
      <c r="I46" s="30"/>
      <c r="J46" s="30"/>
    </row>
    <row r="47" customFormat="false" ht="38.25" hidden="false" customHeight="false" outlineLevel="0" collapsed="false">
      <c r="A47" s="14" t="n">
        <v>44</v>
      </c>
      <c r="B47" s="24" t="s">
        <v>131</v>
      </c>
      <c r="C47" s="21" t="s">
        <v>79</v>
      </c>
      <c r="D47" s="21" t="s">
        <v>132</v>
      </c>
      <c r="E47" s="14" t="n">
        <v>5</v>
      </c>
      <c r="F47" s="23" t="n">
        <f aca="false">E47/tiempo!$K$14</f>
        <v>0.0166112956810631</v>
      </c>
      <c r="G47" s="14" t="n">
        <v>6</v>
      </c>
      <c r="H47" s="0"/>
      <c r="I47" s="23" t="n">
        <f aca="false">LOOKUP(A47,'3'!A:A,'3'!Q:Q)</f>
        <v>0.0166112956810631</v>
      </c>
      <c r="J47" s="14" t="n">
        <f aca="false">LOOKUP(A47,'3'!$A:$A,'3'!$R:$R)</f>
        <v>6</v>
      </c>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63.75" hidden="false" customHeight="false" outlineLevel="0" collapsed="false">
      <c r="A48" s="14" t="n">
        <v>45</v>
      </c>
      <c r="B48" s="15" t="s">
        <v>133</v>
      </c>
      <c r="C48" s="21" t="s">
        <v>82</v>
      </c>
      <c r="D48" s="21" t="s">
        <v>134</v>
      </c>
      <c r="E48" s="14" t="n">
        <v>5</v>
      </c>
      <c r="F48" s="23" t="n">
        <f aca="false">E48/tiempo!$K$14</f>
        <v>0.0166112956810631</v>
      </c>
      <c r="G48" s="14" t="n">
        <v>6</v>
      </c>
      <c r="H48" s="0"/>
      <c r="I48" s="23" t="n">
        <f aca="false">LOOKUP(A48,'3'!A:A,'3'!Q:Q)</f>
        <v>0.0166112956810631</v>
      </c>
      <c r="J48" s="14" t="n">
        <f aca="false">LOOKUP(A48,'3'!$A:$A,'3'!$R:$R)</f>
        <v>6</v>
      </c>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8.25" hidden="false" customHeight="false" outlineLevel="0" collapsed="false">
      <c r="A49" s="14" t="n">
        <v>46</v>
      </c>
      <c r="B49" s="15" t="s">
        <v>135</v>
      </c>
      <c r="C49" s="21" t="s">
        <v>85</v>
      </c>
      <c r="D49" s="21" t="s">
        <v>31</v>
      </c>
      <c r="E49" s="14" t="n">
        <v>2</v>
      </c>
      <c r="F49" s="23" t="n">
        <f aca="false">E49/tiempo!$K$14</f>
        <v>0.00664451827242525</v>
      </c>
      <c r="G49" s="14" t="n">
        <v>6</v>
      </c>
      <c r="H49" s="0"/>
      <c r="I49" s="23" t="n">
        <f aca="false">LOOKUP(A49,'3'!A:A,'3'!Q:Q)</f>
        <v>0.00664451827242525</v>
      </c>
      <c r="J49" s="14" t="n">
        <f aca="false">LOOKUP(A49,'3'!$A:$A,'3'!$R:$R)</f>
        <v>7</v>
      </c>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25.5" hidden="false" customHeight="false" outlineLevel="0" collapsed="false">
      <c r="A50" s="14" t="n">
        <v>47</v>
      </c>
      <c r="B50" s="15" t="s">
        <v>136</v>
      </c>
      <c r="C50" s="21" t="s">
        <v>127</v>
      </c>
      <c r="D50" s="21" t="s">
        <v>137</v>
      </c>
      <c r="E50" s="14" t="n">
        <v>2</v>
      </c>
      <c r="F50" s="23" t="n">
        <f aca="false">E50/tiempo!$K$14</f>
        <v>0.00664451827242525</v>
      </c>
      <c r="G50" s="14" t="n">
        <v>6</v>
      </c>
      <c r="H50" s="0"/>
      <c r="I50" s="23" t="n">
        <f aca="false">LOOKUP(A50,'3'!A:A,'3'!Q:Q)</f>
        <v>0.00664451827242525</v>
      </c>
      <c r="J50" s="14" t="n">
        <f aca="false">LOOKUP(A50,'3'!$A:$A,'3'!$R:$R)</f>
        <v>7</v>
      </c>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38.25" hidden="false" customHeight="false" outlineLevel="0" collapsed="false">
      <c r="A51" s="14" t="n">
        <v>48</v>
      </c>
      <c r="B51" s="15" t="s">
        <v>138</v>
      </c>
      <c r="C51" s="21" t="s">
        <v>127</v>
      </c>
      <c r="D51" s="21" t="s">
        <v>139</v>
      </c>
      <c r="E51" s="14" t="n">
        <v>3</v>
      </c>
      <c r="F51" s="23" t="n">
        <f aca="false">E51/tiempo!$K$14</f>
        <v>0.00996677740863787</v>
      </c>
      <c r="G51" s="14" t="n">
        <v>6</v>
      </c>
      <c r="H51" s="0"/>
      <c r="I51" s="23" t="n">
        <f aca="false">LOOKUP(A51,'3'!A:A,'3'!Q:Q)</f>
        <v>0.00996677740863787</v>
      </c>
      <c r="J51" s="14" t="n">
        <f aca="false">LOOKUP(A51,'3'!$A:$A,'3'!$R:$R)</f>
        <v>7</v>
      </c>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5.5" hidden="false" customHeight="false" outlineLevel="0" collapsed="false">
      <c r="A52" s="14" t="n">
        <v>49</v>
      </c>
      <c r="B52" s="15" t="s">
        <v>140</v>
      </c>
      <c r="C52" s="21" t="s">
        <v>127</v>
      </c>
      <c r="D52" s="21" t="s">
        <v>141</v>
      </c>
      <c r="E52" s="14" t="n">
        <v>3</v>
      </c>
      <c r="F52" s="23" t="n">
        <f aca="false">E52/tiempo!$K$14</f>
        <v>0.00996677740863787</v>
      </c>
      <c r="G52" s="14" t="n">
        <v>6</v>
      </c>
      <c r="H52" s="0"/>
      <c r="I52" s="23" t="n">
        <f aca="false">LOOKUP(A52,'3'!A:A,'3'!Q:Q)</f>
        <v>0.00996677740863787</v>
      </c>
      <c r="J52" s="14" t="n">
        <f aca="false">LOOKUP(A52,'3'!$A:$A,'3'!$R:$R)</f>
        <v>7</v>
      </c>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5.5" hidden="false" customHeight="false" outlineLevel="0" collapsed="false">
      <c r="A53" s="14" t="n">
        <v>50</v>
      </c>
      <c r="B53" s="15" t="s">
        <v>142</v>
      </c>
      <c r="C53" s="21" t="s">
        <v>37</v>
      </c>
      <c r="D53" s="21" t="s">
        <v>143</v>
      </c>
      <c r="E53" s="14" t="n">
        <v>0.5</v>
      </c>
      <c r="F53" s="23" t="n">
        <f aca="false">E53/tiempo!$K$14</f>
        <v>0.00166112956810631</v>
      </c>
      <c r="G53" s="14" t="n">
        <v>6</v>
      </c>
      <c r="H53" s="0"/>
      <c r="I53" s="23" t="n">
        <f aca="false">LOOKUP(A53,'3'!A:A,'3'!Q:Q)</f>
        <v>0.00166112956810631</v>
      </c>
      <c r="J53" s="14" t="n">
        <f aca="false">LOOKUP(A53,'3'!$A:$A,'3'!$R:$R)</f>
        <v>6</v>
      </c>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25.5" hidden="false" customHeight="false" outlineLevel="0" collapsed="false">
      <c r="A54" s="14" t="n">
        <v>51</v>
      </c>
      <c r="B54" s="15" t="s">
        <v>144</v>
      </c>
      <c r="C54" s="21" t="s">
        <v>145</v>
      </c>
      <c r="D54" s="21" t="s">
        <v>146</v>
      </c>
      <c r="E54" s="14" t="n">
        <v>2</v>
      </c>
      <c r="F54" s="23" t="n">
        <f aca="false">E54/tiempo!$K$14</f>
        <v>0.00664451827242525</v>
      </c>
      <c r="G54" s="14" t="n">
        <v>6</v>
      </c>
      <c r="H54" s="0"/>
      <c r="I54" s="23" t="n">
        <f aca="false">LOOKUP(A54,'3'!A:A,'3'!Q:Q)</f>
        <v>0.00664451827242525</v>
      </c>
      <c r="J54" s="14" t="n">
        <f aca="false">LOOKUP(A54,'3'!$A:$A,'3'!$R:$R)</f>
        <v>6</v>
      </c>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5.5" hidden="false" customHeight="false" outlineLevel="0" collapsed="false">
      <c r="A55" s="14" t="n">
        <v>52</v>
      </c>
      <c r="B55" s="15" t="s">
        <v>147</v>
      </c>
      <c r="C55" s="21" t="s">
        <v>127</v>
      </c>
      <c r="D55" s="21" t="s">
        <v>148</v>
      </c>
      <c r="E55" s="14" t="n">
        <v>2</v>
      </c>
      <c r="F55" s="23" t="n">
        <f aca="false">E55/tiempo!$K$14</f>
        <v>0.00664451827242525</v>
      </c>
      <c r="G55" s="14" t="n">
        <v>6</v>
      </c>
      <c r="H55" s="0"/>
      <c r="I55" s="23" t="n">
        <f aca="false">LOOKUP(A55,'3'!A:A,'3'!Q:Q)</f>
        <v>0.00664451827242525</v>
      </c>
      <c r="J55" s="14" t="n">
        <f aca="false">LOOKUP(A55,'3'!$A:$A,'3'!$R:$R)</f>
        <v>7</v>
      </c>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38.25" hidden="false" customHeight="false" outlineLevel="0" collapsed="false">
      <c r="A56" s="14" t="n">
        <v>53</v>
      </c>
      <c r="B56" s="15" t="s">
        <v>149</v>
      </c>
      <c r="C56" s="21" t="s">
        <v>150</v>
      </c>
      <c r="D56" s="21" t="s">
        <v>151</v>
      </c>
      <c r="E56" s="14" t="n">
        <v>4</v>
      </c>
      <c r="F56" s="23" t="n">
        <f aca="false">E56/tiempo!$K$14</f>
        <v>0.0132890365448505</v>
      </c>
      <c r="G56" s="14" t="n">
        <v>6</v>
      </c>
      <c r="H56" s="0"/>
      <c r="I56" s="23" t="n">
        <f aca="false">LOOKUP(A56,'3'!A:A,'3'!Q:Q)</f>
        <v>0.0132890365448505</v>
      </c>
      <c r="J56" s="14" t="n">
        <f aca="false">LOOKUP(A56,'3'!$A:$A,'3'!$R:$R)</f>
        <v>6</v>
      </c>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25.5" hidden="false" customHeight="false" outlineLevel="0" collapsed="false">
      <c r="A57" s="14" t="n">
        <v>54</v>
      </c>
      <c r="B57" s="15" t="s">
        <v>152</v>
      </c>
      <c r="C57" s="0"/>
      <c r="D57" s="21" t="s">
        <v>153</v>
      </c>
      <c r="E57" s="14" t="n">
        <v>4</v>
      </c>
      <c r="F57" s="23" t="n">
        <f aca="false">E57/tiempo!$K$14</f>
        <v>0.0132890365448505</v>
      </c>
      <c r="G57" s="14" t="n">
        <v>6</v>
      </c>
      <c r="H57" s="0"/>
      <c r="I57" s="23" t="n">
        <f aca="false">LOOKUP(A57,'3'!A:A,'3'!Q:Q)</f>
        <v>0.0132890365448505</v>
      </c>
      <c r="J57" s="14" t="n">
        <f aca="false">LOOKUP(A57,'3'!$A:$A,'3'!$R:$R)</f>
        <v>7</v>
      </c>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5.5" hidden="false" customHeight="false" outlineLevel="0" collapsed="false">
      <c r="A58" s="14" t="n">
        <v>55</v>
      </c>
      <c r="B58" s="15" t="s">
        <v>154</v>
      </c>
      <c r="C58" s="21" t="s">
        <v>155</v>
      </c>
      <c r="D58" s="21" t="s">
        <v>156</v>
      </c>
      <c r="E58" s="14" t="n">
        <f aca="false">7.5</f>
        <v>7.5</v>
      </c>
      <c r="F58" s="23" t="n">
        <f aca="false">E58/tiempo!$K$14</f>
        <v>0.0249169435215947</v>
      </c>
      <c r="G58" s="14" t="n">
        <v>7</v>
      </c>
      <c r="H58" s="0"/>
      <c r="I58" s="23" t="n">
        <f aca="false">LOOKUP(A58,'3'!A:A,'3'!Q:Q)</f>
        <v>0.0249169435215947</v>
      </c>
      <c r="J58" s="14" t="n">
        <f aca="false">LOOKUP(A58,'3'!$A:$A,'3'!$R:$R)</f>
        <v>7</v>
      </c>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75" hidden="false" customHeight="false" outlineLevel="0" collapsed="false">
      <c r="A59" s="14" t="n">
        <v>56</v>
      </c>
      <c r="B59" s="15" t="s">
        <v>157</v>
      </c>
      <c r="C59" s="0"/>
      <c r="D59" s="0"/>
      <c r="E59" s="14" t="n">
        <v>4</v>
      </c>
      <c r="F59" s="23" t="n">
        <f aca="false">E59/tiempo!$K$14</f>
        <v>0.0132890365448505</v>
      </c>
      <c r="G59" s="14" t="n">
        <v>7</v>
      </c>
      <c r="H59" s="0"/>
      <c r="I59" s="23" t="n">
        <f aca="false">LOOKUP(A59,'3'!A:A,'3'!Q:Q)</f>
        <v>0</v>
      </c>
      <c r="J59" s="14" t="n">
        <f aca="false">LOOKUP(A59,'3'!$A:$A,'3'!$R:$R)</f>
        <v>0</v>
      </c>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5.5" hidden="false" customHeight="false" outlineLevel="0" collapsed="false">
      <c r="A60" s="14" t="n">
        <v>57</v>
      </c>
      <c r="B60" s="15" t="s">
        <v>158</v>
      </c>
      <c r="C60" s="21" t="s">
        <v>159</v>
      </c>
      <c r="D60" s="21" t="s">
        <v>160</v>
      </c>
      <c r="E60" s="14" t="n">
        <v>2</v>
      </c>
      <c r="F60" s="23" t="n">
        <f aca="false">E60/tiempo!$K$14</f>
        <v>0.00664451827242525</v>
      </c>
      <c r="G60" s="14" t="n">
        <v>7</v>
      </c>
      <c r="H60" s="0"/>
      <c r="I60" s="23" t="n">
        <f aca="false">LOOKUP(A60,'3'!A:A,'3'!Q:Q)</f>
        <v>0.00664451827242525</v>
      </c>
      <c r="J60" s="14" t="n">
        <f aca="false">LOOKUP(A60,'3'!$A:$A,'3'!$R:$R)</f>
        <v>7</v>
      </c>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5.5" hidden="false" customHeight="false" outlineLevel="0" collapsed="false">
      <c r="A61" s="14" t="n">
        <v>58</v>
      </c>
      <c r="B61" s="15" t="s">
        <v>161</v>
      </c>
      <c r="C61" s="21" t="s">
        <v>162</v>
      </c>
      <c r="D61" s="21" t="s">
        <v>163</v>
      </c>
      <c r="E61" s="14" t="n">
        <v>2</v>
      </c>
      <c r="F61" s="23" t="n">
        <f aca="false">E61/tiempo!$K$14</f>
        <v>0.00664451827242525</v>
      </c>
      <c r="G61" s="14" t="n">
        <v>7</v>
      </c>
      <c r="H61" s="0"/>
      <c r="I61" s="23" t="n">
        <f aca="false">LOOKUP(A61,'3'!A:A,'3'!Q:Q)</f>
        <v>0.00664451827242525</v>
      </c>
      <c r="J61" s="14" t="n">
        <f aca="false">LOOKUP(A61,'3'!$A:$A,'3'!$R:$R)</f>
        <v>7</v>
      </c>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5.5" hidden="false" customHeight="false" outlineLevel="0" collapsed="false">
      <c r="A62" s="14" t="n">
        <v>59</v>
      </c>
      <c r="B62" s="15" t="s">
        <v>164</v>
      </c>
      <c r="C62" s="21" t="s">
        <v>165</v>
      </c>
      <c r="D62" s="21" t="s">
        <v>166</v>
      </c>
      <c r="E62" s="14" t="n">
        <v>3</v>
      </c>
      <c r="F62" s="23" t="n">
        <f aca="false">E62/tiempo!$K$14</f>
        <v>0.00996677740863787</v>
      </c>
      <c r="G62" s="14" t="n">
        <v>7</v>
      </c>
      <c r="H62" s="0"/>
      <c r="I62" s="23" t="n">
        <f aca="false">LOOKUP(A62,'3'!A:A,'3'!Q:Q)</f>
        <v>0.00996677740863787</v>
      </c>
      <c r="J62" s="14" t="n">
        <f aca="false">LOOKUP(A62,'3'!$A:$A,'3'!$R:$R)</f>
        <v>6</v>
      </c>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25.5" hidden="false" customHeight="false" outlineLevel="0" collapsed="false">
      <c r="A63" s="14" t="n">
        <v>60</v>
      </c>
      <c r="B63" s="15" t="s">
        <v>167</v>
      </c>
      <c r="C63" s="21" t="s">
        <v>168</v>
      </c>
      <c r="D63" s="21" t="s">
        <v>169</v>
      </c>
      <c r="E63" s="14" t="n">
        <v>9</v>
      </c>
      <c r="F63" s="23" t="n">
        <f aca="false">E63/tiempo!$K$14</f>
        <v>0.0299003322259136</v>
      </c>
      <c r="G63" s="14" t="n">
        <v>7</v>
      </c>
      <c r="H63" s="0"/>
      <c r="I63" s="23" t="n">
        <f aca="false">LOOKUP(A63,'3'!A:A,'3'!Q:Q)</f>
        <v>0.0299003322259136</v>
      </c>
      <c r="J63" s="14" t="n">
        <f aca="false">LOOKUP(A63,'3'!$A:$A,'3'!$R:$R)</f>
        <v>7</v>
      </c>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51" hidden="false" customHeight="false" outlineLevel="0" collapsed="false">
      <c r="A64" s="14" t="n">
        <v>61</v>
      </c>
      <c r="B64" s="15" t="s">
        <v>170</v>
      </c>
      <c r="C64" s="21" t="s">
        <v>130</v>
      </c>
      <c r="D64" s="21" t="s">
        <v>77</v>
      </c>
      <c r="E64" s="14" t="n">
        <v>5</v>
      </c>
      <c r="F64" s="23" t="n">
        <f aca="false">E64/tiempo!$K$14</f>
        <v>0.0166112956810631</v>
      </c>
      <c r="G64" s="14" t="n">
        <v>7</v>
      </c>
      <c r="H64" s="0"/>
      <c r="I64" s="23" t="n">
        <f aca="false">LOOKUP(A64,'3'!A:A,'3'!Q:Q)</f>
        <v>0.0166112956810631</v>
      </c>
      <c r="J64" s="14" t="n">
        <f aca="false">LOOKUP(A64,'3'!$A:$A,'3'!$R:$R)</f>
        <v>8</v>
      </c>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s="33" customFormat="true" ht="12.75" hidden="false" customHeight="false" outlineLevel="0" collapsed="false">
      <c r="A65" s="30"/>
      <c r="B65" s="32"/>
      <c r="C65" s="29"/>
      <c r="D65" s="29"/>
      <c r="E65" s="30"/>
      <c r="F65" s="31"/>
      <c r="G65" s="30"/>
      <c r="H65" s="30"/>
      <c r="I65" s="30"/>
      <c r="J65" s="30"/>
    </row>
    <row r="66" customFormat="false" ht="38.25" hidden="false" customHeight="false" outlineLevel="0" collapsed="false">
      <c r="A66" s="14" t="n">
        <v>62</v>
      </c>
      <c r="B66" s="24" t="s">
        <v>171</v>
      </c>
      <c r="C66" s="21" t="s">
        <v>79</v>
      </c>
      <c r="D66" s="21" t="s">
        <v>172</v>
      </c>
      <c r="E66" s="14" t="n">
        <v>5</v>
      </c>
      <c r="F66" s="23" t="n">
        <f aca="false">E66/tiempo!$K$14</f>
        <v>0.0166112956810631</v>
      </c>
      <c r="G66" s="14" t="n">
        <v>8</v>
      </c>
      <c r="I66" s="23" t="n">
        <f aca="false">LOOKUP(A66,'4'!A$1:A$1048559,'4'!Q$1:Q$1048559)</f>
        <v>0</v>
      </c>
      <c r="J66" s="14" t="n">
        <f aca="false">LOOKUP(A66,'4'!$A$1:$A$1048559,'4'!$R$1:$R$1048559)</f>
        <v>0</v>
      </c>
    </row>
    <row r="67" customFormat="false" ht="63.75" hidden="false" customHeight="false" outlineLevel="0" collapsed="false">
      <c r="A67" s="14" t="n">
        <v>63</v>
      </c>
      <c r="B67" s="15" t="s">
        <v>173</v>
      </c>
      <c r="C67" s="21" t="s">
        <v>82</v>
      </c>
      <c r="D67" s="21" t="s">
        <v>174</v>
      </c>
      <c r="E67" s="14" t="n">
        <v>5</v>
      </c>
      <c r="F67" s="23" t="n">
        <f aca="false">E67/tiempo!$K$14</f>
        <v>0.0166112956810631</v>
      </c>
      <c r="G67" s="14" t="n">
        <v>8</v>
      </c>
      <c r="I67" s="23" t="n">
        <f aca="false">LOOKUP(A67,'4'!A$1:A$1048559,'4'!Q$1:Q$1048559)</f>
        <v>0</v>
      </c>
      <c r="J67" s="14" t="n">
        <f aca="false">LOOKUP(A67,'4'!$A$1:$A$1048559,'4'!$R$1:$R$1048559)</f>
        <v>0</v>
      </c>
    </row>
    <row r="68" customFormat="false" ht="35.05" hidden="false" customHeight="false" outlineLevel="0" collapsed="false">
      <c r="A68" s="14" t="n">
        <v>64</v>
      </c>
      <c r="B68" s="15" t="s">
        <v>175</v>
      </c>
      <c r="C68" s="21" t="s">
        <v>85</v>
      </c>
      <c r="D68" s="21" t="s">
        <v>31</v>
      </c>
      <c r="E68" s="14" t="n">
        <v>2</v>
      </c>
      <c r="F68" s="23" t="n">
        <f aca="false">E68/tiempo!$K$14</f>
        <v>0.00664451827242525</v>
      </c>
      <c r="G68" s="14" t="n">
        <v>8</v>
      </c>
      <c r="I68" s="23" t="n">
        <f aca="false">LOOKUP(A68,'4'!A$1:A$1048559,'4'!Q$1:Q$1048559)</f>
        <v>0</v>
      </c>
      <c r="J68" s="14" t="n">
        <f aca="false">LOOKUP(A68,'4'!$A$1:$A$1048559,'4'!$R$1:$R$1048559)</f>
        <v>0</v>
      </c>
    </row>
    <row r="69" customFormat="false" ht="38.25" hidden="false" customHeight="false" outlineLevel="0" collapsed="false">
      <c r="A69" s="14" t="n">
        <v>65</v>
      </c>
      <c r="B69" s="15" t="s">
        <v>176</v>
      </c>
      <c r="C69" s="21" t="s">
        <v>102</v>
      </c>
      <c r="D69" s="21" t="s">
        <v>177</v>
      </c>
      <c r="E69" s="14" t="n">
        <v>3</v>
      </c>
      <c r="F69" s="23" t="n">
        <f aca="false">E69/tiempo!$K$14</f>
        <v>0.00996677740863787</v>
      </c>
      <c r="G69" s="14" t="n">
        <v>8</v>
      </c>
      <c r="I69" s="23" t="n">
        <f aca="false">LOOKUP(A69,'4'!A$1:A$1048559,'4'!Q$1:Q$1048559)</f>
        <v>0</v>
      </c>
      <c r="J69" s="14" t="n">
        <f aca="false">LOOKUP(A69,'4'!$A$1:$A$1048559,'4'!$R$1:$R$1048559)</f>
        <v>0</v>
      </c>
    </row>
    <row r="70" customFormat="false" ht="23.85" hidden="false" customHeight="false" outlineLevel="0" collapsed="false">
      <c r="A70" s="14" t="n">
        <v>66</v>
      </c>
      <c r="B70" s="15" t="s">
        <v>178</v>
      </c>
      <c r="C70" s="21" t="s">
        <v>89</v>
      </c>
      <c r="D70" s="21" t="s">
        <v>179</v>
      </c>
      <c r="E70" s="14" t="n">
        <v>3</v>
      </c>
      <c r="F70" s="23" t="n">
        <f aca="false">E70/tiempo!$K$14</f>
        <v>0.00996677740863787</v>
      </c>
      <c r="G70" s="14" t="n">
        <v>8</v>
      </c>
      <c r="I70" s="23" t="n">
        <f aca="false">LOOKUP(A70,'4'!A$1:A$1048559,'4'!Q$1:Q$1048559)</f>
        <v>0</v>
      </c>
      <c r="J70" s="14" t="n">
        <f aca="false">LOOKUP(A70,'4'!$A$1:$A$1048559,'4'!$R$1:$R$1048559)</f>
        <v>0</v>
      </c>
    </row>
    <row r="71" customFormat="false" ht="25.5" hidden="false" customHeight="false" outlineLevel="0" collapsed="false">
      <c r="A71" s="14" t="n">
        <v>67</v>
      </c>
      <c r="B71" s="15" t="s">
        <v>180</v>
      </c>
      <c r="C71" s="21" t="s">
        <v>181</v>
      </c>
      <c r="D71" s="21" t="s">
        <v>182</v>
      </c>
      <c r="E71" s="14" t="n">
        <v>2</v>
      </c>
      <c r="F71" s="23" t="n">
        <f aca="false">E71/tiempo!$K$14</f>
        <v>0.00664451827242525</v>
      </c>
      <c r="G71" s="14" t="n">
        <v>8</v>
      </c>
      <c r="I71" s="23" t="n">
        <f aca="false">LOOKUP(A71,'4'!A$1:A$1048559,'4'!Q$1:Q$1048559)</f>
        <v>0</v>
      </c>
      <c r="J71" s="14" t="n">
        <f aca="false">LOOKUP(A71,'4'!$A$1:$A$1048559,'4'!$R$1:$R$1048559)</f>
        <v>0</v>
      </c>
    </row>
    <row r="72" customFormat="false" ht="23.85" hidden="false" customHeight="false" outlineLevel="0" collapsed="false">
      <c r="A72" s="14" t="n">
        <v>68</v>
      </c>
      <c r="B72" s="15" t="s">
        <v>183</v>
      </c>
      <c r="C72" s="21" t="s">
        <v>184</v>
      </c>
      <c r="D72" s="21" t="s">
        <v>185</v>
      </c>
      <c r="E72" s="14" t="n">
        <v>3</v>
      </c>
      <c r="F72" s="23" t="n">
        <f aca="false">E72/tiempo!$K$14</f>
        <v>0.00996677740863787</v>
      </c>
      <c r="G72" s="14" t="n">
        <v>8</v>
      </c>
      <c r="I72" s="23" t="n">
        <f aca="false">LOOKUP(A72,'4'!A$1:A$1048559,'4'!Q$1:Q$1048559)</f>
        <v>0</v>
      </c>
      <c r="J72" s="14" t="n">
        <f aca="false">LOOKUP(A72,'4'!$A$1:$A$1048559,'4'!$R$1:$R$1048559)</f>
        <v>0</v>
      </c>
    </row>
    <row r="73" customFormat="false" ht="23.85" hidden="false" customHeight="false" outlineLevel="0" collapsed="false">
      <c r="A73" s="14" t="n">
        <v>69</v>
      </c>
      <c r="B73" s="15" t="s">
        <v>186</v>
      </c>
      <c r="C73" s="21" t="s">
        <v>187</v>
      </c>
      <c r="D73" s="21" t="s">
        <v>188</v>
      </c>
      <c r="E73" s="14" t="n">
        <v>2</v>
      </c>
      <c r="F73" s="23" t="n">
        <f aca="false">E73/tiempo!$K$14</f>
        <v>0.00664451827242525</v>
      </c>
      <c r="G73" s="14" t="n">
        <v>8</v>
      </c>
      <c r="I73" s="23" t="n">
        <f aca="false">LOOKUP(A73,'4'!A$1:A$1048559,'4'!Q$1:Q$1048559)</f>
        <v>0</v>
      </c>
      <c r="J73" s="14" t="n">
        <f aca="false">LOOKUP(A73,'4'!$A$1:$A$1048559,'4'!$R$1:$R$1048559)</f>
        <v>0</v>
      </c>
    </row>
    <row r="74" customFormat="false" ht="23.85" hidden="false" customHeight="false" outlineLevel="0" collapsed="false">
      <c r="A74" s="14" t="n">
        <v>70</v>
      </c>
      <c r="B74" s="15" t="s">
        <v>189</v>
      </c>
      <c r="C74" s="0"/>
      <c r="D74" s="21" t="s">
        <v>190</v>
      </c>
      <c r="E74" s="14" t="n">
        <v>8</v>
      </c>
      <c r="F74" s="23" t="n">
        <f aca="false">E74/tiempo!$K$14</f>
        <v>0.026578073089701</v>
      </c>
      <c r="G74" s="14" t="n">
        <v>8</v>
      </c>
      <c r="I74" s="23" t="n">
        <f aca="false">LOOKUP(A74,'4'!A$1:A$1048559,'4'!Q$1:Q$1048559)</f>
        <v>0</v>
      </c>
      <c r="J74" s="14" t="n">
        <f aca="false">LOOKUP(A74,'4'!$A$1:$A$1048559,'4'!$R$1:$R$1048559)</f>
        <v>0</v>
      </c>
    </row>
    <row r="75" customFormat="false" ht="23.85" hidden="false" customHeight="false" outlineLevel="0" collapsed="false">
      <c r="A75" s="14" t="n">
        <v>71</v>
      </c>
      <c r="B75" s="15" t="s">
        <v>191</v>
      </c>
      <c r="C75" s="21" t="s">
        <v>192</v>
      </c>
      <c r="D75" s="21" t="s">
        <v>193</v>
      </c>
      <c r="E75" s="14" t="n">
        <v>4</v>
      </c>
      <c r="F75" s="23" t="n">
        <f aca="false">E75/tiempo!$K$14</f>
        <v>0.0132890365448505</v>
      </c>
      <c r="G75" s="14" t="n">
        <v>8</v>
      </c>
      <c r="I75" s="23" t="n">
        <f aca="false">LOOKUP(A75,'4'!A$1:A$1048559,'4'!Q$1:Q$1048559)</f>
        <v>0</v>
      </c>
      <c r="J75" s="14" t="n">
        <f aca="false">LOOKUP(A75,'4'!$A$1:$A$1048559,'4'!$R$1:$R$1048559)</f>
        <v>0</v>
      </c>
    </row>
    <row r="76" customFormat="false" ht="23.85" hidden="false" customHeight="false" outlineLevel="0" collapsed="false">
      <c r="A76" s="14" t="n">
        <v>72</v>
      </c>
      <c r="B76" s="15" t="s">
        <v>194</v>
      </c>
      <c r="C76" s="0"/>
      <c r="D76" s="21" t="s">
        <v>195</v>
      </c>
      <c r="E76" s="14" t="n">
        <v>10</v>
      </c>
      <c r="F76" s="23" t="n">
        <f aca="false">E76/tiempo!$K$14</f>
        <v>0.0332225913621262</v>
      </c>
      <c r="G76" s="14" t="n">
        <v>9</v>
      </c>
      <c r="I76" s="23" t="n">
        <f aca="false">LOOKUP(A76,'4'!A$1:A$1048559,'4'!Q$1:Q$1048559)</f>
        <v>0</v>
      </c>
      <c r="J76" s="14" t="n">
        <f aca="false">LOOKUP(A76,'4'!$A$1:$A$1048559,'4'!$R$1:$R$1048559)</f>
        <v>0</v>
      </c>
    </row>
    <row r="77" customFormat="false" ht="23.85" hidden="false" customHeight="false" outlineLevel="0" collapsed="false">
      <c r="A77" s="14" t="n">
        <v>73</v>
      </c>
      <c r="B77" s="15" t="s">
        <v>196</v>
      </c>
      <c r="C77" s="21" t="s">
        <v>197</v>
      </c>
      <c r="D77" s="21" t="s">
        <v>198</v>
      </c>
      <c r="E77" s="14" t="n">
        <v>4</v>
      </c>
      <c r="F77" s="23" t="n">
        <f aca="false">E77/tiempo!$K$14</f>
        <v>0.0132890365448505</v>
      </c>
      <c r="G77" s="14" t="n">
        <v>9</v>
      </c>
      <c r="I77" s="23" t="n">
        <f aca="false">LOOKUP(A77,'4'!A$1:A$1048559,'4'!Q$1:Q$1048559)</f>
        <v>0</v>
      </c>
      <c r="J77" s="14" t="n">
        <f aca="false">LOOKUP(A77,'4'!$A$1:$A$1048559,'4'!$R$1:$R$1048559)</f>
        <v>0</v>
      </c>
    </row>
    <row r="78" customFormat="false" ht="35.05" hidden="false" customHeight="false" outlineLevel="0" collapsed="false">
      <c r="A78" s="14" t="n">
        <v>74</v>
      </c>
      <c r="B78" s="15" t="s">
        <v>199</v>
      </c>
      <c r="C78" s="0"/>
      <c r="D78" s="21" t="s">
        <v>200</v>
      </c>
      <c r="E78" s="14" t="n">
        <v>12</v>
      </c>
      <c r="F78" s="23" t="n">
        <f aca="false">E78/tiempo!$K$14</f>
        <v>0.0398671096345515</v>
      </c>
      <c r="G78" s="14" t="n">
        <v>9</v>
      </c>
      <c r="I78" s="23" t="n">
        <f aca="false">LOOKUP(A78,'4'!A$1:A$1048559,'4'!Q$1:Q$1048559)</f>
        <v>0</v>
      </c>
      <c r="J78" s="14" t="n">
        <f aca="false">LOOKUP(A78,'4'!$A$1:$A$1048559,'4'!$R$1:$R$1048559)</f>
        <v>0</v>
      </c>
    </row>
    <row r="79" customFormat="false" ht="23.85" hidden="false" customHeight="false" outlineLevel="0" collapsed="false">
      <c r="A79" s="14" t="n">
        <v>75</v>
      </c>
      <c r="B79" s="15" t="s">
        <v>201</v>
      </c>
      <c r="C79" s="21" t="s">
        <v>202</v>
      </c>
      <c r="D79" s="21" t="s">
        <v>203</v>
      </c>
      <c r="E79" s="14" t="n">
        <v>6</v>
      </c>
      <c r="F79" s="23" t="n">
        <f aca="false">E79/tiempo!$K$14</f>
        <v>0.0199335548172757</v>
      </c>
      <c r="G79" s="14" t="n">
        <v>9</v>
      </c>
      <c r="I79" s="23" t="n">
        <f aca="false">LOOKUP(A79,'4'!A$1:A$1048559,'4'!Q$1:Q$1048559)</f>
        <v>0</v>
      </c>
      <c r="J79" s="14" t="n">
        <f aca="false">LOOKUP(A79,'4'!$A$1:$A$1048559,'4'!$R$1:$R$1048559)</f>
        <v>0</v>
      </c>
    </row>
    <row r="80" customFormat="false" ht="23.85" hidden="false" customHeight="false" outlineLevel="0" collapsed="false">
      <c r="A80" s="14" t="n">
        <v>76</v>
      </c>
      <c r="B80" s="15" t="s">
        <v>204</v>
      </c>
      <c r="C80" s="0"/>
      <c r="D80" s="21" t="s">
        <v>205</v>
      </c>
      <c r="E80" s="14" t="n">
        <v>15</v>
      </c>
      <c r="F80" s="23" t="n">
        <f aca="false">E80/tiempo!$K$14</f>
        <v>0.0498338870431894</v>
      </c>
      <c r="G80" s="14" t="n">
        <v>10</v>
      </c>
      <c r="I80" s="23" t="n">
        <f aca="false">LOOKUP(A80,'4'!A$1:A$1048559,'4'!Q$1:Q$1048559)</f>
        <v>0</v>
      </c>
      <c r="J80" s="14" t="n">
        <f aca="false">LOOKUP(A80,'4'!$A$1:$A$1048559,'4'!$R$1:$R$1048559)</f>
        <v>0</v>
      </c>
    </row>
    <row r="81" customFormat="false" ht="23.85" hidden="false" customHeight="false" outlineLevel="0" collapsed="false">
      <c r="A81" s="14" t="n">
        <v>77</v>
      </c>
      <c r="B81" s="15" t="s">
        <v>206</v>
      </c>
      <c r="C81" s="21" t="s">
        <v>207</v>
      </c>
      <c r="D81" s="21" t="s">
        <v>208</v>
      </c>
      <c r="E81" s="14" t="n">
        <v>6</v>
      </c>
      <c r="F81" s="23" t="n">
        <f aca="false">E81/tiempo!$K$14</f>
        <v>0.0199335548172757</v>
      </c>
      <c r="G81" s="14" t="n">
        <v>10</v>
      </c>
      <c r="I81" s="23" t="n">
        <f aca="false">LOOKUP(A81,'4'!A$1:A$1048559,'4'!Q$1:Q$1048559)</f>
        <v>0</v>
      </c>
      <c r="J81" s="14" t="n">
        <f aca="false">LOOKUP(A81,'4'!$A$1:$A$1048559,'4'!$R$1:$R$1048559)</f>
        <v>0</v>
      </c>
    </row>
    <row r="82" customFormat="false" ht="35.05" hidden="false" customHeight="false" outlineLevel="0" collapsed="false">
      <c r="A82" s="14" t="n">
        <v>78</v>
      </c>
      <c r="B82" s="15" t="s">
        <v>209</v>
      </c>
      <c r="C82" s="21" t="s">
        <v>130</v>
      </c>
      <c r="D82" s="21" t="s">
        <v>77</v>
      </c>
      <c r="E82" s="14" t="n">
        <v>5</v>
      </c>
      <c r="F82" s="23" t="n">
        <f aca="false">E82/tiempo!$K$14</f>
        <v>0.0166112956810631</v>
      </c>
      <c r="G82" s="14" t="n">
        <v>10</v>
      </c>
      <c r="I82" s="23" t="n">
        <f aca="false">LOOKUP(A82,'4'!A$1:A$1048559,'4'!Q$1:Q$1048559)</f>
        <v>0</v>
      </c>
      <c r="J82" s="14" t="n">
        <f aca="false">LOOKUP(A82,'4'!$A$1:$A$1048559,'4'!$R$1:$R$1048559)</f>
        <v>0</v>
      </c>
    </row>
    <row r="83" customFormat="false" ht="12.8" hidden="false" customHeight="false" outlineLevel="0" collapsed="false"/>
    <row r="8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X2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S2" activeCellId="0" sqref="S2"/>
    </sheetView>
  </sheetViews>
  <sheetFormatPr defaultRowHeight="12.75"/>
  <cols>
    <col collapsed="false" hidden="false" max="1" min="1" style="16" width="2.99489795918367"/>
    <col collapsed="false" hidden="false" max="2" min="2" style="15" width="32.8571428571429"/>
    <col collapsed="false" hidden="false" max="4" min="3" style="15" width="45.9948979591837"/>
    <col collapsed="false" hidden="false" max="7" min="5" style="16" width="15.7142857142857"/>
    <col collapsed="false" hidden="false" max="8" min="8" style="16" width="2.57142857142857"/>
    <col collapsed="false" hidden="false" max="13" min="9" style="16" width="15.7142857142857"/>
    <col collapsed="false" hidden="false" max="15" min="14" style="16" width="2.57142857142857"/>
    <col collapsed="false" hidden="false" max="18" min="16" style="16" width="15.7142857142857"/>
    <col collapsed="false" hidden="false" max="19" min="19" style="16" width="2.57142857142857"/>
    <col collapsed="false" hidden="false" max="24" min="20" style="16" width="15.7142857142857"/>
    <col collapsed="false" hidden="false" max="1025" min="25" style="16" width="11.7091836734694"/>
  </cols>
  <sheetData>
    <row r="1" s="5" customFormat="true" ht="57" hidden="false" customHeight="false" outlineLevel="0" collapsed="false">
      <c r="A1" s="3" t="s">
        <v>14</v>
      </c>
      <c r="B1" s="3" t="s">
        <v>15</v>
      </c>
      <c r="C1" s="3" t="s">
        <v>16</v>
      </c>
      <c r="D1" s="3" t="s">
        <v>17</v>
      </c>
      <c r="E1" s="3" t="s">
        <v>18</v>
      </c>
      <c r="F1" s="18" t="s">
        <v>1</v>
      </c>
      <c r="G1" s="3" t="s">
        <v>19</v>
      </c>
      <c r="H1" s="4"/>
      <c r="I1" s="3" t="s">
        <v>7</v>
      </c>
      <c r="J1" s="3" t="s">
        <v>8</v>
      </c>
      <c r="K1" s="3" t="s">
        <v>210</v>
      </c>
      <c r="L1" s="3" t="s">
        <v>10</v>
      </c>
      <c r="M1" s="3" t="s">
        <v>11</v>
      </c>
      <c r="P1" s="3" t="s">
        <v>211</v>
      </c>
      <c r="Q1" s="3" t="s">
        <v>3</v>
      </c>
      <c r="R1" s="3" t="s">
        <v>20</v>
      </c>
      <c r="T1" s="3" t="s">
        <v>7</v>
      </c>
      <c r="U1" s="3" t="s">
        <v>8</v>
      </c>
      <c r="V1" s="3" t="s">
        <v>210</v>
      </c>
      <c r="W1" s="3" t="s">
        <v>10</v>
      </c>
      <c r="X1" s="3" t="s">
        <v>11</v>
      </c>
    </row>
    <row r="2" customFormat="false" ht="25.5" hidden="false" customHeight="false" outlineLevel="0" collapsed="false">
      <c r="A2" s="19" t="n">
        <v>1</v>
      </c>
      <c r="B2" s="24" t="str">
        <f aca="false">LOOKUP(A2,tareas!$A:$A,tareas!$B:$B)</f>
        <v>Ver video tutorial de GitHub.</v>
      </c>
      <c r="C2" s="15" t="n">
        <f aca="false">LOOKUP(A2,tareas!$A:$A,tareas!$C:$C)</f>
        <v>0</v>
      </c>
      <c r="D2" s="15" t="str">
        <f aca="false">LOOKUP(A2,tareas!$A:$A,tareas!$D:$D)</f>
        <v>Cada miembro del equipo creo un resumen con los detalles del tutorial.</v>
      </c>
      <c r="E2" s="34" t="n">
        <f aca="false">LOOKUP(A2,tareas!$A:$A,tareas!$E:$E)</f>
        <v>7.5</v>
      </c>
      <c r="F2" s="35" t="n">
        <f aca="false">LOOKUP(A2,tareas!A:A,tareas!F:F)</f>
        <v>0.0249169435215947</v>
      </c>
      <c r="G2" s="34" t="n">
        <f aca="false">LOOKUP(A2,tareas!$A:$A,tareas!$G:$G)</f>
        <v>1</v>
      </c>
      <c r="H2" s="36"/>
      <c r="I2" s="16" t="n">
        <f aca="false">E2/5</f>
        <v>1.5</v>
      </c>
      <c r="J2" s="16" t="n">
        <f aca="false">E2/5</f>
        <v>1.5</v>
      </c>
      <c r="K2" s="16" t="n">
        <f aca="false">E2/5</f>
        <v>1.5</v>
      </c>
      <c r="L2" s="16" t="n">
        <f aca="false">E2/5</f>
        <v>1.5</v>
      </c>
      <c r="M2" s="16" t="n">
        <f aca="false">E2/5</f>
        <v>1.5</v>
      </c>
      <c r="P2" s="16" t="n">
        <f aca="false">SUM(T2:X2)</f>
        <v>4.46666666666667</v>
      </c>
      <c r="Q2" s="35" t="n">
        <f aca="false">F2</f>
        <v>0.0249169435215947</v>
      </c>
      <c r="R2" s="16" t="n">
        <v>1</v>
      </c>
      <c r="T2" s="14" t="n">
        <v>0</v>
      </c>
      <c r="U2" s="14" t="n">
        <v>0.333333333333333</v>
      </c>
      <c r="V2" s="14" t="n">
        <v>1.08333333333333</v>
      </c>
      <c r="W2" s="14" t="n">
        <v>1.88333333333333</v>
      </c>
      <c r="X2" s="14" t="n">
        <v>1.16666666666667</v>
      </c>
    </row>
    <row r="3" customFormat="false" ht="38.25" hidden="false" customHeight="false" outlineLevel="0" collapsed="false">
      <c r="A3" s="19" t="n">
        <v>2</v>
      </c>
      <c r="B3" s="24" t="str">
        <f aca="false">LOOKUP(A3,tareas!$A:$A,tareas!$B:$B)</f>
        <v>Realizar el lanzamiento del ciclo #1.</v>
      </c>
      <c r="C3" s="15" t="str">
        <f aca="false">LOOKUP(A3,tareas!$A:$A,tareas!$C:$C)</f>
        <v>Todos los miembros del equipo han leído los capítulos 1, 2, 3 y el apéndice A del libro Introduction to TSPi.</v>
      </c>
      <c r="D3" s="15" t="str">
        <f aca="false">LOOKUP(A3,tareas!$A:$A,tareas!$D:$D)</f>
        <v>Cada miembro del equipo completó la forma INFO. El equipo llego a un acuerdo con los goles del ciclo 1 y la fecha en que serán entregados los reportes semanales.</v>
      </c>
      <c r="E3" s="34" t="n">
        <f aca="false">LOOKUP(A3,tareas!$A:$A,tareas!$E:$E)</f>
        <v>5</v>
      </c>
      <c r="F3" s="35" t="n">
        <f aca="false">LOOKUP(A3,tareas!A:A,tareas!F:F)</f>
        <v>0.0166112956810631</v>
      </c>
      <c r="G3" s="34" t="n">
        <f aca="false">LOOKUP(A3,tareas!$A:$A,tareas!$G:$G)</f>
        <v>1</v>
      </c>
      <c r="H3" s="36"/>
      <c r="I3" s="16" t="n">
        <f aca="false">E3/5</f>
        <v>1</v>
      </c>
      <c r="J3" s="16" t="n">
        <f aca="false">E3/5</f>
        <v>1</v>
      </c>
      <c r="K3" s="16" t="n">
        <f aca="false">E3/5</f>
        <v>1</v>
      </c>
      <c r="L3" s="16" t="n">
        <f aca="false">E3/5</f>
        <v>1</v>
      </c>
      <c r="M3" s="16" t="n">
        <f aca="false">E3/5</f>
        <v>1</v>
      </c>
      <c r="P3" s="16" t="n">
        <f aca="false">SUM(T3:X3)</f>
        <v>5.08333333333333</v>
      </c>
      <c r="Q3" s="35" t="n">
        <f aca="false">F3</f>
        <v>0.0166112956810631</v>
      </c>
      <c r="R3" s="16" t="n">
        <v>1</v>
      </c>
      <c r="T3" s="14" t="n">
        <v>1.01666666666667</v>
      </c>
      <c r="U3" s="14" t="n">
        <v>1.01666666666667</v>
      </c>
      <c r="V3" s="14" t="n">
        <v>1.01666666666667</v>
      </c>
      <c r="W3" s="14" t="n">
        <v>1.01666666666667</v>
      </c>
      <c r="X3" s="14" t="n">
        <v>1.01666666666667</v>
      </c>
    </row>
    <row r="4" customFormat="false" ht="63.75" hidden="false" customHeight="false" outlineLevel="0" collapsed="false">
      <c r="A4" s="19" t="n">
        <v>3</v>
      </c>
      <c r="B4" s="24" t="str">
        <f aca="false">LOOKUP(A4,tareas!$A:$A,tareas!$B:$B)</f>
        <v>Definir la estrategía de desarrollo del ciclo #1.</v>
      </c>
      <c r="C4" s="15" t="str">
        <f aca="false">LOOKUP(A4,tareas!$A:$A,tareas!$C:$C)</f>
        <v>Todos los miembros del equipo han leído el capítulo 4 del libro Introduction to TSPi. El equipo ha completado el lanzamiento del ciclo #1.</v>
      </c>
      <c r="D4" s="15" t="str">
        <f aca="false">LOOKUP(A4,tareas!$A:$A,tareas!$D:$D)</f>
        <v>El equipo estimó el tamaño y el tiempo de producción de los elementos a producir en el ciclo #1. El equipo definió el diseño conceptual del proyecto y completó la forma STRAT. El equipo documentó los riesgos y problemas encontrados.</v>
      </c>
      <c r="E4" s="34" t="n">
        <f aca="false">LOOKUP(A4,tareas!$A:$A,tareas!$E:$E)</f>
        <v>5</v>
      </c>
      <c r="F4" s="35" t="n">
        <f aca="false">LOOKUP(A4,tareas!A:A,tareas!F:F)</f>
        <v>0.0166112956810631</v>
      </c>
      <c r="G4" s="34" t="n">
        <f aca="false">LOOKUP(A4,tareas!$A:$A,tareas!$G:$G)</f>
        <v>1</v>
      </c>
      <c r="H4" s="36"/>
      <c r="I4" s="16" t="n">
        <f aca="false">E4/5</f>
        <v>1</v>
      </c>
      <c r="J4" s="16" t="n">
        <f aca="false">E4/5</f>
        <v>1</v>
      </c>
      <c r="K4" s="16" t="n">
        <f aca="false">E4/5</f>
        <v>1</v>
      </c>
      <c r="L4" s="16" t="n">
        <f aca="false">E4/5</f>
        <v>1</v>
      </c>
      <c r="M4" s="16" t="n">
        <f aca="false">E4/5</f>
        <v>1</v>
      </c>
      <c r="P4" s="16" t="n">
        <f aca="false">SUM(T4:X4)</f>
        <v>3.75</v>
      </c>
      <c r="Q4" s="35" t="n">
        <f aca="false">F4</f>
        <v>0.0166112956810631</v>
      </c>
      <c r="R4" s="16" t="n">
        <v>1</v>
      </c>
      <c r="T4" s="14" t="n">
        <v>0.75</v>
      </c>
      <c r="U4" s="14" t="n">
        <v>0.75</v>
      </c>
      <c r="V4" s="14" t="n">
        <v>0.75</v>
      </c>
      <c r="W4" s="14" t="n">
        <v>0.75</v>
      </c>
      <c r="X4" s="14" t="n">
        <v>0.75</v>
      </c>
    </row>
    <row r="5" customFormat="false" ht="38.25" hidden="false" customHeight="false" outlineLevel="0" collapsed="false">
      <c r="A5" s="19" t="n">
        <v>4</v>
      </c>
      <c r="B5" s="24" t="str">
        <f aca="false">LOOKUP(A5,tareas!$A:$A,tareas!$B:$B)</f>
        <v>Elaborar el plan del ciclo #1.</v>
      </c>
      <c r="C5" s="15" t="str">
        <f aca="false">LOOKUP(A5,tareas!$A:$A,tareas!$C:$C)</f>
        <v>Todos los miembros del equipo han leído el capítulo 5 del libro Introduction to TSPi. El equipo ha completado la estrategía de desarrollo del ciclo #1.</v>
      </c>
      <c r="D5" s="15" t="str">
        <f aca="false">LOOKUP(A5,tareas!$A:$A,tareas!$D:$D)</f>
        <v>Se completaron las formas TASK y SCHEDULE para el equipo y cada miembro de este. El equipo completo las formas SUMP, SUMQ y SUMS.</v>
      </c>
      <c r="E5" s="34" t="n">
        <f aca="false">LOOKUP(A5,tareas!$A:$A,tareas!$E:$E)</f>
        <v>2</v>
      </c>
      <c r="F5" s="35" t="n">
        <f aca="false">LOOKUP(A5,tareas!A:A,tareas!F:F)</f>
        <v>0.00664451827242525</v>
      </c>
      <c r="G5" s="34" t="n">
        <f aca="false">LOOKUP(A5,tareas!$A:$A,tareas!$G:$G)</f>
        <v>1</v>
      </c>
      <c r="H5" s="36"/>
      <c r="I5" s="0"/>
      <c r="J5" s="0"/>
      <c r="K5" s="0"/>
      <c r="L5" s="16" t="n">
        <f aca="false">E5</f>
        <v>2</v>
      </c>
      <c r="M5" s="0"/>
      <c r="P5" s="16" t="n">
        <f aca="false">SUM(T5:X5)</f>
        <v>1.85</v>
      </c>
      <c r="Q5" s="35" t="n">
        <f aca="false">F5</f>
        <v>0.00664451827242525</v>
      </c>
      <c r="R5" s="16" t="n">
        <v>1</v>
      </c>
      <c r="T5" s="14" t="n">
        <v>0</v>
      </c>
      <c r="U5" s="14" t="n">
        <v>0</v>
      </c>
      <c r="V5" s="14" t="n">
        <v>0</v>
      </c>
      <c r="W5" s="14" t="n">
        <v>1.85</v>
      </c>
      <c r="X5" s="14" t="n">
        <v>0</v>
      </c>
    </row>
    <row r="6" customFormat="false" ht="25.5" hidden="false" customHeight="false" outlineLevel="0" collapsed="false">
      <c r="A6" s="19" t="n">
        <v>5</v>
      </c>
      <c r="B6" s="24" t="str">
        <f aca="false">LOOKUP(A6,tareas!$A:$A,tareas!$B:$B)</f>
        <v>Crear la plantilla para las agendas de las reuniones con los clientes.</v>
      </c>
      <c r="C6" s="15" t="n">
        <f aca="false">LOOKUP(A6,tareas!$A:$A,tareas!$C:$C)</f>
        <v>0</v>
      </c>
      <c r="D6" s="15" t="str">
        <f aca="false">LOOKUP(A6,tareas!$A:$A,tareas!$D:$D)</f>
        <v>Se creó la plantilla para la agenda de las reuniones con los clientes.</v>
      </c>
      <c r="E6" s="34" t="n">
        <f aca="false">LOOKUP(A6,tareas!$A:$A,tareas!$E:$E)</f>
        <v>0.5</v>
      </c>
      <c r="F6" s="35" t="n">
        <f aca="false">LOOKUP(A6,tareas!A:A,tareas!F:F)</f>
        <v>0.00166112956810631</v>
      </c>
      <c r="G6" s="34" t="n">
        <f aca="false">LOOKUP(A6,tareas!$A:$A,tareas!$G:$G)</f>
        <v>1</v>
      </c>
      <c r="H6" s="37"/>
      <c r="I6" s="0"/>
      <c r="J6" s="0"/>
      <c r="K6" s="0"/>
      <c r="L6" s="16" t="n">
        <f aca="false">E6</f>
        <v>0.5</v>
      </c>
      <c r="M6" s="0"/>
      <c r="P6" s="16" t="n">
        <f aca="false">SUM(T6:X6)</f>
        <v>0.25</v>
      </c>
      <c r="Q6" s="35" t="n">
        <f aca="false">F6</f>
        <v>0.00166112956810631</v>
      </c>
      <c r="R6" s="16" t="n">
        <v>1</v>
      </c>
      <c r="T6" s="14" t="n">
        <v>0</v>
      </c>
      <c r="U6" s="14" t="n">
        <v>0</v>
      </c>
      <c r="V6" s="14" t="n">
        <v>0</v>
      </c>
      <c r="W6" s="14" t="n">
        <v>0.25</v>
      </c>
      <c r="X6" s="14" t="n">
        <v>0</v>
      </c>
    </row>
    <row r="7" customFormat="false" ht="25.5" hidden="false" customHeight="false" outlineLevel="0" collapsed="false">
      <c r="A7" s="19" t="n">
        <v>6</v>
      </c>
      <c r="B7" s="24" t="str">
        <f aca="false">LOOKUP(A7,tareas!$A:$A,tareas!$B:$B)</f>
        <v>Crear la plantilla para las minutas de las reuniones con los clientes.</v>
      </c>
      <c r="C7" s="15" t="n">
        <f aca="false">LOOKUP(A7,tareas!$A:$A,tareas!$C:$C)</f>
        <v>0</v>
      </c>
      <c r="D7" s="15" t="str">
        <f aca="false">LOOKUP(A7,tareas!$A:$A,tareas!$D:$D)</f>
        <v>Se creó la plantilla para las minutas de las reuniones con los clientes.</v>
      </c>
      <c r="E7" s="34" t="n">
        <f aca="false">LOOKUP(A7,tareas!$A:$A,tareas!$E:$E)</f>
        <v>0.5</v>
      </c>
      <c r="F7" s="35" t="n">
        <f aca="false">LOOKUP(A7,tareas!A:A,tareas!F:F)</f>
        <v>0.00166112956810631</v>
      </c>
      <c r="G7" s="34" t="n">
        <f aca="false">LOOKUP(A7,tareas!$A:$A,tareas!$G:$G)</f>
        <v>1</v>
      </c>
      <c r="H7" s="38"/>
      <c r="I7" s="0"/>
      <c r="J7" s="0"/>
      <c r="K7" s="0"/>
      <c r="L7" s="16" t="n">
        <f aca="false">E7</f>
        <v>0.5</v>
      </c>
      <c r="M7" s="0"/>
      <c r="P7" s="16" t="n">
        <f aca="false">SUM(T7:X7)</f>
        <v>0.666666666666667</v>
      </c>
      <c r="Q7" s="35" t="n">
        <f aca="false">F7</f>
        <v>0.00166112956810631</v>
      </c>
      <c r="R7" s="16" t="n">
        <v>1</v>
      </c>
      <c r="T7" s="14" t="n">
        <v>0</v>
      </c>
      <c r="U7" s="14" t="n">
        <v>0</v>
      </c>
      <c r="V7" s="14" t="n">
        <v>0</v>
      </c>
      <c r="W7" s="14" t="n">
        <v>0.666666666666667</v>
      </c>
      <c r="X7" s="14" t="n">
        <v>0</v>
      </c>
    </row>
    <row r="8" customFormat="false" ht="25.5" hidden="false" customHeight="false" outlineLevel="0" collapsed="false">
      <c r="A8" s="19" t="n">
        <v>7</v>
      </c>
      <c r="B8" s="24" t="str">
        <f aca="false">LOOKUP(A8,tareas!$A:$A,tareas!$B:$B)</f>
        <v>Crear la agenda para la reunión #1 con el cliente.</v>
      </c>
      <c r="C8" s="15" t="str">
        <f aca="false">LOOKUP(A8,tareas!$A:$A,tareas!$C:$C)</f>
        <v>Se ha creado la plantilla para las agendas de las reuniones con los cliente.</v>
      </c>
      <c r="D8" s="15" t="str">
        <f aca="false">LOOKUP(A8,tareas!$A:$A,tareas!$D:$D)</f>
        <v>Se creó la agenda para la reunión #1 con el cliente.</v>
      </c>
      <c r="E8" s="34" t="n">
        <f aca="false">LOOKUP(A8,tareas!$A:$A,tareas!$E:$E)</f>
        <v>0.5</v>
      </c>
      <c r="F8" s="35" t="n">
        <f aca="false">LOOKUP(A8,tareas!A:A,tareas!F:F)</f>
        <v>0.00166112956810631</v>
      </c>
      <c r="G8" s="34" t="n">
        <f aca="false">LOOKUP(A8,tareas!$A:$A,tareas!$G:$G)</f>
        <v>1</v>
      </c>
      <c r="H8" s="38"/>
      <c r="I8" s="0"/>
      <c r="J8" s="0"/>
      <c r="K8" s="0"/>
      <c r="L8" s="16" t="n">
        <f aca="false">E8</f>
        <v>0.5</v>
      </c>
      <c r="M8" s="0"/>
      <c r="P8" s="16" t="n">
        <f aca="false">SUM(T8:X8)</f>
        <v>0.416666666666667</v>
      </c>
      <c r="Q8" s="35" t="n">
        <f aca="false">F8</f>
        <v>0.00166112956810631</v>
      </c>
      <c r="R8" s="16" t="n">
        <v>1</v>
      </c>
      <c r="T8" s="14" t="n">
        <v>0</v>
      </c>
      <c r="U8" s="14" t="n">
        <v>0</v>
      </c>
      <c r="V8" s="14" t="n">
        <v>0</v>
      </c>
      <c r="W8" s="14" t="n">
        <v>0.416666666666667</v>
      </c>
      <c r="X8" s="14" t="n">
        <v>0</v>
      </c>
    </row>
    <row r="9" customFormat="false" ht="25.5" hidden="false" customHeight="false" outlineLevel="0" collapsed="false">
      <c r="A9" s="19" t="n">
        <v>8</v>
      </c>
      <c r="B9" s="24" t="str">
        <f aca="false">LOOKUP(A9,tareas!$A:$A,tareas!$B:$B)</f>
        <v>Reunión #1 con el cliente.</v>
      </c>
      <c r="C9" s="15" t="str">
        <f aca="false">LOOKUP(A9,tareas!$A:$A,tareas!$C:$C)</f>
        <v>Se ha creado y enviado la agenda para la reunión #1 con el cliente.</v>
      </c>
      <c r="D9" s="15" t="str">
        <f aca="false">LOOKUP(A9,tareas!$A:$A,tareas!$D:$D)</f>
        <v>Se creó la minuta de la reunión #1 con el cliente.</v>
      </c>
      <c r="E9" s="34" t="n">
        <f aca="false">LOOKUP(A9,tareas!$A:$A,tareas!$E:$E)</f>
        <v>2</v>
      </c>
      <c r="F9" s="35" t="n">
        <f aca="false">LOOKUP(A9,tareas!A:A,tareas!F:F)</f>
        <v>0.00664451827242525</v>
      </c>
      <c r="G9" s="34" t="n">
        <f aca="false">LOOKUP(A9,tareas!$A:$A,tareas!$G:$G)</f>
        <v>1</v>
      </c>
      <c r="H9" s="38"/>
      <c r="I9" s="16" t="n">
        <f aca="false">E9/2</f>
        <v>1</v>
      </c>
      <c r="J9" s="0"/>
      <c r="K9" s="0"/>
      <c r="L9" s="16" t="n">
        <f aca="false">E9/2</f>
        <v>1</v>
      </c>
      <c r="M9" s="0"/>
      <c r="P9" s="16" t="n">
        <f aca="false">SUM(T9:X9)</f>
        <v>1.16666666666667</v>
      </c>
      <c r="Q9" s="35" t="n">
        <f aca="false">F9</f>
        <v>0.00664451827242525</v>
      </c>
      <c r="R9" s="16" t="n">
        <v>1</v>
      </c>
      <c r="T9" s="14" t="n">
        <v>0.583333333333333</v>
      </c>
      <c r="U9" s="14" t="n">
        <v>0</v>
      </c>
      <c r="V9" s="14" t="n">
        <v>0</v>
      </c>
      <c r="W9" s="14" t="n">
        <v>0.583333333333333</v>
      </c>
      <c r="X9" s="14" t="n">
        <v>0</v>
      </c>
    </row>
    <row r="10" customFormat="false" ht="25.5" hidden="false" customHeight="false" outlineLevel="0" collapsed="false">
      <c r="A10" s="19" t="n">
        <v>9</v>
      </c>
      <c r="B10" s="24" t="str">
        <f aca="false">LOOKUP(A10,tareas!$A:$A,tareas!$B:$B)</f>
        <v>Crear el esquema del documento de requerimientos.</v>
      </c>
      <c r="C10" s="15" t="n">
        <f aca="false">LOOKUP(A10,tareas!$A:$A,tareas!$C:$C)</f>
        <v>0</v>
      </c>
      <c r="D10" s="15" t="str">
        <f aca="false">LOOKUP(A10,tareas!$A:$A,tareas!$D:$D)</f>
        <v>Se creó el esquema del documento de requerimientos.</v>
      </c>
      <c r="E10" s="34" t="n">
        <f aca="false">LOOKUP(A10,tareas!$A:$A,tareas!$E:$E)</f>
        <v>3</v>
      </c>
      <c r="F10" s="35" t="n">
        <f aca="false">LOOKUP(A10,tareas!A:A,tareas!F:F)</f>
        <v>0.00996677740863787</v>
      </c>
      <c r="G10" s="34" t="n">
        <f aca="false">LOOKUP(A10,tareas!$A:$A,tareas!$G:$G)</f>
        <v>1</v>
      </c>
      <c r="H10" s="38"/>
      <c r="I10" s="0"/>
      <c r="J10" s="16" t="n">
        <f aca="false">E10/2</f>
        <v>1.5</v>
      </c>
      <c r="K10" s="0"/>
      <c r="L10" s="16" t="n">
        <f aca="false">E10/2</f>
        <v>1.5</v>
      </c>
      <c r="M10" s="0"/>
      <c r="P10" s="16" t="n">
        <f aca="false">SUM(T10:X10)</f>
        <v>3.9</v>
      </c>
      <c r="Q10" s="35" t="n">
        <f aca="false">F10</f>
        <v>0.00996677740863787</v>
      </c>
      <c r="R10" s="16" t="n">
        <v>2</v>
      </c>
      <c r="T10" s="14" t="n">
        <v>0</v>
      </c>
      <c r="U10" s="14" t="n">
        <v>1.95</v>
      </c>
      <c r="V10" s="14" t="n">
        <v>0</v>
      </c>
      <c r="W10" s="14" t="n">
        <v>1.95</v>
      </c>
      <c r="X10" s="14" t="n">
        <v>0</v>
      </c>
    </row>
    <row r="11" customFormat="false" ht="25.5" hidden="false" customHeight="false" outlineLevel="0" collapsed="false">
      <c r="A11" s="19" t="n">
        <v>10</v>
      </c>
      <c r="B11" s="24" t="str">
        <f aca="false">LOOKUP(A11,tareas!$A:$A,tareas!$B:$B)</f>
        <v>Reunión de equipo para analizar la minuta de la reunión #1 con el cliente.</v>
      </c>
      <c r="C11" s="15" t="str">
        <f aca="false">LOOKUP(A11,tareas!$A:$A,tareas!$C:$C)</f>
        <v>Se ha creado la minuta de la reunión #1 con el cliente.</v>
      </c>
      <c r="D11" s="15" t="str">
        <f aca="false">LOOKUP(A11,tareas!$A:$A,tareas!$D:$D)</f>
        <v>Se identificó y documentó una lista de actores y casos de uso, y de escenarios.</v>
      </c>
      <c r="E11" s="34" t="n">
        <f aca="false">LOOKUP(A11,tareas!$A:$A,tareas!$E:$E)</f>
        <v>10</v>
      </c>
      <c r="F11" s="35" t="n">
        <f aca="false">LOOKUP(A11,tareas!A:A,tareas!F:F)</f>
        <v>0.0332225913621262</v>
      </c>
      <c r="G11" s="34" t="n">
        <f aca="false">LOOKUP(A11,tareas!$A:$A,tareas!$G:$G)</f>
        <v>2</v>
      </c>
      <c r="H11" s="38"/>
      <c r="I11" s="16" t="n">
        <f aca="false">E11/5</f>
        <v>2</v>
      </c>
      <c r="J11" s="16" t="n">
        <f aca="false">E11/5</f>
        <v>2</v>
      </c>
      <c r="K11" s="16" t="n">
        <f aca="false">E11/5</f>
        <v>2</v>
      </c>
      <c r="L11" s="16" t="n">
        <f aca="false">E11/5</f>
        <v>2</v>
      </c>
      <c r="M11" s="16" t="n">
        <f aca="false">E11/5</f>
        <v>2</v>
      </c>
      <c r="P11" s="16" t="n">
        <f aca="false">SUM(T11:X11)</f>
        <v>8</v>
      </c>
      <c r="Q11" s="35" t="n">
        <f aca="false">F11</f>
        <v>0.0332225913621262</v>
      </c>
      <c r="R11" s="16" t="n">
        <v>2</v>
      </c>
      <c r="T11" s="14" t="n">
        <v>2</v>
      </c>
      <c r="U11" s="14" t="n">
        <v>1.5</v>
      </c>
      <c r="V11" s="14" t="n">
        <v>1.5</v>
      </c>
      <c r="W11" s="14" t="n">
        <v>1.5</v>
      </c>
      <c r="X11" s="14" t="n">
        <v>1.5</v>
      </c>
    </row>
    <row r="12" customFormat="false" ht="25.5" hidden="false" customHeight="false" outlineLevel="0" collapsed="false">
      <c r="A12" s="19" t="n">
        <v>11</v>
      </c>
      <c r="B12" s="24" t="str">
        <f aca="false">LOOKUP(A12,tareas!$A:$A,tareas!$B:$B)</f>
        <v>Crear el borrador #1 del diagrama de casos de uso.</v>
      </c>
      <c r="C12" s="15" t="str">
        <f aca="false">LOOKUP(A12,tareas!$A:$A,tareas!$C:$C)</f>
        <v>Se ha identificado y documentado una lista de actores y casos de uso.</v>
      </c>
      <c r="D12" s="15" t="str">
        <f aca="false">LOOKUP(A12,tareas!$A:$A,tareas!$D:$D)</f>
        <v>Se creó el borrador #1 del diagrama de casos de uso.</v>
      </c>
      <c r="E12" s="34" t="n">
        <f aca="false">LOOKUP(A12,tareas!$A:$A,tareas!$E:$E)</f>
        <v>2</v>
      </c>
      <c r="F12" s="35" t="n">
        <f aca="false">LOOKUP(A12,tareas!A:A,tareas!F:F)</f>
        <v>0.00664451827242525</v>
      </c>
      <c r="G12" s="34" t="n">
        <f aca="false">LOOKUP(A12,tareas!$A:$A,tareas!$G:$G)</f>
        <v>2</v>
      </c>
      <c r="H12" s="38"/>
      <c r="I12" s="0"/>
      <c r="J12" s="16" t="n">
        <f aca="false">E12/2</f>
        <v>1</v>
      </c>
      <c r="K12" s="0"/>
      <c r="L12" s="16" t="n">
        <f aca="false">E12/2</f>
        <v>1</v>
      </c>
      <c r="M12" s="0"/>
      <c r="P12" s="16" t="n">
        <f aca="false">SUM(T12:X12)</f>
        <v>5.13888888888889</v>
      </c>
      <c r="Q12" s="35" t="n">
        <f aca="false">F12</f>
        <v>0.00664451827242525</v>
      </c>
      <c r="R12" s="16" t="n">
        <v>3</v>
      </c>
      <c r="T12" s="14" t="n">
        <v>1.13888888888889</v>
      </c>
      <c r="U12" s="14" t="n">
        <v>1.44444444444444</v>
      </c>
      <c r="V12" s="14" t="n">
        <v>0.944444444444444</v>
      </c>
      <c r="W12" s="14" t="n">
        <v>0.416666666666667</v>
      </c>
      <c r="X12" s="14" t="n">
        <v>1.19444444444444</v>
      </c>
    </row>
    <row r="13" customFormat="false" ht="25.5" hidden="false" customHeight="false" outlineLevel="0" collapsed="false">
      <c r="A13" s="19" t="n">
        <v>12</v>
      </c>
      <c r="B13" s="24" t="str">
        <f aca="false">LOOKUP(A13,tareas!$A:$A,tareas!$B:$B)</f>
        <v>Crear el borrador #1 del documento de los escenarios.</v>
      </c>
      <c r="C13" s="15" t="str">
        <f aca="false">LOOKUP(A13,tareas!$A:$A,tareas!$C:$C)</f>
        <v>Se ha identificado y documentado una lista de actores y casos de uso.</v>
      </c>
      <c r="D13" s="15" t="str">
        <f aca="false">LOOKUP(A13,tareas!$A:$A,tareas!$D:$D)</f>
        <v>Se creó el borrador #1 del documento de los escenarios.</v>
      </c>
      <c r="E13" s="34" t="n">
        <f aca="false">LOOKUP(A13,tareas!$A:$A,tareas!$E:$E)</f>
        <v>2</v>
      </c>
      <c r="F13" s="35" t="n">
        <f aca="false">LOOKUP(A13,tareas!A:A,tareas!F:F)</f>
        <v>0.00664451827242525</v>
      </c>
      <c r="G13" s="34" t="n">
        <f aca="false">LOOKUP(A13,tareas!$A:$A,tareas!$G:$G)</f>
        <v>2</v>
      </c>
      <c r="H13" s="38"/>
      <c r="I13" s="0"/>
      <c r="J13" s="16" t="n">
        <f aca="false">E13</f>
        <v>2</v>
      </c>
      <c r="K13" s="0"/>
      <c r="L13" s="0"/>
      <c r="M13" s="0"/>
      <c r="P13" s="16" t="n">
        <f aca="false">SUM(T13:X13)</f>
        <v>5.13888888888889</v>
      </c>
      <c r="Q13" s="35" t="n">
        <f aca="false">F13</f>
        <v>0.00664451827242525</v>
      </c>
      <c r="R13" s="16" t="n">
        <v>3</v>
      </c>
      <c r="T13" s="14" t="n">
        <v>1.13888888888889</v>
      </c>
      <c r="U13" s="14" t="n">
        <v>1.44444444444444</v>
      </c>
      <c r="V13" s="14" t="n">
        <v>0.944444444444444</v>
      </c>
      <c r="W13" s="14" t="n">
        <v>0.416666666666667</v>
      </c>
      <c r="X13" s="14" t="n">
        <v>1.19444444444444</v>
      </c>
    </row>
    <row r="14" customFormat="false" ht="38.25" hidden="false" customHeight="false" outlineLevel="0" collapsed="false">
      <c r="A14" s="19" t="n">
        <v>13</v>
      </c>
      <c r="B14" s="24" t="str">
        <f aca="false">LOOKUP(A14,tareas!$A:$A,tareas!$B:$B)</f>
        <v>Crear el borrador #1 del documento de requerimientos.</v>
      </c>
      <c r="C14" s="15" t="str">
        <f aca="false">LOOKUP(A14,tareas!$A:$A,tareas!$C:$C)</f>
        <v>Se ha creado el borrador #1 del diagrama de casos de uso y del documento de escenarios. Se ha creado el esquema del documento de requerimientos.</v>
      </c>
      <c r="D14" s="15" t="str">
        <f aca="false">LOOKUP(A14,tareas!$A:$A,tareas!$D:$D)</f>
        <v>Se creó el borrador #1 del documento de requerimientos.</v>
      </c>
      <c r="E14" s="34" t="n">
        <f aca="false">LOOKUP(A14,tareas!$A:$A,tareas!$E:$E)</f>
        <v>4</v>
      </c>
      <c r="F14" s="35" t="n">
        <f aca="false">LOOKUP(A14,tareas!A:A,tareas!F:F)</f>
        <v>0.0132890365448505</v>
      </c>
      <c r="G14" s="34" t="n">
        <f aca="false">LOOKUP(A14,tareas!$A:$A,tareas!$G:$G)</f>
        <v>2</v>
      </c>
      <c r="H14" s="38"/>
      <c r="I14" s="0"/>
      <c r="J14" s="16" t="n">
        <f aca="false">E14/2</f>
        <v>2</v>
      </c>
      <c r="K14" s="16" t="n">
        <f aca="false">E14/2</f>
        <v>2</v>
      </c>
      <c r="L14" s="0"/>
      <c r="M14" s="0"/>
      <c r="P14" s="16" t="n">
        <f aca="false">SUM(T14:X14)</f>
        <v>5.13888888888889</v>
      </c>
      <c r="Q14" s="35" t="n">
        <f aca="false">F14</f>
        <v>0.0132890365448505</v>
      </c>
      <c r="R14" s="16" t="n">
        <v>3</v>
      </c>
      <c r="T14" s="14" t="n">
        <v>1.13888888888889</v>
      </c>
      <c r="U14" s="14" t="n">
        <v>1.44444444444444</v>
      </c>
      <c r="V14" s="14" t="n">
        <v>0.944444444444444</v>
      </c>
      <c r="W14" s="14" t="n">
        <v>0.416666666666667</v>
      </c>
      <c r="X14" s="14" t="n">
        <v>1.19444444444444</v>
      </c>
    </row>
    <row r="15" customFormat="false" ht="25.5" hidden="false" customHeight="false" outlineLevel="0" collapsed="false">
      <c r="A15" s="19" t="n">
        <v>14</v>
      </c>
      <c r="B15" s="24" t="str">
        <f aca="false">LOOKUP(A15,tareas!$A:$A,tareas!$B:$B)</f>
        <v>Crear la agenda para la reunión #2 con el cliente.</v>
      </c>
      <c r="C15" s="15" t="str">
        <f aca="false">LOOKUP(A15,tareas!$A:$A,tareas!$C:$C)</f>
        <v>Se ha creado la plantilla para las agendas de las reuniones con los cliente.</v>
      </c>
      <c r="D15" s="15" t="str">
        <f aca="false">LOOKUP(A15,tareas!$A:$A,tareas!$D:$D)</f>
        <v>Se creó la agenda para la reunión #2 con el cliente.</v>
      </c>
      <c r="E15" s="34" t="n">
        <f aca="false">LOOKUP(A15,tareas!$A:$A,tareas!$E:$E)</f>
        <v>0.5</v>
      </c>
      <c r="F15" s="35" t="n">
        <f aca="false">LOOKUP(A15,tareas!A:A,tareas!F:F)</f>
        <v>0.00166112956810631</v>
      </c>
      <c r="G15" s="34" t="n">
        <f aca="false">LOOKUP(A15,tareas!$A:$A,tareas!$G:$G)</f>
        <v>2</v>
      </c>
      <c r="H15" s="38"/>
      <c r="I15" s="0"/>
      <c r="J15" s="0"/>
      <c r="K15" s="0"/>
      <c r="L15" s="16" t="n">
        <f aca="false">E15</f>
        <v>0.5</v>
      </c>
      <c r="M15" s="0"/>
      <c r="P15" s="16" t="n">
        <f aca="false">SUM(T15:X15)</f>
        <v>0.383333333333333</v>
      </c>
      <c r="Q15" s="35" t="n">
        <f aca="false">F15</f>
        <v>0.00166112956810631</v>
      </c>
      <c r="R15" s="16" t="n">
        <v>2</v>
      </c>
      <c r="T15" s="14" t="n">
        <v>0</v>
      </c>
      <c r="U15" s="14" t="n">
        <v>0</v>
      </c>
      <c r="V15" s="14" t="n">
        <v>0</v>
      </c>
      <c r="W15" s="14" t="n">
        <v>0.383333333333333</v>
      </c>
      <c r="X15" s="14" t="n">
        <v>0</v>
      </c>
    </row>
    <row r="16" customFormat="false" ht="25.5" hidden="false" customHeight="false" outlineLevel="0" collapsed="false">
      <c r="A16" s="19" t="n">
        <v>15</v>
      </c>
      <c r="B16" s="24" t="str">
        <f aca="false">LOOKUP(A16,tareas!$A:$A,tareas!$B:$B)</f>
        <v>Reunión #2 con el cliente.</v>
      </c>
      <c r="C16" s="15" t="str">
        <f aca="false">LOOKUP(A16,tareas!$A:$A,tareas!$C:$C)</f>
        <v>Se ha creado y enviado la agenda para la reunión #2 con el cliente.</v>
      </c>
      <c r="D16" s="15" t="str">
        <f aca="false">LOOKUP(A16,tareas!$A:$A,tareas!$D:$D)</f>
        <v>Se creó la minuta de la reunión #2 con el cliente.</v>
      </c>
      <c r="E16" s="34" t="n">
        <f aca="false">LOOKUP(A16,tareas!$A:$A,tareas!$E:$E)</f>
        <v>2</v>
      </c>
      <c r="F16" s="35" t="n">
        <f aca="false">LOOKUP(A16,tareas!A:A,tareas!F:F)</f>
        <v>0.00664451827242525</v>
      </c>
      <c r="G16" s="34" t="n">
        <f aca="false">LOOKUP(A16,tareas!$A:$A,tareas!$G:$G)</f>
        <v>3</v>
      </c>
      <c r="H16" s="38"/>
      <c r="I16" s="16" t="n">
        <f aca="false">E16/2</f>
        <v>1</v>
      </c>
      <c r="J16" s="0"/>
      <c r="K16" s="0"/>
      <c r="L16" s="0"/>
      <c r="M16" s="16" t="n">
        <f aca="false">E16/2</f>
        <v>1</v>
      </c>
      <c r="P16" s="16" t="n">
        <f aca="false">SUM(T16:X16)</f>
        <v>1</v>
      </c>
      <c r="Q16" s="35" t="n">
        <f aca="false">F16</f>
        <v>0.00664451827242525</v>
      </c>
      <c r="R16" s="16" t="n">
        <v>3</v>
      </c>
      <c r="T16" s="14" t="n">
        <v>0.5</v>
      </c>
      <c r="U16" s="14" t="n">
        <v>0</v>
      </c>
      <c r="V16" s="14" t="n">
        <v>0</v>
      </c>
      <c r="W16" s="14" t="n">
        <v>0</v>
      </c>
      <c r="X16" s="14" t="n">
        <v>0.5</v>
      </c>
    </row>
    <row r="17" customFormat="false" ht="25.5" hidden="false" customHeight="false" outlineLevel="0" collapsed="false">
      <c r="A17" s="19" t="n">
        <v>16</v>
      </c>
      <c r="B17" s="24" t="str">
        <f aca="false">LOOKUP(A17,tareas!$A:$A,tareas!$B:$B)</f>
        <v>Reunión de equipo para analizar la minuta de la reunión #2 con el cliente.</v>
      </c>
      <c r="C17" s="15" t="str">
        <f aca="false">LOOKUP(A17,tareas!$A:$A,tareas!$C:$C)</f>
        <v>Se ha creado la minuta de la reunión #2 con el cliente.</v>
      </c>
      <c r="D17" s="15" t="str">
        <f aca="false">LOOKUP(A17,tareas!$A:$A,tareas!$D:$D)</f>
        <v>Se actualizó la lista de actores, casos de uso y de escenarios.</v>
      </c>
      <c r="E17" s="34" t="n">
        <f aca="false">LOOKUP(A17,tareas!$A:$A,tareas!$E:$E)</f>
        <v>10</v>
      </c>
      <c r="F17" s="35" t="n">
        <f aca="false">LOOKUP(A17,tareas!A:A,tareas!F:F)</f>
        <v>0.0332225913621262</v>
      </c>
      <c r="G17" s="34" t="n">
        <f aca="false">LOOKUP(A17,tareas!$A:$A,tareas!$G:$G)</f>
        <v>3</v>
      </c>
      <c r="H17" s="38"/>
      <c r="I17" s="16" t="n">
        <f aca="false">E17/5</f>
        <v>2</v>
      </c>
      <c r="J17" s="16" t="n">
        <f aca="false">E17/5</f>
        <v>2</v>
      </c>
      <c r="K17" s="16" t="n">
        <f aca="false">E17/5</f>
        <v>2</v>
      </c>
      <c r="L17" s="16" t="n">
        <f aca="false">E17/5</f>
        <v>2</v>
      </c>
      <c r="M17" s="16" t="n">
        <f aca="false">E17/5</f>
        <v>2</v>
      </c>
      <c r="P17" s="16" t="n">
        <f aca="false">SUM(T17:X17)</f>
        <v>8.16666666666667</v>
      </c>
      <c r="Q17" s="35" t="n">
        <f aca="false">F17</f>
        <v>0.0332225913621262</v>
      </c>
      <c r="R17" s="16" t="n">
        <v>3</v>
      </c>
      <c r="T17" s="14" t="n">
        <v>1.63333333333333</v>
      </c>
      <c r="U17" s="14" t="n">
        <v>1.63333333333333</v>
      </c>
      <c r="V17" s="14" t="n">
        <v>1.63333333333333</v>
      </c>
      <c r="W17" s="14" t="n">
        <v>1.63333333333333</v>
      </c>
      <c r="X17" s="14" t="n">
        <v>1.63333333333333</v>
      </c>
    </row>
    <row r="18" customFormat="false" ht="38.25" hidden="false" customHeight="false" outlineLevel="0" collapsed="false">
      <c r="A18" s="19" t="n">
        <v>17</v>
      </c>
      <c r="B18" s="24" t="str">
        <f aca="false">LOOKUP(A18,tareas!$A:$A,tareas!$B:$B)</f>
        <v>Crear la versión final del diagrama de casos de uso.</v>
      </c>
      <c r="C18" s="15" t="str">
        <f aca="false">LOOKUP(A18,tareas!$A:$A,tareas!$C:$C)</f>
        <v>Se ha actualizado la lista de actores, casos de uso y escenarios. Se ha creado el borrador #1 del diagrama de casos de uso.</v>
      </c>
      <c r="D18" s="15" t="str">
        <f aca="false">LOOKUP(A18,tareas!$A:$A,tareas!$D:$D)</f>
        <v>Se creó la versión final del diagrama de casos de uso.</v>
      </c>
      <c r="E18" s="34" t="n">
        <f aca="false">LOOKUP(A18,tareas!$A:$A,tareas!$E:$E)</f>
        <v>2</v>
      </c>
      <c r="F18" s="35" t="n">
        <f aca="false">LOOKUP(A18,tareas!A:A,tareas!F:F)</f>
        <v>0.00664451827242525</v>
      </c>
      <c r="G18" s="34" t="n">
        <f aca="false">LOOKUP(A18,tareas!$A:$A,tareas!$G:$G)</f>
        <v>3</v>
      </c>
      <c r="I18" s="0"/>
      <c r="J18" s="16" t="n">
        <f aca="false">E18</f>
        <v>2</v>
      </c>
      <c r="K18" s="0"/>
      <c r="L18" s="0"/>
      <c r="M18" s="0"/>
      <c r="P18" s="16" t="n">
        <f aca="false">SUM(T18:X18)</f>
        <v>2.5</v>
      </c>
      <c r="Q18" s="35" t="n">
        <f aca="false">F18</f>
        <v>0.00664451827242525</v>
      </c>
      <c r="R18" s="16" t="n">
        <v>3</v>
      </c>
      <c r="T18" s="14" t="n">
        <v>0.5</v>
      </c>
      <c r="U18" s="14" t="n">
        <v>0.5</v>
      </c>
      <c r="V18" s="14" t="n">
        <v>0.5</v>
      </c>
      <c r="W18" s="14" t="n">
        <v>0.5</v>
      </c>
      <c r="X18" s="14" t="n">
        <v>0.5</v>
      </c>
    </row>
    <row r="19" customFormat="false" ht="25.5" hidden="false" customHeight="false" outlineLevel="0" collapsed="false">
      <c r="A19" s="19" t="n">
        <v>18</v>
      </c>
      <c r="B19" s="24" t="str">
        <f aca="false">LOOKUP(A19,tareas!$A:$A,tareas!$B:$B)</f>
        <v>Extender los casos de uso.</v>
      </c>
      <c r="C19" s="15" t="str">
        <f aca="false">LOOKUP(A19,tareas!$A:$A,tareas!$C:$C)</f>
        <v>Se ha creado la versión final del diagrama de casos de uso.</v>
      </c>
      <c r="D19" s="15" t="str">
        <f aca="false">LOOKUP(A19,tareas!$A:$A,tareas!$D:$D)</f>
        <v>Se creó el documento de los casos de uso extendidos.</v>
      </c>
      <c r="E19" s="34" t="n">
        <f aca="false">LOOKUP(A19,tareas!$A:$A,tareas!$E:$E)</f>
        <v>3</v>
      </c>
      <c r="F19" s="35" t="n">
        <f aca="false">LOOKUP(A19,tareas!A:A,tareas!F:F)</f>
        <v>0.00996677740863787</v>
      </c>
      <c r="G19" s="34" t="n">
        <f aca="false">LOOKUP(A19,tareas!$A:$A,tareas!$G:$G)</f>
        <v>3</v>
      </c>
      <c r="I19" s="16" t="n">
        <f aca="false">E19/2</f>
        <v>1.5</v>
      </c>
      <c r="J19" s="16" t="n">
        <f aca="false">E19/2</f>
        <v>1.5</v>
      </c>
      <c r="K19" s="0"/>
      <c r="L19" s="0"/>
      <c r="M19" s="0"/>
      <c r="P19" s="16" t="n">
        <f aca="false">SUM(T19:X19)</f>
        <v>6.25</v>
      </c>
      <c r="Q19" s="35" t="n">
        <f aca="false">F19</f>
        <v>0.00996677740863787</v>
      </c>
      <c r="R19" s="16" t="n">
        <v>3</v>
      </c>
      <c r="T19" s="14" t="n">
        <v>1.25</v>
      </c>
      <c r="U19" s="14" t="n">
        <v>1.25</v>
      </c>
      <c r="V19" s="14" t="n">
        <v>1.25</v>
      </c>
      <c r="W19" s="14" t="n">
        <v>1.25</v>
      </c>
      <c r="X19" s="14" t="n">
        <v>1.25</v>
      </c>
    </row>
    <row r="20" customFormat="false" ht="38.25" hidden="false" customHeight="false" outlineLevel="0" collapsed="false">
      <c r="A20" s="19" t="n">
        <v>19</v>
      </c>
      <c r="B20" s="24" t="str">
        <f aca="false">LOOKUP(A20,tareas!$A:$A,tareas!$B:$B)</f>
        <v>Crear la versión final del documento de los escenarios.</v>
      </c>
      <c r="C20" s="15" t="str">
        <f aca="false">LOOKUP(A20,tareas!$A:$A,tareas!$C:$C)</f>
        <v>Se ha actualizado la lista de actores, casos de uso y escenarios. Se ha creado el borrador #1 del documento de los escenarios.</v>
      </c>
      <c r="D20" s="15" t="str">
        <f aca="false">LOOKUP(A20,tareas!$A:$A,tareas!$D:$D)</f>
        <v>Se creó la versión final del documento de los escenarios.</v>
      </c>
      <c r="E20" s="34" t="n">
        <f aca="false">LOOKUP(A20,tareas!$A:$A,tareas!$E:$E)</f>
        <v>2</v>
      </c>
      <c r="F20" s="35" t="n">
        <f aca="false">LOOKUP(A20,tareas!A:A,tareas!F:F)</f>
        <v>0.00664451827242525</v>
      </c>
      <c r="G20" s="34" t="n">
        <f aca="false">LOOKUP(A20,tareas!$A:$A,tareas!$G:$G)</f>
        <v>3</v>
      </c>
      <c r="I20" s="16" t="n">
        <f aca="false">E20/2</f>
        <v>1</v>
      </c>
      <c r="J20" s="16" t="n">
        <f aca="false">E20/2</f>
        <v>1</v>
      </c>
      <c r="K20" s="0"/>
      <c r="L20" s="0"/>
      <c r="M20" s="0"/>
      <c r="P20" s="16" t="n">
        <f aca="false">SUM(T20:X20)</f>
        <v>1.63333333333333</v>
      </c>
      <c r="Q20" s="35" t="n">
        <f aca="false">F20</f>
        <v>0.00664451827242525</v>
      </c>
      <c r="R20" s="16" t="n">
        <v>3</v>
      </c>
      <c r="T20" s="14" t="n">
        <v>0.816666666666667</v>
      </c>
      <c r="U20" s="14" t="n">
        <v>0.816666666666667</v>
      </c>
      <c r="V20" s="14" t="n">
        <v>0</v>
      </c>
      <c r="W20" s="14" t="n">
        <v>0</v>
      </c>
      <c r="X20" s="14" t="n">
        <v>0</v>
      </c>
    </row>
    <row r="21" customFormat="false" ht="51" hidden="false" customHeight="false" outlineLevel="0" collapsed="false">
      <c r="A21" s="19" t="n">
        <v>20</v>
      </c>
      <c r="B21" s="24" t="str">
        <f aca="false">LOOKUP(A21,tareas!$A:$A,tareas!$B:$B)</f>
        <v>Crear la versión final del documento de requerimientos.</v>
      </c>
      <c r="C21" s="15" t="str">
        <f aca="false">LOOKUP(A21,tareas!$A:$A,tareas!$C:$C)</f>
        <v>Se ha creado el borrador #1 del documento de requerimientos. Se ha creado la versión final del diagrama de casos de uso y del documento de escenarios. Se ha creado el documento de los casos de uso extendidos.</v>
      </c>
      <c r="D21" s="15" t="str">
        <f aca="false">LOOKUP(A21,tareas!$A:$A,tareas!$D:$D)</f>
        <v>Se creó la versión final del documento de requerimientos.</v>
      </c>
      <c r="E21" s="34" t="n">
        <f aca="false">LOOKUP(A21,tareas!$A:$A,tareas!$E:$E)</f>
        <v>4</v>
      </c>
      <c r="F21" s="35" t="n">
        <f aca="false">LOOKUP(A21,tareas!A:A,tareas!F:F)</f>
        <v>0.0132890365448505</v>
      </c>
      <c r="G21" s="34" t="n">
        <f aca="false">LOOKUP(A21,tareas!$A:$A,tareas!$G:$G)</f>
        <v>3</v>
      </c>
      <c r="I21" s="16" t="n">
        <f aca="false">E21/2</f>
        <v>2</v>
      </c>
      <c r="J21" s="16" t="n">
        <f aca="false">E21/2</f>
        <v>2</v>
      </c>
      <c r="K21" s="0"/>
      <c r="L21" s="0"/>
      <c r="M21" s="0"/>
      <c r="P21" s="16" t="n">
        <f aca="false">SUM(T21:X21)</f>
        <v>3.26666666666667</v>
      </c>
      <c r="Q21" s="35" t="n">
        <f aca="false">F21</f>
        <v>0.0132890365448505</v>
      </c>
      <c r="R21" s="16" t="n">
        <v>3</v>
      </c>
      <c r="T21" s="14" t="n">
        <v>0</v>
      </c>
      <c r="U21" s="14" t="n">
        <v>3.26666666666667</v>
      </c>
      <c r="V21" s="14" t="n">
        <v>0</v>
      </c>
      <c r="W21" s="14" t="n">
        <v>0</v>
      </c>
      <c r="X21" s="14" t="n">
        <v>0</v>
      </c>
    </row>
    <row r="22" customFormat="false" ht="63.75" hidden="false" customHeight="false" outlineLevel="0" collapsed="false">
      <c r="A22" s="19" t="n">
        <v>21</v>
      </c>
      <c r="B22" s="24" t="str">
        <f aca="false">LOOKUP(A22,tareas!$A:$A,tareas!$B:$B)</f>
        <v>Elaborar el reporte de cierre del ciclo #1.</v>
      </c>
      <c r="C22" s="15" t="str">
        <f aca="false">LOOKUP(A22,tareas!$A:$A,tareas!$C:$C)</f>
        <v>Cada miembro del equipo ha leído los capítulos 10, 16, 17 y 18 del libro Introduction to TSPi. El equipo ha completado los productos especificados. El equipo ha acumulado toda la información y ha completado todas las formas requeridas.</v>
      </c>
      <c r="D22" s="15" t="str">
        <f aca="false">LOOKUP(A22,tareas!$A:$A,tareas!$D:$D)</f>
        <v>Cada miembro del equipo completó la forma PEER. Se creó el reporte del ciclo correspondiente. Se completaron las formas SUMP y SUMQ para el sistema y todos sus componentes.</v>
      </c>
      <c r="E22" s="34" t="n">
        <f aca="false">LOOKUP(A22,tareas!$A:$A,tareas!$E:$E)</f>
        <v>5</v>
      </c>
      <c r="F22" s="35" t="n">
        <f aca="false">LOOKUP(A22,tareas!A:A,tareas!F:F)</f>
        <v>0.0166112956810631</v>
      </c>
      <c r="G22" s="34" t="n">
        <f aca="false">LOOKUP(A22,tareas!$A:$A,tareas!$G:$G)</f>
        <v>3</v>
      </c>
      <c r="I22" s="16" t="n">
        <f aca="false">E22/5</f>
        <v>1</v>
      </c>
      <c r="J22" s="16" t="n">
        <f aca="false">E22/5</f>
        <v>1</v>
      </c>
      <c r="K22" s="16" t="n">
        <f aca="false">E22/5</f>
        <v>1</v>
      </c>
      <c r="L22" s="16" t="n">
        <f aca="false">E22/5</f>
        <v>1</v>
      </c>
      <c r="M22" s="16" t="n">
        <f aca="false">E22/5</f>
        <v>1</v>
      </c>
      <c r="P22" s="16" t="n">
        <f aca="false">SUM(T22:X22)</f>
        <v>3.66666666666667</v>
      </c>
      <c r="Q22" s="35" t="n">
        <f aca="false">F22</f>
        <v>0.0166112956810631</v>
      </c>
      <c r="R22" s="16" t="n">
        <v>3</v>
      </c>
      <c r="T22" s="14" t="n">
        <v>0.733333333333333</v>
      </c>
      <c r="U22" s="14" t="n">
        <v>0.733333333333333</v>
      </c>
      <c r="V22" s="14" t="n">
        <v>0.733333333333333</v>
      </c>
      <c r="W22" s="14" t="n">
        <v>0.733333333333333</v>
      </c>
      <c r="X22" s="14" t="n">
        <v>0.733333333333333</v>
      </c>
    </row>
    <row r="23" customFormat="false" ht="12.75" hidden="false" customHeight="false" outlineLevel="0" collapsed="false">
      <c r="M23" s="0"/>
    </row>
    <row r="24" customFormat="false" ht="12.75" hidden="false" customHeight="false" outlineLevel="0" collapsed="false">
      <c r="M24" s="0"/>
    </row>
    <row r="25" customFormat="false" ht="12.75" hidden="false" customHeight="false" outlineLevel="0" collapsed="false">
      <c r="M25" s="0"/>
    </row>
    <row r="26" customFormat="false" ht="12.75" hidden="false" customHeight="false" outlineLevel="0" collapsed="false">
      <c r="M26" s="16" t="n">
        <f aca="false">SUM(I24:M24)</f>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X23"/>
  <sheetViews>
    <sheetView windowProtection="false" showFormulas="false" showGridLines="true" showRowColHeaders="true" showZeros="true" rightToLeft="false" tabSelected="false" showOutlineSymbols="true" defaultGridColor="true" view="normal" topLeftCell="F23" colorId="64" zoomScale="100" zoomScaleNormal="100" zoomScalePageLayoutView="100" workbookViewId="0">
      <selection pane="topLeft" activeCell="L35" activeCellId="0" sqref="L35"/>
    </sheetView>
  </sheetViews>
  <sheetFormatPr defaultRowHeight="12.75"/>
  <cols>
    <col collapsed="false" hidden="false" max="1" min="1" style="16" width="2.99489795918367"/>
    <col collapsed="false" hidden="false" max="2" min="2" style="15" width="35.7091836734694"/>
    <col collapsed="false" hidden="false" max="4" min="3" style="15" width="45.7091836734694"/>
    <col collapsed="false" hidden="false" max="5" min="5" style="14" width="15.7142857142857"/>
    <col collapsed="false" hidden="false" max="6" min="6" style="23" width="15.7142857142857"/>
    <col collapsed="false" hidden="false" max="7" min="7" style="14" width="15.7142857142857"/>
    <col collapsed="false" hidden="false" max="8" min="8" style="14" width="2.70918367346939"/>
    <col collapsed="false" hidden="false" max="13" min="9" style="14" width="15.7142857142857"/>
    <col collapsed="false" hidden="false" max="15" min="14" style="14" width="2.70918367346939"/>
    <col collapsed="false" hidden="false" max="18" min="16" style="14" width="15.7142857142857"/>
    <col collapsed="false" hidden="false" max="19" min="19" style="14" width="2.70918367346939"/>
    <col collapsed="false" hidden="false" max="24" min="20" style="14" width="15.7142857142857"/>
    <col collapsed="false" hidden="false" max="1025" min="25" style="16" width="32.8571428571429"/>
  </cols>
  <sheetData>
    <row r="1" s="5" customFormat="true" ht="57" hidden="false" customHeight="false" outlineLevel="0" collapsed="false">
      <c r="A1" s="3" t="s">
        <v>14</v>
      </c>
      <c r="B1" s="3" t="s">
        <v>15</v>
      </c>
      <c r="C1" s="3" t="s">
        <v>16</v>
      </c>
      <c r="D1" s="3" t="s">
        <v>17</v>
      </c>
      <c r="E1" s="3" t="s">
        <v>18</v>
      </c>
      <c r="F1" s="18" t="s">
        <v>1</v>
      </c>
      <c r="G1" s="3" t="s">
        <v>19</v>
      </c>
      <c r="H1" s="4"/>
      <c r="I1" s="3" t="s">
        <v>7</v>
      </c>
      <c r="J1" s="3" t="s">
        <v>8</v>
      </c>
      <c r="K1" s="3" t="s">
        <v>210</v>
      </c>
      <c r="L1" s="3" t="s">
        <v>10</v>
      </c>
      <c r="M1" s="3" t="s">
        <v>11</v>
      </c>
      <c r="P1" s="3" t="s">
        <v>211</v>
      </c>
      <c r="Q1" s="3" t="s">
        <v>3</v>
      </c>
      <c r="R1" s="3" t="s">
        <v>20</v>
      </c>
      <c r="T1" s="3" t="s">
        <v>7</v>
      </c>
      <c r="U1" s="3" t="s">
        <v>8</v>
      </c>
      <c r="V1" s="3" t="s">
        <v>210</v>
      </c>
      <c r="W1" s="3" t="s">
        <v>10</v>
      </c>
      <c r="X1" s="3" t="s">
        <v>11</v>
      </c>
    </row>
    <row r="2" customFormat="false" ht="38.25" hidden="false" customHeight="false" outlineLevel="0" collapsed="false">
      <c r="A2" s="19" t="n">
        <v>22</v>
      </c>
      <c r="B2" s="24" t="str">
        <f aca="false">LOOKUP(A2,tareas!$A:$A,tareas!$B:$B)</f>
        <v>Realizar el lanzamiento del ciclo #2.</v>
      </c>
      <c r="C2" s="15" t="str">
        <f aca="false">LOOKUP(A2,tareas!$A:$A,tareas!$C:$C)</f>
        <v>El equipo ha completado un ciclo preeviamente.</v>
      </c>
      <c r="D2" s="15" t="str">
        <f aca="false">LOOKUP(A2,tareas!$A:$A,tareas!$D:$D)</f>
        <v>Cada miembro del equipo completó la forma INFO. El equipo llego a un acuerdo con los goles del ciclo #2 y la fecha en que serán entregados los reportes semanales.</v>
      </c>
      <c r="E2" s="22" t="n">
        <f aca="false">LOOKUP(A2,tareas!$A:$A,tareas!$E:$E)</f>
        <v>5</v>
      </c>
      <c r="F2" s="23" t="n">
        <f aca="false">LOOKUP(A2,tareas!A:A,tareas!F:F)</f>
        <v>0.0166112956810631</v>
      </c>
      <c r="G2" s="22" t="n">
        <f aca="false">LOOKUP(A2,tareas!$A:$A,tareas!$G:$G)</f>
        <v>4</v>
      </c>
      <c r="H2" s="19"/>
      <c r="I2" s="14" t="n">
        <f aca="false">E2/5</f>
        <v>1</v>
      </c>
      <c r="J2" s="14" t="n">
        <f aca="false">E2/5</f>
        <v>1</v>
      </c>
      <c r="K2" s="14" t="n">
        <f aca="false">E2/5</f>
        <v>1</v>
      </c>
      <c r="L2" s="14" t="n">
        <f aca="false">E2/5</f>
        <v>1</v>
      </c>
      <c r="M2" s="14" t="n">
        <f aca="false">E2/5</f>
        <v>1</v>
      </c>
      <c r="P2" s="14" t="n">
        <f aca="false">SUM(T2:X2)</f>
        <v>2.5</v>
      </c>
      <c r="Q2" s="23" t="n">
        <f aca="false">F2</f>
        <v>0.0166112956810631</v>
      </c>
      <c r="R2" s="14" t="n">
        <v>4</v>
      </c>
      <c r="T2" s="14" t="n">
        <v>0.5</v>
      </c>
      <c r="U2" s="14" t="n">
        <v>0.5</v>
      </c>
      <c r="V2" s="14" t="n">
        <v>0.5</v>
      </c>
      <c r="W2" s="14" t="n">
        <v>0.5</v>
      </c>
      <c r="X2" s="14" t="n">
        <v>0.5</v>
      </c>
    </row>
    <row r="3" customFormat="false" ht="63.75" hidden="false" customHeight="false" outlineLevel="0" collapsed="false">
      <c r="A3" s="19" t="n">
        <v>23</v>
      </c>
      <c r="B3" s="24" t="str">
        <f aca="false">LOOKUP(A3,tareas!$A:$A,tareas!$B:$B)</f>
        <v>Definir la estrategía de desarrolo del ciclo #2.</v>
      </c>
      <c r="C3" s="15" t="str">
        <f aca="false">LOOKUP(A3,tareas!$A:$A,tareas!$C:$C)</f>
        <v>El equipo ha completado un ciclo preeviamente. Cada miembro del equipo ha leído el capítulo correspondiente a su rol.</v>
      </c>
      <c r="D3" s="15" t="str">
        <f aca="false">LOOKUP(A3,tareas!$A:$A,tareas!$D:$D)</f>
        <v>El equipo estimó el tamaño y el tiempo de producción de los elementos a producir en el ciclo #2. El equipo definió actualizó el diseño conceptual del proyecto y completó la forma STRAT. El equipo actualizó el documento los riesgos y problemas.</v>
      </c>
      <c r="E3" s="22" t="n">
        <f aca="false">LOOKUP(A3,tareas!$A:$A,tareas!$E:$E)</f>
        <v>5</v>
      </c>
      <c r="F3" s="23" t="n">
        <f aca="false">LOOKUP(A3,tareas!A:A,tareas!F:F)</f>
        <v>0.0166112956810631</v>
      </c>
      <c r="G3" s="22" t="n">
        <f aca="false">LOOKUP(A3,tareas!$A:$A,tareas!$G:$G)</f>
        <v>4</v>
      </c>
      <c r="H3" s="19"/>
      <c r="I3" s="14" t="n">
        <f aca="false">E3/5</f>
        <v>1</v>
      </c>
      <c r="J3" s="14" t="n">
        <f aca="false">E3/5</f>
        <v>1</v>
      </c>
      <c r="K3" s="14" t="n">
        <f aca="false">E3/5</f>
        <v>1</v>
      </c>
      <c r="L3" s="14" t="n">
        <f aca="false">E3/5</f>
        <v>1</v>
      </c>
      <c r="M3" s="14" t="n">
        <f aca="false">E3/5</f>
        <v>1</v>
      </c>
      <c r="P3" s="14" t="n">
        <f aca="false">SUM(T3:X3)</f>
        <v>2.75</v>
      </c>
      <c r="Q3" s="23" t="n">
        <f aca="false">F3</f>
        <v>0.0166112956810631</v>
      </c>
      <c r="R3" s="14" t="n">
        <v>4</v>
      </c>
      <c r="T3" s="14" t="n">
        <v>0.416666666666667</v>
      </c>
      <c r="U3" s="14" t="n">
        <v>0.416666666666667</v>
      </c>
      <c r="V3" s="14" t="n">
        <v>1.08333333333333</v>
      </c>
      <c r="W3" s="14" t="n">
        <v>0.416666666666667</v>
      </c>
      <c r="X3" s="14" t="n">
        <v>0.416666666666667</v>
      </c>
    </row>
    <row r="4" customFormat="false" ht="38.25" hidden="false" customHeight="false" outlineLevel="0" collapsed="false">
      <c r="A4" s="19" t="n">
        <v>24</v>
      </c>
      <c r="B4" s="24" t="str">
        <f aca="false">LOOKUP(A4,tareas!$A:$A,tareas!$B:$B)</f>
        <v>Elaborar el plan del ciclo #2.</v>
      </c>
      <c r="C4" s="15" t="str">
        <f aca="false">LOOKUP(A4,tareas!$A:$A,tareas!$C:$C)</f>
        <v>El equipo ha completado y actualizado el plan de un ciclo preevio.</v>
      </c>
      <c r="D4" s="15" t="str">
        <f aca="false">LOOKUP(A4,tareas!$A:$A,tareas!$D:$D)</f>
        <v>Se completaron las formas TASK y SCHEDULE para el equipo y cada miembro de este. El equipo completo las formas SUMP, SUMQ y SUMS.</v>
      </c>
      <c r="E4" s="22" t="n">
        <f aca="false">LOOKUP(A4,tareas!$A:$A,tareas!$E:$E)</f>
        <v>2</v>
      </c>
      <c r="F4" s="23" t="n">
        <f aca="false">LOOKUP(A4,tareas!A:A,tareas!F:F)</f>
        <v>0.00664451827242525</v>
      </c>
      <c r="G4" s="22" t="n">
        <f aca="false">LOOKUP(A4,tareas!$A:$A,tareas!$G:$G)</f>
        <v>4</v>
      </c>
      <c r="H4" s="19"/>
      <c r="I4" s="0"/>
      <c r="J4" s="0"/>
      <c r="K4" s="0"/>
      <c r="L4" s="14" t="n">
        <f aca="false">E4</f>
        <v>2</v>
      </c>
      <c r="M4" s="0"/>
      <c r="P4" s="14" t="n">
        <f aca="false">SUM(T4:X4)</f>
        <v>1.91666666666667</v>
      </c>
      <c r="Q4" s="23" t="n">
        <f aca="false">F4</f>
        <v>0.00664451827242525</v>
      </c>
      <c r="R4" s="14" t="n">
        <v>4</v>
      </c>
      <c r="T4" s="14" t="n">
        <v>0</v>
      </c>
      <c r="U4" s="14" t="n">
        <v>0</v>
      </c>
      <c r="V4" s="14" t="n">
        <v>0</v>
      </c>
      <c r="W4" s="14" t="n">
        <v>1.91666666666667</v>
      </c>
      <c r="X4" s="14" t="n">
        <v>0</v>
      </c>
    </row>
    <row r="5" customFormat="false" ht="25.5" hidden="false" customHeight="false" outlineLevel="0" collapsed="false">
      <c r="A5" s="19" t="n">
        <v>25</v>
      </c>
      <c r="B5" s="24" t="str">
        <f aca="false">LOOKUP(A5,tareas!$A:$A,tareas!$B:$B)</f>
        <v>Crear el esquema del documento de arquitectura.</v>
      </c>
      <c r="C5" s="15" t="n">
        <f aca="false">LOOKUP(A5,tareas!$A:$A,tareas!$C:$C)</f>
        <v>0</v>
      </c>
      <c r="D5" s="15" t="str">
        <f aca="false">LOOKUP(A5,tareas!$A:$A,tareas!$D:$D)</f>
        <v>Se creó el esquema del documento de arquitectura.</v>
      </c>
      <c r="E5" s="22" t="n">
        <f aca="false">LOOKUP(A5,tareas!$A:$A,tareas!$E:$E)</f>
        <v>0.5</v>
      </c>
      <c r="F5" s="23" t="n">
        <f aca="false">LOOKUP(A5,tareas!A:A,tareas!F:F)</f>
        <v>0.00166112956810631</v>
      </c>
      <c r="G5" s="22" t="n">
        <f aca="false">LOOKUP(A5,tareas!$A:$A,tareas!$G:$G)</f>
        <v>4</v>
      </c>
      <c r="H5" s="19"/>
      <c r="I5" s="0"/>
      <c r="J5" s="0"/>
      <c r="K5" s="14" t="n">
        <f aca="false">E5</f>
        <v>0.5</v>
      </c>
      <c r="L5" s="0"/>
      <c r="M5" s="0"/>
      <c r="P5" s="14" t="n">
        <f aca="false">SUM(T5:X5)</f>
        <v>0.5</v>
      </c>
      <c r="Q5" s="23" t="n">
        <f aca="false">F5</f>
        <v>0.00166112956810631</v>
      </c>
      <c r="R5" s="14" t="n">
        <v>5</v>
      </c>
      <c r="T5" s="14" t="n">
        <v>0</v>
      </c>
      <c r="U5" s="14" t="n">
        <v>0</v>
      </c>
      <c r="V5" s="14" t="n">
        <v>0.5</v>
      </c>
      <c r="W5" s="14" t="n">
        <v>0</v>
      </c>
      <c r="X5" s="14" t="n">
        <v>0</v>
      </c>
    </row>
    <row r="6" customFormat="false" ht="51" hidden="false" customHeight="false" outlineLevel="0" collapsed="false">
      <c r="A6" s="19" t="n">
        <v>26</v>
      </c>
      <c r="B6" s="24" t="str">
        <f aca="false">LOOKUP(A6,tareas!$A:$A,tareas!$B:$B)</f>
        <v>Reunión de equipo para analizar la versión final del documento de requerimientos.</v>
      </c>
      <c r="C6" s="15" t="str">
        <f aca="false">LOOKUP(A6,tareas!$A:$A,tareas!$C:$C)</f>
        <v>Se ha creado la versión final del documento de requerimientos.</v>
      </c>
      <c r="D6" s="15" t="str">
        <f aca="false">LOOKUP(A6,tareas!$A:$A,tareas!$D:$D)</f>
        <v>Se creó un documento el cuál especifica las tácticas y patrones que serán utilizados, así como también, las vistas y estilos que serán utilizadas para demostrar el uso de las tácticas y patrones.</v>
      </c>
      <c r="E6" s="22" t="n">
        <f aca="false">LOOKUP(A6,tareas!$A:$A,tareas!$E:$E)</f>
        <v>7.5</v>
      </c>
      <c r="F6" s="23" t="n">
        <f aca="false">LOOKUP(A6,tareas!A:A,tareas!F:F)</f>
        <v>0.0249169435215947</v>
      </c>
      <c r="G6" s="22" t="n">
        <f aca="false">LOOKUP(A6,tareas!$A:$A,tareas!$G:$G)</f>
        <v>4</v>
      </c>
      <c r="H6" s="26"/>
      <c r="I6" s="14" t="n">
        <f aca="false">E6/5</f>
        <v>1.5</v>
      </c>
      <c r="J6" s="14" t="n">
        <f aca="false">E6/5</f>
        <v>1.5</v>
      </c>
      <c r="K6" s="14" t="n">
        <f aca="false">E6/5</f>
        <v>1.5</v>
      </c>
      <c r="L6" s="14" t="n">
        <f aca="false">E6/5</f>
        <v>1.5</v>
      </c>
      <c r="M6" s="14" t="n">
        <f aca="false">E6/5</f>
        <v>1.5</v>
      </c>
      <c r="P6" s="14" t="n">
        <f aca="false">SUM(T6:X6)</f>
        <v>9.41666666666667</v>
      </c>
      <c r="Q6" s="23" t="n">
        <f aca="false">F6</f>
        <v>0.0249169435215947</v>
      </c>
      <c r="R6" s="14" t="n">
        <v>4</v>
      </c>
      <c r="T6" s="14" t="n">
        <v>1.88333333333333</v>
      </c>
      <c r="U6" s="14" t="n">
        <v>1.88333333333333</v>
      </c>
      <c r="V6" s="14" t="n">
        <v>1.88333333333333</v>
      </c>
      <c r="W6" s="14" t="n">
        <v>1.88333333333333</v>
      </c>
      <c r="X6" s="14" t="n">
        <v>1.88333333333333</v>
      </c>
    </row>
    <row r="7" customFormat="false" ht="25.5" hidden="false" customHeight="false" outlineLevel="0" collapsed="false">
      <c r="A7" s="19" t="n">
        <v>27</v>
      </c>
      <c r="B7" s="24" t="str">
        <f aca="false">LOOKUP(A7,tareas!$A:$A,tareas!$B:$B)</f>
        <v>Crear la agenda para la reunión #3 con el cliente.</v>
      </c>
      <c r="C7" s="15" t="str">
        <f aca="false">LOOKUP(A7,tareas!$A:$A,tareas!$C:$C)</f>
        <v>Se ha creado la plantilla para las agendas de las reuniones con los cliente.</v>
      </c>
      <c r="D7" s="15" t="str">
        <f aca="false">LOOKUP(A7,tareas!$A:$A,tareas!$D:$D)</f>
        <v>Se creó la agenda para la reunión #3 con el cliente.</v>
      </c>
      <c r="E7" s="22" t="n">
        <f aca="false">LOOKUP(A7,tareas!$A:$A,tareas!$E:$E)</f>
        <v>0.5</v>
      </c>
      <c r="F7" s="23" t="n">
        <f aca="false">LOOKUP(A7,tareas!A:A,tareas!F:F)</f>
        <v>0.00166112956810631</v>
      </c>
      <c r="G7" s="22" t="n">
        <f aca="false">LOOKUP(A7,tareas!$A:$A,tareas!$G:$G)</f>
        <v>4</v>
      </c>
      <c r="H7" s="25"/>
      <c r="I7" s="0"/>
      <c r="J7" s="0"/>
      <c r="K7" s="0"/>
      <c r="L7" s="14" t="n">
        <f aca="false">E7</f>
        <v>0.5</v>
      </c>
      <c r="M7" s="0"/>
      <c r="P7" s="14" t="n">
        <f aca="false">SUM(T7:X7)</f>
        <v>0.416666666666667</v>
      </c>
      <c r="Q7" s="23" t="n">
        <f aca="false">F7</f>
        <v>0.00166112956810631</v>
      </c>
      <c r="R7" s="14" t="n">
        <v>4</v>
      </c>
      <c r="T7" s="14" t="n">
        <v>0</v>
      </c>
      <c r="U7" s="14" t="n">
        <v>0</v>
      </c>
      <c r="V7" s="14" t="n">
        <v>0</v>
      </c>
      <c r="W7" s="14" t="n">
        <v>0.416666666666667</v>
      </c>
      <c r="X7" s="14" t="n">
        <v>0</v>
      </c>
    </row>
    <row r="8" customFormat="false" ht="25.5" hidden="false" customHeight="false" outlineLevel="0" collapsed="false">
      <c r="A8" s="19" t="n">
        <v>28</v>
      </c>
      <c r="B8" s="24" t="str">
        <f aca="false">LOOKUP(A8,tareas!$A:$A,tareas!$B:$B)</f>
        <v>Reunión #3 con el cliente.</v>
      </c>
      <c r="C8" s="15" t="str">
        <f aca="false">LOOKUP(A8,tareas!$A:$A,tareas!$C:$C)</f>
        <v>Se ha creado y enviado la agenda para la reunión #3 con el cliente.</v>
      </c>
      <c r="D8" s="15" t="str">
        <f aca="false">LOOKUP(A8,tareas!$A:$A,tareas!$D:$D)</f>
        <v>Se creó la minuta de la reunión #3 con el cliente.</v>
      </c>
      <c r="E8" s="22" t="n">
        <f aca="false">LOOKUP(A8,tareas!$A:$A,tareas!$E:$E)</f>
        <v>2</v>
      </c>
      <c r="F8" s="23" t="n">
        <f aca="false">LOOKUP(A8,tareas!A:A,tareas!F:F)</f>
        <v>0.00664451827242525</v>
      </c>
      <c r="G8" s="22" t="n">
        <f aca="false">LOOKUP(A8,tareas!$A:$A,tareas!$G:$G)</f>
        <v>4</v>
      </c>
      <c r="H8" s="25"/>
      <c r="I8" s="14" t="n">
        <f aca="false">E8/2</f>
        <v>1</v>
      </c>
      <c r="J8" s="0"/>
      <c r="K8" s="0"/>
      <c r="L8" s="14" t="n">
        <f aca="false">E8/2</f>
        <v>1</v>
      </c>
      <c r="M8" s="0"/>
      <c r="P8" s="14" t="n">
        <f aca="false">SUM(T8:X8)</f>
        <v>1.53333333333333</v>
      </c>
      <c r="Q8" s="23" t="n">
        <f aca="false">F8</f>
        <v>0.00664451827242525</v>
      </c>
      <c r="R8" s="14" t="n">
        <v>4</v>
      </c>
      <c r="T8" s="14" t="n">
        <v>0.366666666666667</v>
      </c>
      <c r="U8" s="14" t="n">
        <v>0.3</v>
      </c>
      <c r="V8" s="14" t="n">
        <v>0.5</v>
      </c>
      <c r="W8" s="14" t="n">
        <v>0.366666666666667</v>
      </c>
      <c r="X8" s="14" t="n">
        <v>0</v>
      </c>
    </row>
    <row r="9" customFormat="false" ht="25.5" hidden="false" customHeight="false" outlineLevel="0" collapsed="false">
      <c r="A9" s="19" t="n">
        <v>29</v>
      </c>
      <c r="B9" s="24" t="str">
        <f aca="false">LOOKUP(A9,tareas!$A:$A,tareas!$B:$B)</f>
        <v>Prepararse para presentar al equipo la herramienta RedMine.</v>
      </c>
      <c r="C9" s="15" t="n">
        <f aca="false">LOOKUP(A9,tareas!$A:$A,tareas!$C:$C)</f>
        <v>0</v>
      </c>
      <c r="D9" s="15" t="str">
        <f aca="false">LOOKUP(A9,tareas!$A:$A,tareas!$D:$D)</f>
        <v>Se creó una presentación con los detalles de la arquitectura y el funcionamiento de RedMine.</v>
      </c>
      <c r="E9" s="22" t="n">
        <f aca="false">LOOKUP(A9,tareas!$A:$A,tareas!$E:$E)</f>
        <v>3</v>
      </c>
      <c r="F9" s="23" t="n">
        <f aca="false">LOOKUP(A9,tareas!A:A,tareas!F:F)</f>
        <v>0.00996677740863787</v>
      </c>
      <c r="G9" s="22" t="n">
        <f aca="false">LOOKUP(A9,tareas!$A:$A,tareas!$G:$G)</f>
        <v>4</v>
      </c>
      <c r="H9" s="25"/>
      <c r="I9" s="14" t="n">
        <f aca="false">E9</f>
        <v>3</v>
      </c>
      <c r="J9" s="0"/>
      <c r="K9" s="0"/>
      <c r="L9" s="0"/>
      <c r="M9" s="0"/>
      <c r="P9" s="14" t="n">
        <f aca="false">SUM(T9:X9)</f>
        <v>3.25</v>
      </c>
      <c r="Q9" s="23" t="n">
        <f aca="false">F9</f>
        <v>0.00996677740863787</v>
      </c>
      <c r="R9" s="14" t="n">
        <v>4</v>
      </c>
      <c r="T9" s="14" t="n">
        <v>3.25</v>
      </c>
      <c r="U9" s="14" t="n">
        <v>0</v>
      </c>
      <c r="V9" s="14" t="n">
        <v>0</v>
      </c>
      <c r="W9" s="14" t="n">
        <v>0</v>
      </c>
      <c r="X9" s="14" t="n">
        <v>0</v>
      </c>
    </row>
    <row r="10" customFormat="false" ht="25.5" hidden="false" customHeight="false" outlineLevel="0" collapsed="false">
      <c r="A10" s="19" t="n">
        <v>30</v>
      </c>
      <c r="B10" s="24" t="str">
        <f aca="false">LOOKUP(A10,tareas!$A:$A,tareas!$B:$B)</f>
        <v>Presentar al equipo de la herramienta Redmine.</v>
      </c>
      <c r="C10" s="15" t="str">
        <f aca="false">LOOKUP(A10,tareas!$A:$A,tareas!$C:$C)</f>
        <v>Se ha creado una presentación con los detalles de la arquitectura y el funcionamiento de RedMine.</v>
      </c>
      <c r="D10" s="15" t="str">
        <f aca="false">LOOKUP(A10,tareas!$A:$A,tareas!$D:$D)</f>
        <v>Cada miembro del equipo creó un resumen con los detalles de la presentación.</v>
      </c>
      <c r="E10" s="22" t="n">
        <f aca="false">LOOKUP(A10,tareas!$A:$A,tareas!$E:$E)</f>
        <v>5</v>
      </c>
      <c r="F10" s="23" t="n">
        <f aca="false">LOOKUP(A10,tareas!A:A,tareas!F:F)</f>
        <v>0.0166112956810631</v>
      </c>
      <c r="G10" s="22" t="n">
        <f aca="false">LOOKUP(A10,tareas!$A:$A,tareas!$G:$G)</f>
        <v>4</v>
      </c>
      <c r="H10" s="25"/>
      <c r="I10" s="14" t="n">
        <f aca="false">E10/5</f>
        <v>1</v>
      </c>
      <c r="J10" s="14" t="n">
        <f aca="false">E10/5</f>
        <v>1</v>
      </c>
      <c r="K10" s="14" t="n">
        <f aca="false">E10/5</f>
        <v>1</v>
      </c>
      <c r="L10" s="14" t="n">
        <f aca="false">E10/5</f>
        <v>1</v>
      </c>
      <c r="M10" s="14" t="n">
        <f aca="false">E10/5</f>
        <v>1</v>
      </c>
      <c r="P10" s="14" t="n">
        <f aca="false">SUM(T10:X10)</f>
        <v>4.06666666666667</v>
      </c>
      <c r="Q10" s="23" t="n">
        <f aca="false">F10</f>
        <v>0.0166112956810631</v>
      </c>
      <c r="R10" s="14" t="n">
        <v>5</v>
      </c>
      <c r="T10" s="14" t="n">
        <v>0.633333333333333</v>
      </c>
      <c r="U10" s="14" t="n">
        <v>0.633333333333333</v>
      </c>
      <c r="V10" s="14" t="n">
        <v>1.53333333333333</v>
      </c>
      <c r="W10" s="14" t="n">
        <v>0.633333333333333</v>
      </c>
      <c r="X10" s="14" t="n">
        <v>0.633333333333333</v>
      </c>
    </row>
    <row r="11" customFormat="false" ht="38.25" hidden="false" customHeight="false" outlineLevel="0" collapsed="false">
      <c r="A11" s="19" t="n">
        <v>31</v>
      </c>
      <c r="B11" s="24" t="str">
        <f aca="false">LOOKUP(A11,tareas!$A:$A,tareas!$B:$B)</f>
        <v>Elaborar la introducción del documento de arquitectura.</v>
      </c>
      <c r="C11" s="15" t="str">
        <f aca="false">LOOKUP(A11,tareas!$A:$A,tareas!$C:$C)</f>
        <v>Se ha completado la reunión de equipo para analizar la versión final del documento de requerimientos. Se ha creado el esquema del documento de arquitectura.</v>
      </c>
      <c r="D11" s="15" t="str">
        <f aca="false">LOOKUP(A11,tareas!$A:$A,tareas!$D:$D)</f>
        <v>Se elaboró la introducción del documento de arquitectura.</v>
      </c>
      <c r="E11" s="22" t="n">
        <f aca="false">LOOKUP(A11,tareas!$A:$A,tareas!$E:$E)</f>
        <v>0.5</v>
      </c>
      <c r="F11" s="23" t="n">
        <f aca="false">LOOKUP(A11,tareas!A:A,tareas!F:F)</f>
        <v>0.00166112956810631</v>
      </c>
      <c r="G11" s="22" t="n">
        <f aca="false">LOOKUP(A11,tareas!$A:$A,tareas!$G:$G)</f>
        <v>4</v>
      </c>
      <c r="H11" s="25"/>
      <c r="I11" s="0"/>
      <c r="J11" s="0"/>
      <c r="K11" s="14" t="n">
        <f aca="false">E11</f>
        <v>0.5</v>
      </c>
      <c r="L11" s="0"/>
      <c r="M11" s="0"/>
      <c r="P11" s="14" t="n">
        <f aca="false">SUM(T11:X11)</f>
        <v>0.833333333333333</v>
      </c>
      <c r="Q11" s="23" t="n">
        <f aca="false">F11</f>
        <v>0.00166112956810631</v>
      </c>
      <c r="R11" s="14" t="n">
        <v>5</v>
      </c>
      <c r="T11" s="14" t="n">
        <v>0</v>
      </c>
      <c r="U11" s="14" t="n">
        <v>0</v>
      </c>
      <c r="V11" s="14" t="n">
        <v>0.833333333333333</v>
      </c>
      <c r="W11" s="14" t="n">
        <v>0</v>
      </c>
      <c r="X11" s="14" t="n">
        <v>0</v>
      </c>
    </row>
    <row r="12" customFormat="false" ht="51" hidden="false" customHeight="false" outlineLevel="0" collapsed="false">
      <c r="A12" s="19" t="n">
        <v>32</v>
      </c>
      <c r="B12" s="24" t="str">
        <f aca="false">LOOKUP(A12,tareas!$A:$A,tareas!$B:$B)</f>
        <v>Elaborar el fondo del documento de arquitectura.</v>
      </c>
      <c r="C12" s="15" t="str">
        <f aca="false">LOOKUP(A12,tareas!$A:$A,tareas!$C:$C)</f>
        <v>Se ha completado la reunión de equipo para analizar la versión final del documento de requerimientos. Se ha creado el esquema del documento de arquitectura. Se ha elaborado la introducción del documento de arquitectura.</v>
      </c>
      <c r="D12" s="15" t="str">
        <f aca="false">LOOKUP(A12,tareas!$A:$A,tareas!$D:$D)</f>
        <v>Se elaboró el fondo del documento de arquitectura.</v>
      </c>
      <c r="E12" s="22" t="n">
        <f aca="false">LOOKUP(A12,tareas!$A:$A,tareas!$E:$E)</f>
        <v>1</v>
      </c>
      <c r="F12" s="23" t="n">
        <f aca="false">LOOKUP(A12,tareas!A:A,tareas!F:F)</f>
        <v>0.00332225913621262</v>
      </c>
      <c r="G12" s="22" t="n">
        <f aca="false">LOOKUP(A12,tareas!$A:$A,tareas!$G:$G)</f>
        <v>4</v>
      </c>
      <c r="H12" s="0"/>
      <c r="I12" s="0"/>
      <c r="J12" s="0"/>
      <c r="K12" s="14" t="n">
        <f aca="false">E12</f>
        <v>1</v>
      </c>
      <c r="L12" s="0"/>
      <c r="M12" s="0"/>
      <c r="P12" s="14" t="n">
        <f aca="false">SUM(T12:X12)</f>
        <v>0.633333333333333</v>
      </c>
      <c r="Q12" s="23" t="n">
        <f aca="false">F12</f>
        <v>0.00332225913621262</v>
      </c>
      <c r="R12" s="14" t="n">
        <v>5</v>
      </c>
      <c r="T12" s="14" t="n">
        <v>0</v>
      </c>
      <c r="U12" s="14" t="n">
        <v>0</v>
      </c>
      <c r="V12" s="14" t="n">
        <v>0.633333333333333</v>
      </c>
      <c r="W12" s="14" t="n">
        <v>0</v>
      </c>
      <c r="X12" s="14" t="n">
        <v>0</v>
      </c>
    </row>
    <row r="13" customFormat="false" ht="38.25" hidden="false" customHeight="false" outlineLevel="0" collapsed="false">
      <c r="A13" s="19" t="n">
        <v>33</v>
      </c>
      <c r="B13" s="24" t="str">
        <f aca="false">LOOKUP(A13,tareas!$A:$A,tareas!$B:$B)</f>
        <v>Elaborar el diagrama de contexto de la arquitectura.</v>
      </c>
      <c r="C13" s="15" t="str">
        <f aca="false">LOOKUP(A13,tareas!$A:$A,tareas!$C:$C)</f>
        <v>Se ha completado la reunión de equipo para analizar la versión final del documento de requerimientos. Se ha creado el esquema del documento de arquitectura.</v>
      </c>
      <c r="D13" s="15" t="str">
        <f aca="false">LOOKUP(A13,tareas!$A:$A,tareas!$D:$D)</f>
        <v>Se elaboró el diagrama de contexto de la arquitectura.</v>
      </c>
      <c r="E13" s="22" t="n">
        <f aca="false">LOOKUP(A13,tareas!$A:$A,tareas!$E:$E)</f>
        <v>3</v>
      </c>
      <c r="F13" s="23" t="n">
        <f aca="false">LOOKUP(A13,tareas!A:A,tareas!F:F)</f>
        <v>0.00996677740863787</v>
      </c>
      <c r="G13" s="22" t="n">
        <f aca="false">LOOKUP(A13,tareas!$A:$A,tareas!$G:$G)</f>
        <v>4</v>
      </c>
      <c r="H13" s="25"/>
      <c r="I13" s="0"/>
      <c r="J13" s="14" t="n">
        <f aca="false">E13</f>
        <v>3</v>
      </c>
      <c r="K13" s="0"/>
      <c r="L13" s="0"/>
      <c r="M13" s="0"/>
      <c r="P13" s="14" t="n">
        <f aca="false">SUM(T13:X13)</f>
        <v>1.31666666666667</v>
      </c>
      <c r="Q13" s="23" t="n">
        <f aca="false">F13</f>
        <v>0.00996677740863787</v>
      </c>
      <c r="R13" s="14" t="n">
        <v>5</v>
      </c>
      <c r="T13" s="14" t="n">
        <v>0</v>
      </c>
      <c r="U13" s="14" t="n">
        <v>1.31666666666667</v>
      </c>
      <c r="V13" s="14" t="n">
        <v>0</v>
      </c>
      <c r="W13" s="14" t="n">
        <v>0</v>
      </c>
      <c r="X13" s="14" t="n">
        <v>0</v>
      </c>
    </row>
    <row r="14" customFormat="false" ht="38.25" hidden="false" customHeight="false" outlineLevel="0" collapsed="false">
      <c r="A14" s="19" t="n">
        <v>34</v>
      </c>
      <c r="B14" s="24" t="str">
        <f aca="false">LOOKUP(A14,tareas!$A:$A,tareas!$B:$B)</f>
        <v>Documentar las tácticas y patrones a utilizar en el documento de arquitectura.</v>
      </c>
      <c r="C14" s="15" t="str">
        <f aca="false">LOOKUP(A14,tareas!$A:$A,tareas!$C:$C)</f>
        <v>Se ha completado la reunión de equipo para analizar la versión final del documento de requerimientos. Se ha creado el esquema del documento de arquitectura.</v>
      </c>
      <c r="D14" s="15" t="str">
        <f aca="false">LOOKUP(A14,tareas!$A:$A,tareas!$D:$D)</f>
        <v>Se documentaron las tácticas y patrones a utilizar.</v>
      </c>
      <c r="E14" s="22" t="n">
        <f aca="false">LOOKUP(A14,tareas!$A:$A,tareas!$E:$E)</f>
        <v>1</v>
      </c>
      <c r="F14" s="23" t="n">
        <f aca="false">LOOKUP(A14,tareas!A:A,tareas!F:F)</f>
        <v>0.00332225913621262</v>
      </c>
      <c r="G14" s="22" t="n">
        <f aca="false">LOOKUP(A14,tareas!$A:$A,tareas!$G:$G)</f>
        <v>5</v>
      </c>
      <c r="H14" s="25"/>
      <c r="I14" s="0"/>
      <c r="J14" s="14" t="n">
        <f aca="false">E14</f>
        <v>1</v>
      </c>
      <c r="K14" s="0"/>
      <c r="L14" s="0"/>
      <c r="M14" s="0"/>
      <c r="P14" s="14" t="n">
        <f aca="false">SUM(T14:X14)</f>
        <v>0</v>
      </c>
      <c r="Q14" s="23" t="n">
        <f aca="false">F14</f>
        <v>0.00332225913621262</v>
      </c>
      <c r="R14" s="14" t="n">
        <v>5</v>
      </c>
      <c r="T14" s="14" t="n">
        <v>0</v>
      </c>
      <c r="U14" s="14" t="n">
        <v>0</v>
      </c>
      <c r="V14" s="14" t="n">
        <v>0</v>
      </c>
      <c r="W14" s="14" t="n">
        <v>0</v>
      </c>
      <c r="X14" s="14" t="n">
        <v>0</v>
      </c>
    </row>
    <row r="15" customFormat="false" ht="38.25" hidden="false" customHeight="false" outlineLevel="0" collapsed="false">
      <c r="A15" s="19" t="n">
        <v>35</v>
      </c>
      <c r="B15" s="24" t="str">
        <f aca="false">LOOKUP(A15,tareas!$A:$A,tareas!$B:$B)</f>
        <v>Elaborar diagrama del modelo físico de data de la arquitectura.</v>
      </c>
      <c r="C15" s="15" t="str">
        <f aca="false">LOOKUP(A15,tareas!$A:$A,tareas!$C:$C)</f>
        <v>Se ha completado la reunión de equipo para analizar la versión final del documento de requerimientos. Se ha creado el esquema del documento de arquitectura.</v>
      </c>
      <c r="D15" s="15" t="str">
        <f aca="false">LOOKUP(A15,tareas!$A:$A,tareas!$D:$D)</f>
        <v>Se creó el diagrama del modelo físico de data.</v>
      </c>
      <c r="E15" s="22" t="n">
        <f aca="false">LOOKUP(A15,tareas!$A:$A,tareas!$E:$E)</f>
        <v>4</v>
      </c>
      <c r="F15" s="23" t="n">
        <f aca="false">LOOKUP(A15,tareas!A:A,tareas!F:F)</f>
        <v>0.0132890365448505</v>
      </c>
      <c r="G15" s="22" t="n">
        <f aca="false">LOOKUP(A15,tareas!$A:$A,tareas!$G:$G)</f>
        <v>5</v>
      </c>
      <c r="H15" s="25"/>
      <c r="I15" s="14" t="n">
        <f aca="false">E15</f>
        <v>4</v>
      </c>
      <c r="J15" s="0"/>
      <c r="K15" s="0"/>
      <c r="L15" s="0"/>
      <c r="M15" s="0"/>
      <c r="P15" s="14" t="n">
        <f aca="false">SUM(T15:X15)</f>
        <v>1.83333333333333</v>
      </c>
      <c r="Q15" s="23" t="n">
        <f aca="false">F15</f>
        <v>0.0132890365448505</v>
      </c>
      <c r="R15" s="14" t="n">
        <v>5</v>
      </c>
      <c r="T15" s="14" t="n">
        <v>1.83333333333333</v>
      </c>
      <c r="U15" s="14" t="n">
        <v>0</v>
      </c>
      <c r="V15" s="14" t="n">
        <v>0</v>
      </c>
      <c r="W15" s="14" t="n">
        <v>0</v>
      </c>
      <c r="X15" s="14" t="n">
        <v>0</v>
      </c>
    </row>
    <row r="16" customFormat="false" ht="38.25" hidden="false" customHeight="false" outlineLevel="0" collapsed="false">
      <c r="A16" s="19" t="n">
        <v>36</v>
      </c>
      <c r="B16" s="24" t="str">
        <f aca="false">LOOKUP(A16,tareas!$A:$A,tareas!$B:$B)</f>
        <v>Elaborar el diagrama de flujo del algoritmo de calendarización.</v>
      </c>
      <c r="C16" s="15" t="str">
        <f aca="false">LOOKUP(A16,tareas!$A:$A,tareas!$C:$C)</f>
        <v>Se ha completado la reunión de equipo para analizar la versión final del documento de requerimientos. Se ha creado el esquema del documento de arquitectura.</v>
      </c>
      <c r="D16" s="15" t="str">
        <f aca="false">LOOKUP(A16,tareas!$A:$A,tareas!$D:$D)</f>
        <v>Se creó el diagrama de flujo del algoritmo de calendarización.</v>
      </c>
      <c r="E16" s="22" t="n">
        <f aca="false">LOOKUP(A16,tareas!$A:$A,tareas!$E:$E)</f>
        <v>4</v>
      </c>
      <c r="F16" s="23" t="n">
        <f aca="false">LOOKUP(A16,tareas!A:A,tareas!F:F)</f>
        <v>0.0132890365448505</v>
      </c>
      <c r="G16" s="22" t="n">
        <f aca="false">LOOKUP(A16,tareas!$A:$A,tareas!$G:$G)</f>
        <v>5</v>
      </c>
      <c r="H16" s="25"/>
      <c r="I16" s="0"/>
      <c r="J16" s="0"/>
      <c r="K16" s="14" t="n">
        <f aca="false">E16/2</f>
        <v>2</v>
      </c>
      <c r="L16" s="0"/>
      <c r="M16" s="14" t="n">
        <f aca="false">E16/2</f>
        <v>2</v>
      </c>
      <c r="P16" s="14" t="n">
        <f aca="false">SUM(T16:X16)</f>
        <v>12.1833333333333</v>
      </c>
      <c r="Q16" s="23" t="n">
        <f aca="false">F16</f>
        <v>0.0132890365448505</v>
      </c>
      <c r="R16" s="14" t="n">
        <v>5</v>
      </c>
      <c r="T16" s="14" t="n">
        <v>0.483333333333333</v>
      </c>
      <c r="U16" s="14" t="n">
        <v>0.483333333333333</v>
      </c>
      <c r="V16" s="14" t="n">
        <v>0</v>
      </c>
      <c r="W16" s="14" t="n">
        <v>0.483333333333333</v>
      </c>
      <c r="X16" s="14" t="n">
        <v>10.7333333333333</v>
      </c>
    </row>
    <row r="17" customFormat="false" ht="38.25" hidden="false" customHeight="false" outlineLevel="0" collapsed="false">
      <c r="A17" s="19" t="n">
        <v>37</v>
      </c>
      <c r="B17" s="24" t="str">
        <f aca="false">LOOKUP(A17,tareas!$A:$A,tareas!$B:$B)</f>
        <v>Elaborar el diagrama de la estructura de archivos de la arquitectura.</v>
      </c>
      <c r="C17" s="15" t="str">
        <f aca="false">LOOKUP(A17,tareas!$A:$A,tareas!$C:$C)</f>
        <v>Se ha completado la reunión de equipo para analizar la versión final del documento de requerimientos. Se ha creado el esquema del documento de arquitectura.</v>
      </c>
      <c r="D17" s="15" t="str">
        <f aca="false">LOOKUP(A17,tareas!$A:$A,tareas!$D:$D)</f>
        <v>Se creó el diagrama de la estructura de archivos.</v>
      </c>
      <c r="E17" s="22" t="n">
        <f aca="false">LOOKUP(A17,tareas!$A:$A,tareas!$E:$E)</f>
        <v>2</v>
      </c>
      <c r="F17" s="23" t="n">
        <f aca="false">LOOKUP(A17,tareas!A:A,tareas!F:F)</f>
        <v>0.00664451827242525</v>
      </c>
      <c r="G17" s="22" t="n">
        <f aca="false">LOOKUP(A17,tareas!$A:$A,tareas!$G:$G)</f>
        <v>5</v>
      </c>
      <c r="H17" s="25"/>
      <c r="I17" s="0"/>
      <c r="J17" s="0"/>
      <c r="K17" s="0"/>
      <c r="L17" s="0"/>
      <c r="M17" s="14" t="n">
        <f aca="false">E17</f>
        <v>2</v>
      </c>
      <c r="P17" s="14" t="n">
        <f aca="false">SUM(T17:X17)</f>
        <v>0</v>
      </c>
      <c r="Q17" s="23" t="n">
        <f aca="false">F17</f>
        <v>0.00664451827242525</v>
      </c>
      <c r="R17" s="14" t="n">
        <v>8</v>
      </c>
      <c r="T17" s="14" t="n">
        <v>0</v>
      </c>
      <c r="U17" s="14" t="n">
        <v>0</v>
      </c>
      <c r="V17" s="14" t="n">
        <v>0</v>
      </c>
      <c r="W17" s="14" t="n">
        <v>0</v>
      </c>
      <c r="X17" s="14" t="n">
        <v>0</v>
      </c>
    </row>
    <row r="18" customFormat="false" ht="25.5" hidden="false" customHeight="false" outlineLevel="0" collapsed="false">
      <c r="A18" s="19" t="n">
        <v>38</v>
      </c>
      <c r="B18" s="24" t="str">
        <f aca="false">LOOKUP(A18,tareas!$A:$A,tareas!$B:$B)</f>
        <v>Elaborar la conclusión del documento de arquitectura.</v>
      </c>
      <c r="C18" s="15" t="str">
        <f aca="false">LOOKUP(A18,tareas!$A:$A,tareas!$C:$C)</f>
        <v>Se han elaborado el fondo, documentado las tácticas y patrones, y diagramado las vistas de la arquitectura.</v>
      </c>
      <c r="D18" s="15" t="str">
        <f aca="false">LOOKUP(A18,tareas!$A:$A,tareas!$D:$D)</f>
        <v>Se elaboró la conclusión del documento de arquitectura.</v>
      </c>
      <c r="E18" s="22" t="n">
        <f aca="false">LOOKUP(A18,tareas!$A:$A,tareas!$E:$E)</f>
        <v>0.5</v>
      </c>
      <c r="F18" s="23" t="n">
        <f aca="false">LOOKUP(A18,tareas!A:A,tareas!F:F)</f>
        <v>0.00166112956810631</v>
      </c>
      <c r="G18" s="22" t="n">
        <f aca="false">LOOKUP(A18,tareas!$A:$A,tareas!$G:$G)</f>
        <v>5</v>
      </c>
      <c r="H18" s="25"/>
      <c r="I18" s="0"/>
      <c r="J18" s="0"/>
      <c r="K18" s="14" t="n">
        <f aca="false">E18</f>
        <v>0.5</v>
      </c>
      <c r="L18" s="0"/>
      <c r="M18" s="0"/>
      <c r="P18" s="14" t="n">
        <f aca="false">SUM(T18:X18)</f>
        <v>0</v>
      </c>
      <c r="Q18" s="23" t="n">
        <f aca="false">F18</f>
        <v>0.00166112956810631</v>
      </c>
      <c r="R18" s="14" t="n">
        <v>8</v>
      </c>
      <c r="T18" s="14" t="n">
        <v>0</v>
      </c>
      <c r="U18" s="14" t="n">
        <v>0</v>
      </c>
      <c r="V18" s="14" t="n">
        <v>0</v>
      </c>
      <c r="W18" s="14" t="n">
        <v>0</v>
      </c>
      <c r="X18" s="14" t="n">
        <v>0</v>
      </c>
    </row>
    <row r="19" customFormat="false" ht="25.5" hidden="false" customHeight="false" outlineLevel="0" collapsed="false">
      <c r="A19" s="19" t="n">
        <v>39</v>
      </c>
      <c r="B19" s="24" t="str">
        <f aca="false">LOOKUP(A19,tareas!$A:$A,tareas!$B:$B)</f>
        <v>Cursar el tutorial básico de ruby.</v>
      </c>
      <c r="C19" s="15" t="n">
        <f aca="false">LOOKUP(A19,tareas!$A:$A,tareas!$C:$C)</f>
        <v>0</v>
      </c>
      <c r="D19" s="15" t="str">
        <f aca="false">LOOKUP(A19,tareas!$A:$A,tareas!$D:$D)</f>
        <v>Cada miembro del equipo creó un resumen con los detalles del tutorial.</v>
      </c>
      <c r="E19" s="22" t="n">
        <f aca="false">LOOKUP(A19,tareas!$A:$A,tareas!$E:$E)</f>
        <v>4</v>
      </c>
      <c r="F19" s="23" t="n">
        <f aca="false">LOOKUP(A19,tareas!A:A,tareas!F:F)</f>
        <v>0.0132890365448505</v>
      </c>
      <c r="G19" s="22" t="n">
        <f aca="false">LOOKUP(A19,tareas!$A:$A,tareas!$G:$G)</f>
        <v>5</v>
      </c>
      <c r="H19" s="25"/>
      <c r="I19" s="14" t="n">
        <f aca="false">E19/4</f>
        <v>1</v>
      </c>
      <c r="J19" s="14" t="n">
        <f aca="false">E19/4</f>
        <v>1</v>
      </c>
      <c r="K19" s="14" t="n">
        <f aca="false">E19/4</f>
        <v>1</v>
      </c>
      <c r="L19" s="14" t="n">
        <f aca="false">E19/4</f>
        <v>1</v>
      </c>
      <c r="M19" s="0"/>
      <c r="P19" s="14" t="n">
        <f aca="false">SUM(T19:X19)</f>
        <v>4.68333333333333</v>
      </c>
      <c r="Q19" s="23" t="n">
        <f aca="false">F19</f>
        <v>0.0132890365448505</v>
      </c>
      <c r="R19" s="14" t="n">
        <v>5</v>
      </c>
      <c r="T19" s="14" t="n">
        <v>1.25</v>
      </c>
      <c r="U19" s="14" t="n">
        <v>1.05</v>
      </c>
      <c r="V19" s="14" t="n">
        <v>0.95</v>
      </c>
      <c r="W19" s="14" t="n">
        <v>1.43333333333333</v>
      </c>
      <c r="X19" s="14" t="n">
        <v>0</v>
      </c>
    </row>
    <row r="20" customFormat="false" ht="25.5" hidden="false" customHeight="false" outlineLevel="0" collapsed="false">
      <c r="A20" s="19" t="n">
        <v>40</v>
      </c>
      <c r="B20" s="24" t="str">
        <f aca="false">LOOKUP(A20,tareas!$A:$A,tareas!$B:$B)</f>
        <v>Prepararse para presentar al equipo el framework Rails.</v>
      </c>
      <c r="C20" s="15" t="n">
        <f aca="false">LOOKUP(A20,tareas!$A:$A,tareas!$C:$C)</f>
        <v>0</v>
      </c>
      <c r="D20" s="15" t="str">
        <f aca="false">LOOKUP(A20,tareas!$A:$A,tareas!$D:$D)</f>
        <v>Se creó una presentación con los detalles de la arquitectura y el funcionamiento de Ruby on Rails.</v>
      </c>
      <c r="E20" s="22" t="n">
        <f aca="false">LOOKUP(A20,tareas!$A:$A,tareas!$E:$E)</f>
        <v>3</v>
      </c>
      <c r="F20" s="23" t="n">
        <f aca="false">LOOKUP(A20,tareas!A:A,tareas!F:F)</f>
        <v>0.00996677740863787</v>
      </c>
      <c r="G20" s="22" t="n">
        <f aca="false">LOOKUP(A20,tareas!$A:$A,tareas!$G:$G)</f>
        <v>5</v>
      </c>
      <c r="I20" s="0"/>
      <c r="J20" s="0"/>
      <c r="K20" s="0"/>
      <c r="L20" s="0"/>
      <c r="M20" s="14" t="n">
        <f aca="false">E20</f>
        <v>3</v>
      </c>
      <c r="P20" s="14" t="n">
        <f aca="false">SUM(T20:X20)</f>
        <v>14.9166666666667</v>
      </c>
      <c r="Q20" s="23" t="n">
        <f aca="false">F20</f>
        <v>0.00996677740863787</v>
      </c>
      <c r="R20" s="14" t="n">
        <v>5</v>
      </c>
      <c r="T20" s="14" t="n">
        <v>4.41666666666667</v>
      </c>
      <c r="U20" s="14" t="n">
        <v>0</v>
      </c>
      <c r="V20" s="14" t="n">
        <v>0</v>
      </c>
      <c r="W20" s="14" t="n">
        <v>0</v>
      </c>
      <c r="X20" s="14" t="n">
        <v>10.5</v>
      </c>
    </row>
    <row r="21" customFormat="false" ht="51" hidden="false" customHeight="false" outlineLevel="0" collapsed="false">
      <c r="A21" s="19" t="n">
        <v>41</v>
      </c>
      <c r="B21" s="24" t="str">
        <f aca="false">LOOKUP(A21,tareas!$A:$A,tareas!$B:$B)</f>
        <v>Presentar al equipo el framework Rails.</v>
      </c>
      <c r="C21" s="15" t="str">
        <f aca="false">LOOKUP(A21,tareas!$A:$A,tareas!$C:$C)</f>
        <v>Cada miembro del equipo ha creado un resumen con los detalles del tutorial básico de ruby. Se ha creado una presentación con los detalles de la arquitectura y el funcionamiento de Ruby on Rails.</v>
      </c>
      <c r="D21" s="15" t="str">
        <f aca="false">LOOKUP(A21,tareas!$A:$A,tareas!$D:$D)</f>
        <v>Cada miembro del equipo creó un resumen con los detalles de la presentación.</v>
      </c>
      <c r="E21" s="22" t="n">
        <f aca="false">LOOKUP(A21,tareas!$A:$A,tareas!$E:$E)</f>
        <v>5</v>
      </c>
      <c r="F21" s="23" t="n">
        <f aca="false">LOOKUP(A21,tareas!A:A,tareas!F:F)</f>
        <v>0.0166112956810631</v>
      </c>
      <c r="G21" s="22" t="n">
        <f aca="false">LOOKUP(A21,tareas!$A:$A,tareas!$G:$G)</f>
        <v>5</v>
      </c>
      <c r="I21" s="14" t="n">
        <f aca="false">E21/5</f>
        <v>1</v>
      </c>
      <c r="J21" s="14" t="n">
        <f aca="false">E21/5</f>
        <v>1</v>
      </c>
      <c r="K21" s="14" t="n">
        <f aca="false">E21/5</f>
        <v>1</v>
      </c>
      <c r="L21" s="14" t="n">
        <f aca="false">E21/5</f>
        <v>1</v>
      </c>
      <c r="M21" s="14" t="n">
        <f aca="false">E21/5</f>
        <v>1</v>
      </c>
      <c r="P21" s="14" t="n">
        <f aca="false">SUM(T21:X21)</f>
        <v>2.93333333333333</v>
      </c>
      <c r="Q21" s="23" t="n">
        <f aca="false">F21</f>
        <v>0.0166112956810631</v>
      </c>
      <c r="R21" s="14" t="n">
        <v>5</v>
      </c>
      <c r="T21" s="14" t="n">
        <v>1.33333333333333</v>
      </c>
      <c r="U21" s="14" t="n">
        <v>0.533333333333333</v>
      </c>
      <c r="V21" s="14" t="n">
        <v>0</v>
      </c>
      <c r="W21" s="14" t="n">
        <v>0.533333333333333</v>
      </c>
      <c r="X21" s="14" t="n">
        <v>0.533333333333333</v>
      </c>
    </row>
    <row r="22" customFormat="false" ht="25.5" hidden="false" customHeight="false" outlineLevel="0" collapsed="false">
      <c r="A22" s="19" t="n">
        <v>42</v>
      </c>
      <c r="B22" s="24" t="str">
        <f aca="false">LOOKUP(A22,tareas!$A:$A,tareas!$B:$B)</f>
        <v>Elaborar el mokcup de la vista de la calendarización.</v>
      </c>
      <c r="C22" s="15" t="str">
        <f aca="false">LOOKUP(A22,tareas!$A:$A,tareas!$C:$C)</f>
        <v>Se ha completado la reunión de equipo para analizar la versión final del documento de requerimientos.</v>
      </c>
      <c r="D22" s="15" t="str">
        <f aca="false">LOOKUP(A22,tareas!$A:$A,tareas!$D:$D)</f>
        <v>Se elaboró el mockup de la vista de la calendarización.</v>
      </c>
      <c r="E22" s="22" t="n">
        <f aca="false">LOOKUP(A22,tareas!$A:$A,tareas!$E:$E)</f>
        <v>5</v>
      </c>
      <c r="F22" s="23" t="n">
        <f aca="false">LOOKUP(A22,tareas!A:A,tareas!F:F)</f>
        <v>0.0166112956810631</v>
      </c>
      <c r="G22" s="22" t="n">
        <f aca="false">LOOKUP(A22,tareas!$A:$A,tareas!$G:$G)</f>
        <v>5</v>
      </c>
      <c r="I22" s="0"/>
      <c r="J22" s="14" t="n">
        <f aca="false">E22/2</f>
        <v>2.5</v>
      </c>
      <c r="K22" s="0"/>
      <c r="L22" s="14" t="n">
        <f aca="false">E22/2</f>
        <v>2.5</v>
      </c>
      <c r="M22" s="0"/>
      <c r="P22" s="14" t="n">
        <f aca="false">SUM(T22:X22)</f>
        <v>3.5</v>
      </c>
      <c r="Q22" s="23" t="n">
        <f aca="false">F22</f>
        <v>0.0166112956810631</v>
      </c>
      <c r="R22" s="14" t="n">
        <v>5</v>
      </c>
      <c r="T22" s="14" t="n">
        <v>0</v>
      </c>
      <c r="U22" s="14" t="n">
        <v>1.75</v>
      </c>
      <c r="V22" s="14" t="n">
        <v>0</v>
      </c>
      <c r="W22" s="14" t="n">
        <v>1.75</v>
      </c>
      <c r="X22" s="14" t="n">
        <v>0</v>
      </c>
    </row>
    <row r="23" customFormat="false" ht="51" hidden="false" customHeight="false" outlineLevel="0" collapsed="false">
      <c r="A23" s="19" t="n">
        <v>43</v>
      </c>
      <c r="B23" s="24" t="str">
        <f aca="false">LOOKUP(A23,tareas!$A:$A,tareas!$B:$B)</f>
        <v>Elaborar el reporte de cierre del ciclo #2.</v>
      </c>
      <c r="C23" s="15" t="str">
        <f aca="false">LOOKUP(A23,tareas!$A:$A,tareas!$C:$C)</f>
        <v>El equipo ha completado los productos especificados. El equipo ha acumulado toda la información y ha completado todas las formas requeridas.</v>
      </c>
      <c r="D23" s="15" t="str">
        <f aca="false">LOOKUP(A23,tareas!$A:$A,tareas!$D:$D)</f>
        <v>Cada miembro del equipo completó la forma PEER. Se creó el reporte del ciclo correspondiente. Se completaron las formas SUMP y SUMQ para el sistema y todos sus componentes.</v>
      </c>
      <c r="E23" s="22" t="n">
        <f aca="false">LOOKUP(A23,tareas!$A:$A,tareas!$E:$E)</f>
        <v>5</v>
      </c>
      <c r="F23" s="23" t="n">
        <f aca="false">LOOKUP(A23,tareas!A:A,tareas!F:F)</f>
        <v>0.0166112956810631</v>
      </c>
      <c r="G23" s="22" t="n">
        <f aca="false">LOOKUP(A23,tareas!$A:$A,tareas!$G:$G)</f>
        <v>5</v>
      </c>
      <c r="I23" s="14" t="n">
        <f aca="false">E23/5</f>
        <v>1</v>
      </c>
      <c r="J23" s="14" t="n">
        <f aca="false">E23/5</f>
        <v>1</v>
      </c>
      <c r="K23" s="14" t="n">
        <f aca="false">E23/5</f>
        <v>1</v>
      </c>
      <c r="L23" s="14" t="n">
        <f aca="false">E23/5</f>
        <v>1</v>
      </c>
      <c r="M23" s="14" t="n">
        <f aca="false">E23/5</f>
        <v>1</v>
      </c>
      <c r="P23" s="14" t="n">
        <f aca="false">SUM(T23:X23)</f>
        <v>3.8</v>
      </c>
      <c r="Q23" s="23" t="n">
        <f aca="false">F23</f>
        <v>0.0166112956810631</v>
      </c>
      <c r="R23" s="14" t="n">
        <v>5</v>
      </c>
      <c r="T23" s="14" t="n">
        <v>0.95</v>
      </c>
      <c r="U23" s="14" t="n">
        <v>0.95</v>
      </c>
      <c r="V23" s="14" t="n">
        <v>0</v>
      </c>
      <c r="W23" s="14" t="n">
        <v>0.95</v>
      </c>
      <c r="X23" s="14" t="n">
        <v>0.95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X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cols>
    <col collapsed="false" hidden="false" max="1" min="1" style="16" width="2.99489795918367"/>
    <col collapsed="false" hidden="false" max="2" min="2" style="15" width="35.7091836734694"/>
    <col collapsed="false" hidden="false" max="4" min="3" style="15" width="45.7091836734694"/>
    <col collapsed="false" hidden="false" max="5" min="5" style="14" width="15.7142857142857"/>
    <col collapsed="false" hidden="false" max="6" min="6" style="23" width="15.7142857142857"/>
    <col collapsed="false" hidden="false" max="7" min="7" style="14" width="15.7142857142857"/>
    <col collapsed="false" hidden="false" max="8" min="8" style="14" width="2.70918367346939"/>
    <col collapsed="false" hidden="false" max="13" min="9" style="14" width="15.7142857142857"/>
    <col collapsed="false" hidden="false" max="15" min="14" style="14" width="2.70918367346939"/>
    <col collapsed="false" hidden="false" max="18" min="16" style="14" width="15.7142857142857"/>
    <col collapsed="false" hidden="false" max="19" min="19" style="14" width="2.70918367346939"/>
    <col collapsed="false" hidden="false" max="24" min="20" style="14" width="15.7142857142857"/>
    <col collapsed="false" hidden="false" max="1025" min="25" style="16" width="32.8571428571429"/>
  </cols>
  <sheetData>
    <row r="1" s="5" customFormat="true" ht="57" hidden="false" customHeight="false" outlineLevel="0" collapsed="false">
      <c r="A1" s="3" t="s">
        <v>14</v>
      </c>
      <c r="B1" s="3" t="s">
        <v>15</v>
      </c>
      <c r="C1" s="3" t="s">
        <v>16</v>
      </c>
      <c r="D1" s="3" t="s">
        <v>17</v>
      </c>
      <c r="E1" s="3" t="s">
        <v>18</v>
      </c>
      <c r="F1" s="18" t="s">
        <v>1</v>
      </c>
      <c r="G1" s="3" t="s">
        <v>19</v>
      </c>
      <c r="H1" s="4"/>
      <c r="I1" s="3" t="s">
        <v>7</v>
      </c>
      <c r="J1" s="3" t="s">
        <v>8</v>
      </c>
      <c r="K1" s="3" t="s">
        <v>210</v>
      </c>
      <c r="L1" s="3" t="s">
        <v>10</v>
      </c>
      <c r="M1" s="3" t="s">
        <v>11</v>
      </c>
      <c r="P1" s="3" t="s">
        <v>211</v>
      </c>
      <c r="Q1" s="3" t="s">
        <v>3</v>
      </c>
      <c r="R1" s="3" t="s">
        <v>20</v>
      </c>
      <c r="T1" s="3" t="s">
        <v>7</v>
      </c>
      <c r="U1" s="3" t="s">
        <v>8</v>
      </c>
      <c r="V1" s="3" t="s">
        <v>210</v>
      </c>
      <c r="W1" s="3" t="s">
        <v>10</v>
      </c>
      <c r="X1" s="3" t="s">
        <v>11</v>
      </c>
    </row>
    <row r="2" customFormat="false" ht="38.25" hidden="false" customHeight="false" outlineLevel="0" collapsed="false">
      <c r="A2" s="14" t="n">
        <v>44</v>
      </c>
      <c r="B2" s="24" t="str">
        <f aca="false">LOOKUP(A2,tareas!A:A,tareas!B:B)</f>
        <v>Realizar el lanzamiento del ciclo #3.</v>
      </c>
      <c r="C2" s="15" t="str">
        <f aca="false">LOOKUP(A2,tareas!A:A,tareas!D:D)</f>
        <v>Cada miembro del equipo completó la forma INFO. El equipo llego a un acuerdo con los goles del ciclo #3 y la fecha en que serán entregados los reportes semanales.</v>
      </c>
      <c r="D2" s="15" t="str">
        <f aca="false">LOOKUP(A2,tareas!A:A,tareas!D:D)</f>
        <v>Cada miembro del equipo completó la forma INFO. El equipo llego a un acuerdo con los goles del ciclo #3 y la fecha en que serán entregados los reportes semanales.</v>
      </c>
      <c r="E2" s="22" t="n">
        <f aca="false">LOOKUP(A2,tareas!A:A,tareas!E:E)</f>
        <v>5</v>
      </c>
      <c r="F2" s="23" t="n">
        <f aca="false">LOOKUP(A2,tareas!A:A,tareas!F:F)</f>
        <v>0.0166112956810631</v>
      </c>
      <c r="G2" s="22" t="n">
        <f aca="false">LOOKUP(A2,tareas!A:A,tareas!G:G)</f>
        <v>6</v>
      </c>
      <c r="H2" s="19"/>
      <c r="I2" s="14" t="n">
        <f aca="false">$E$2/5</f>
        <v>1</v>
      </c>
      <c r="J2" s="14" t="n">
        <f aca="false">$E$2/5</f>
        <v>1</v>
      </c>
      <c r="K2" s="14" t="n">
        <f aca="false">$E$2/5</f>
        <v>1</v>
      </c>
      <c r="L2" s="14" t="n">
        <f aca="false">$E$2/5</f>
        <v>1</v>
      </c>
      <c r="M2" s="14" t="n">
        <f aca="false">$E$2/5</f>
        <v>1</v>
      </c>
      <c r="P2" s="14" t="n">
        <f aca="false">SUM(T2:X2)</f>
        <v>1.8</v>
      </c>
      <c r="Q2" s="23" t="n">
        <f aca="false">IF(NOT(ISBLANK(R2)),F2,0)</f>
        <v>0.0166112956810631</v>
      </c>
      <c r="R2" s="14" t="n">
        <v>6</v>
      </c>
      <c r="T2" s="14" t="n">
        <v>0.45</v>
      </c>
      <c r="U2" s="14" t="n">
        <v>0.45</v>
      </c>
      <c r="V2" s="14" t="n">
        <v>0</v>
      </c>
      <c r="W2" s="14" t="n">
        <v>0.45</v>
      </c>
      <c r="X2" s="14" t="n">
        <v>0.45</v>
      </c>
    </row>
    <row r="3" customFormat="false" ht="63.75" hidden="false" customHeight="false" outlineLevel="0" collapsed="false">
      <c r="A3" s="14" t="n">
        <v>45</v>
      </c>
      <c r="B3" s="24" t="str">
        <f aca="false">LOOKUP(A3,tareas!A:A,tareas!B:B)</f>
        <v>Definir la estrategía de desarrolo del ciclo #3.</v>
      </c>
      <c r="C3" s="15" t="str">
        <f aca="false">LOOKUP(A3,tareas!A:A,tareas!D:D)</f>
        <v>El equipo estimó el tamaño y el tiempo de producción de los elementos a producir en el ciclo #3. El equipo definió actualizó el diseño conceptual del proyecto y completó la forma STRAT. El equipo actualizó el documento los riesgos y problemas.</v>
      </c>
      <c r="D3" s="15" t="str">
        <f aca="false">LOOKUP(A3,tareas!A:A,tareas!D:D)</f>
        <v>El equipo estimó el tamaño y el tiempo de producción de los elementos a producir en el ciclo #3. El equipo definió actualizó el diseño conceptual del proyecto y completó la forma STRAT. El equipo actualizó el documento los riesgos y problemas.</v>
      </c>
      <c r="E3" s="22" t="n">
        <f aca="false">LOOKUP(A3,tareas!A:A,tareas!E:E)</f>
        <v>5</v>
      </c>
      <c r="F3" s="23" t="n">
        <f aca="false">LOOKUP(A3,tareas!A:A,tareas!F:F)</f>
        <v>0.0166112956810631</v>
      </c>
      <c r="G3" s="22" t="n">
        <f aca="false">LOOKUP(A3,tareas!A:A,tareas!G:G)</f>
        <v>6</v>
      </c>
      <c r="H3" s="19"/>
      <c r="I3" s="14" t="n">
        <f aca="false">$E$3/5</f>
        <v>1</v>
      </c>
      <c r="J3" s="14" t="n">
        <f aca="false">$E$3/5</f>
        <v>1</v>
      </c>
      <c r="K3" s="14" t="n">
        <f aca="false">$E$3/5</f>
        <v>1</v>
      </c>
      <c r="L3" s="14" t="n">
        <f aca="false">$E$3/5</f>
        <v>1</v>
      </c>
      <c r="M3" s="14" t="n">
        <f aca="false">$E$3/5</f>
        <v>1</v>
      </c>
      <c r="P3" s="14" t="n">
        <f aca="false">SUM(T3:X3)</f>
        <v>4.36666666666667</v>
      </c>
      <c r="Q3" s="23" t="n">
        <f aca="false">IF(NOT(ISBLANK(R3)),F3,0)</f>
        <v>0.0166112956810631</v>
      </c>
      <c r="R3" s="14" t="n">
        <v>6</v>
      </c>
      <c r="T3" s="14" t="n">
        <v>1.16666666666667</v>
      </c>
      <c r="U3" s="14" t="n">
        <v>1.86666666666667</v>
      </c>
      <c r="V3" s="14" t="n">
        <v>0</v>
      </c>
      <c r="W3" s="14" t="n">
        <v>0.666666666666667</v>
      </c>
      <c r="X3" s="14" t="n">
        <v>0.666666666666667</v>
      </c>
    </row>
    <row r="4" customFormat="false" ht="38.25" hidden="false" customHeight="false" outlineLevel="0" collapsed="false">
      <c r="A4" s="14" t="n">
        <v>46</v>
      </c>
      <c r="B4" s="24" t="str">
        <f aca="false">LOOKUP(A4,tareas!A:A,tareas!B:B)</f>
        <v>Elaborar el plan del ciclo #3.</v>
      </c>
      <c r="C4" s="15" t="str">
        <f aca="false">LOOKUP(A4,tareas!A:A,tareas!D:D)</f>
        <v>Se completaron las formas TASK y SCHEDULE para el equipo y cada miembro de este. El equipo completo las formas SUMP, SUMQ y SUMS.</v>
      </c>
      <c r="D4" s="15" t="str">
        <f aca="false">LOOKUP(A4,tareas!A:A,tareas!D:D)</f>
        <v>Se completaron las formas TASK y SCHEDULE para el equipo y cada miembro de este. El equipo completo las formas SUMP, SUMQ y SUMS.</v>
      </c>
      <c r="E4" s="22" t="n">
        <f aca="false">LOOKUP(A4,tareas!A:A,tareas!E:E)</f>
        <v>2</v>
      </c>
      <c r="F4" s="23" t="n">
        <f aca="false">LOOKUP(A4,tareas!A:A,tareas!F:F)</f>
        <v>0.00664451827242525</v>
      </c>
      <c r="G4" s="22" t="n">
        <f aca="false">LOOKUP(A4,tareas!A:A,tareas!G:G)</f>
        <v>6</v>
      </c>
      <c r="H4" s="19"/>
      <c r="I4" s="0"/>
      <c r="J4" s="0"/>
      <c r="K4" s="0"/>
      <c r="L4" s="14" t="n">
        <f aca="false">E4</f>
        <v>2</v>
      </c>
      <c r="M4" s="0"/>
      <c r="P4" s="14" t="n">
        <f aca="false">SUM(T4:X4)</f>
        <v>7.2</v>
      </c>
      <c r="Q4" s="23" t="n">
        <f aca="false">IF(NOT(ISBLANK(R4)),F4,0)</f>
        <v>0.00664451827242525</v>
      </c>
      <c r="R4" s="14" t="n">
        <v>7</v>
      </c>
      <c r="T4" s="14" t="n">
        <v>0</v>
      </c>
      <c r="U4" s="14" t="n">
        <v>0</v>
      </c>
      <c r="V4" s="14" t="n">
        <v>0</v>
      </c>
      <c r="W4" s="14" t="n">
        <v>7.2</v>
      </c>
      <c r="X4" s="14" t="n">
        <v>0</v>
      </c>
    </row>
    <row r="5" customFormat="false" ht="25.5" hidden="false" customHeight="false" outlineLevel="0" collapsed="false">
      <c r="A5" s="14" t="n">
        <v>47</v>
      </c>
      <c r="B5" s="24" t="str">
        <f aca="false">LOOKUP(A5,tareas!A:A,tareas!B:B)</f>
        <v>Elaborar el mokcup de la vista para la creación de un proyecto.</v>
      </c>
      <c r="C5" s="15" t="str">
        <f aca="false">LOOKUP(A5,tareas!A:A,tareas!D:D)</f>
        <v>Se elaboró el mockup de la vista para la creación de un proyecto.</v>
      </c>
      <c r="D5" s="15" t="str">
        <f aca="false">LOOKUP(A5,tareas!A:A,tareas!D:D)</f>
        <v>Se elaboró el mockup de la vista para la creación de un proyecto.</v>
      </c>
      <c r="E5" s="22" t="n">
        <f aca="false">LOOKUP(A5,tareas!A:A,tareas!E:E)</f>
        <v>2</v>
      </c>
      <c r="F5" s="23" t="n">
        <f aca="false">LOOKUP(A5,tareas!A:A,tareas!F:F)</f>
        <v>0.00664451827242525</v>
      </c>
      <c r="G5" s="22" t="n">
        <f aca="false">LOOKUP(A5,tareas!A:A,tareas!G:G)</f>
        <v>6</v>
      </c>
      <c r="H5" s="19"/>
      <c r="I5" s="0"/>
      <c r="J5" s="0"/>
      <c r="K5" s="14" t="n">
        <f aca="false">E5</f>
        <v>2</v>
      </c>
      <c r="L5" s="0"/>
      <c r="M5" s="0"/>
      <c r="P5" s="14" t="n">
        <f aca="false">SUM(T5:X5)</f>
        <v>3.31666666666667</v>
      </c>
      <c r="Q5" s="23" t="n">
        <f aca="false">IF(NOT(ISBLANK(R5)),F5,0)</f>
        <v>0.00664451827242525</v>
      </c>
      <c r="R5" s="14" t="n">
        <v>7</v>
      </c>
      <c r="T5" s="14" t="n">
        <v>0</v>
      </c>
      <c r="U5" s="14" t="n">
        <v>1.66666666666667</v>
      </c>
      <c r="V5" s="14" t="n">
        <v>0</v>
      </c>
      <c r="W5" s="14" t="n">
        <v>1.65</v>
      </c>
      <c r="X5" s="14" t="n">
        <v>0</v>
      </c>
    </row>
    <row r="6" customFormat="false" ht="38.25" hidden="false" customHeight="false" outlineLevel="0" collapsed="false">
      <c r="A6" s="14" t="n">
        <v>48</v>
      </c>
      <c r="B6" s="24" t="str">
        <f aca="false">LOOKUP(A6,tareas!A:A,tareas!B:B)</f>
        <v>Elaborar el mockup de la vista para la asignación de la disponibilidad de los recursos.</v>
      </c>
      <c r="C6" s="15" t="str">
        <f aca="false">LOOKUP(A6,tareas!A:A,tareas!D:D)</f>
        <v>Se elaboró el mockup de la vista para la asignación de la disponibilidad de los recursos.</v>
      </c>
      <c r="D6" s="15" t="str">
        <f aca="false">LOOKUP(A6,tareas!A:A,tareas!D:D)</f>
        <v>Se elaboró el mockup de la vista para la asignación de la disponibilidad de los recursos.</v>
      </c>
      <c r="E6" s="22" t="n">
        <f aca="false">LOOKUP(A6,tareas!A:A,tareas!E:E)</f>
        <v>3</v>
      </c>
      <c r="F6" s="23" t="n">
        <f aca="false">LOOKUP(A6,tareas!A:A,tareas!F:F)</f>
        <v>0.00996677740863787</v>
      </c>
      <c r="G6" s="22" t="n">
        <f aca="false">LOOKUP(A6,tareas!A:A,tareas!G:G)</f>
        <v>6</v>
      </c>
      <c r="H6" s="26"/>
      <c r="I6" s="0"/>
      <c r="J6" s="14" t="n">
        <f aca="false">E6</f>
        <v>3</v>
      </c>
      <c r="K6" s="0"/>
      <c r="L6" s="0"/>
      <c r="M6" s="0"/>
      <c r="P6" s="14" t="n">
        <f aca="false">SUM(T6:X6)</f>
        <v>2.61666666666667</v>
      </c>
      <c r="Q6" s="23" t="n">
        <f aca="false">IF(NOT(ISBLANK(R6)),F6,0)</f>
        <v>0.00996677740863787</v>
      </c>
      <c r="R6" s="14" t="n">
        <v>7</v>
      </c>
      <c r="T6" s="14" t="n">
        <v>0</v>
      </c>
      <c r="U6" s="14" t="n">
        <v>0.983333333333333</v>
      </c>
      <c r="V6" s="14" t="n">
        <v>0</v>
      </c>
      <c r="W6" s="14" t="n">
        <v>1.63333333333333</v>
      </c>
      <c r="X6" s="14" t="n">
        <v>0</v>
      </c>
    </row>
    <row r="7" customFormat="false" ht="25.5" hidden="false" customHeight="false" outlineLevel="0" collapsed="false">
      <c r="A7" s="14" t="n">
        <v>49</v>
      </c>
      <c r="B7" s="24" t="str">
        <f aca="false">LOOKUP(A7,tareas!A:A,tareas!B:B)</f>
        <v>Elaborar el mockup de la vista para ver la calendarización de uno o más recursos.</v>
      </c>
      <c r="C7" s="15" t="str">
        <f aca="false">LOOKUP(A7,tareas!A:A,tareas!D:D)</f>
        <v>Se elaboró el mockup de la vista para ver la calendarización de uno o más recursos.</v>
      </c>
      <c r="D7" s="15" t="str">
        <f aca="false">LOOKUP(A7,tareas!A:A,tareas!D:D)</f>
        <v>Se elaboró el mockup de la vista para ver la calendarización de uno o más recursos.</v>
      </c>
      <c r="E7" s="22" t="n">
        <f aca="false">LOOKUP(A7,tareas!A:A,tareas!E:E)</f>
        <v>3</v>
      </c>
      <c r="F7" s="23" t="n">
        <f aca="false">LOOKUP(A7,tareas!A:A,tareas!F:F)</f>
        <v>0.00996677740863787</v>
      </c>
      <c r="G7" s="22" t="n">
        <f aca="false">LOOKUP(A7,tareas!A:A,tareas!G:G)</f>
        <v>6</v>
      </c>
      <c r="H7" s="25"/>
      <c r="I7" s="0"/>
      <c r="J7" s="0"/>
      <c r="K7" s="0"/>
      <c r="L7" s="14" t="n">
        <f aca="false">E7</f>
        <v>3</v>
      </c>
      <c r="M7" s="0"/>
      <c r="P7" s="14" t="n">
        <f aca="false">SUM(T7:X7)</f>
        <v>2.3</v>
      </c>
      <c r="Q7" s="23" t="n">
        <f aca="false">IF(NOT(ISBLANK(R7)),F7,0)</f>
        <v>0.00996677740863787</v>
      </c>
      <c r="R7" s="14" t="n">
        <v>7</v>
      </c>
      <c r="T7" s="14" t="n">
        <v>0</v>
      </c>
      <c r="U7" s="14" t="n">
        <v>1.15</v>
      </c>
      <c r="V7" s="14" t="n">
        <v>0</v>
      </c>
      <c r="W7" s="14" t="n">
        <v>1.15</v>
      </c>
      <c r="X7" s="14" t="n">
        <v>0</v>
      </c>
    </row>
    <row r="8" customFormat="false" ht="25.5" hidden="false" customHeight="false" outlineLevel="0" collapsed="false">
      <c r="A8" s="14" t="n">
        <v>50</v>
      </c>
      <c r="B8" s="24" t="str">
        <f aca="false">LOOKUP(A8,tareas!A:A,tareas!B:B)</f>
        <v>Crear la agenda para la reunión #4 con el cliente.</v>
      </c>
      <c r="C8" s="15" t="str">
        <f aca="false">LOOKUP(A8,tareas!A:A,tareas!D:D)</f>
        <v>Se creó la agenda para la reunión #4 con el cliente.</v>
      </c>
      <c r="D8" s="15" t="str">
        <f aca="false">LOOKUP(A8,tareas!A:A,tareas!D:D)</f>
        <v>Se creó la agenda para la reunión #4 con el cliente.</v>
      </c>
      <c r="E8" s="22" t="n">
        <f aca="false">LOOKUP(A8,tareas!A:A,tareas!E:E)</f>
        <v>0.5</v>
      </c>
      <c r="F8" s="23" t="n">
        <f aca="false">LOOKUP(A8,tareas!A:A,tareas!F:F)</f>
        <v>0.00166112956810631</v>
      </c>
      <c r="G8" s="22" t="n">
        <f aca="false">LOOKUP(A8,tareas!A:A,tareas!G:G)</f>
        <v>6</v>
      </c>
      <c r="H8" s="25"/>
      <c r="I8" s="0"/>
      <c r="J8" s="0"/>
      <c r="K8" s="0"/>
      <c r="L8" s="14" t="n">
        <f aca="false">E8</f>
        <v>0.5</v>
      </c>
      <c r="M8" s="0"/>
      <c r="P8" s="14" t="n">
        <f aca="false">SUM(T8:X8)</f>
        <v>0.283333333333333</v>
      </c>
      <c r="Q8" s="23" t="n">
        <f aca="false">IF(NOT(ISBLANK(R8)),F8,0)</f>
        <v>0.00166112956810631</v>
      </c>
      <c r="R8" s="14" t="n">
        <v>6</v>
      </c>
      <c r="T8" s="14" t="n">
        <v>0</v>
      </c>
      <c r="U8" s="14" t="n">
        <v>0</v>
      </c>
      <c r="V8" s="14" t="n">
        <v>0</v>
      </c>
      <c r="W8" s="14" t="n">
        <v>0.283333333333333</v>
      </c>
      <c r="X8" s="14" t="n">
        <v>0</v>
      </c>
    </row>
    <row r="9" customFormat="false" ht="12.75" hidden="false" customHeight="false" outlineLevel="0" collapsed="false">
      <c r="A9" s="14" t="n">
        <v>51</v>
      </c>
      <c r="B9" s="24" t="str">
        <f aca="false">LOOKUP(A9,tareas!A:A,tareas!B:B)</f>
        <v>Reunión #4 con el cliente.</v>
      </c>
      <c r="C9" s="15" t="str">
        <f aca="false">LOOKUP(A9,tareas!A:A,tareas!D:D)</f>
        <v>Se creó la minuta de la reunión #4 con el cliente.</v>
      </c>
      <c r="D9" s="15" t="str">
        <f aca="false">LOOKUP(A9,tareas!A:A,tareas!D:D)</f>
        <v>Se creó la minuta de la reunión #4 con el cliente.</v>
      </c>
      <c r="E9" s="22" t="n">
        <f aca="false">LOOKUP(A9,tareas!A:A,tareas!E:E)</f>
        <v>2</v>
      </c>
      <c r="F9" s="23" t="n">
        <f aca="false">LOOKUP(A9,tareas!A:A,tareas!F:F)</f>
        <v>0.00664451827242525</v>
      </c>
      <c r="G9" s="22" t="n">
        <f aca="false">LOOKUP(A9,tareas!A:A,tareas!G:G)</f>
        <v>6</v>
      </c>
      <c r="H9" s="25"/>
      <c r="I9" s="14" t="n">
        <f aca="false">$E$9/2</f>
        <v>1</v>
      </c>
      <c r="J9" s="0"/>
      <c r="K9" s="0"/>
      <c r="L9" s="14" t="n">
        <f aca="false">$E$9/2</f>
        <v>1</v>
      </c>
      <c r="M9" s="0"/>
      <c r="P9" s="14" t="n">
        <f aca="false">SUM(T9:X9)</f>
        <v>1.1</v>
      </c>
      <c r="Q9" s="23" t="n">
        <f aca="false">IF(NOT(ISBLANK(R9)),F9,0)</f>
        <v>0.00664451827242525</v>
      </c>
      <c r="R9" s="14" t="n">
        <v>6</v>
      </c>
      <c r="T9" s="14" t="n">
        <v>0.55</v>
      </c>
      <c r="U9" s="14" t="n">
        <v>0</v>
      </c>
      <c r="V9" s="14" t="n">
        <v>0</v>
      </c>
      <c r="W9" s="14" t="n">
        <v>0.55</v>
      </c>
      <c r="X9" s="14" t="n">
        <v>0</v>
      </c>
    </row>
    <row r="10" customFormat="false" ht="25.5" hidden="false" customHeight="false" outlineLevel="0" collapsed="false">
      <c r="A10" s="14" t="n">
        <v>52</v>
      </c>
      <c r="B10" s="24" t="str">
        <f aca="false">LOOKUP(A10,tareas!A:A,tareas!B:B)</f>
        <v>Elaborar el mockup de la vista para ver los eventos o excepciones de los recursos.</v>
      </c>
      <c r="C10" s="15" t="str">
        <f aca="false">LOOKUP(A10,tareas!A:A,tareas!D:D)</f>
        <v>Se elaboró el mockup de la vista para ver los eventos o excepciones de los recursos.</v>
      </c>
      <c r="D10" s="15" t="str">
        <f aca="false">LOOKUP(A10,tareas!A:A,tareas!D:D)</f>
        <v>Se elaboró el mockup de la vista para ver los eventos o excepciones de los recursos.</v>
      </c>
      <c r="E10" s="22" t="n">
        <f aca="false">LOOKUP(A10,tareas!A:A,tareas!E:E)</f>
        <v>2</v>
      </c>
      <c r="F10" s="23" t="n">
        <f aca="false">LOOKUP(A10,tareas!A:A,tareas!F:F)</f>
        <v>0.00664451827242525</v>
      </c>
      <c r="G10" s="22" t="n">
        <f aca="false">LOOKUP(A10,tareas!A:A,tareas!G:G)</f>
        <v>6</v>
      </c>
      <c r="H10" s="25"/>
      <c r="I10" s="0"/>
      <c r="J10" s="14" t="n">
        <f aca="false">E10</f>
        <v>2</v>
      </c>
      <c r="K10" s="0"/>
      <c r="L10" s="0"/>
      <c r="M10" s="0"/>
      <c r="P10" s="14" t="n">
        <f aca="false">SUM(T10:X10)</f>
        <v>0.666666666666667</v>
      </c>
      <c r="Q10" s="23" t="n">
        <f aca="false">IF(NOT(ISBLANK(R10)),F10,0)</f>
        <v>0.00664451827242525</v>
      </c>
      <c r="R10" s="14" t="n">
        <v>7</v>
      </c>
      <c r="T10" s="14" t="n">
        <v>0</v>
      </c>
      <c r="U10" s="14" t="n">
        <v>0.666666666666667</v>
      </c>
      <c r="V10" s="14" t="n">
        <v>0</v>
      </c>
      <c r="W10" s="14" t="n">
        <v>0</v>
      </c>
      <c r="X10" s="14" t="n">
        <v>0</v>
      </c>
    </row>
    <row r="11" customFormat="false" ht="38.25" hidden="false" customHeight="false" outlineLevel="0" collapsed="false">
      <c r="A11" s="14" t="n">
        <v>53</v>
      </c>
      <c r="B11" s="24" t="str">
        <f aca="false">LOOKUP(A11,tareas!A:A,tareas!B:B)</f>
        <v>Elaborar el pseudocódigo del algoritmo de construcción de la estructura de calendarización a partir del archivo CSV.</v>
      </c>
      <c r="C11" s="15" t="str">
        <f aca="false">LOOKUP(A11,tareas!A:A,tareas!D:D)</f>
        <v>Se elaboró el pseudocódigo del algoritmo de construcción de la estructura de calendarización a partir del archivo CSV.</v>
      </c>
      <c r="D11" s="15" t="str">
        <f aca="false">LOOKUP(A11,tareas!A:A,tareas!D:D)</f>
        <v>Se elaboró el pseudocódigo del algoritmo de construcción de la estructura de calendarización a partir del archivo CSV.</v>
      </c>
      <c r="E11" s="22" t="n">
        <f aca="false">LOOKUP(A11,tareas!A:A,tareas!E:E)</f>
        <v>4</v>
      </c>
      <c r="F11" s="23" t="n">
        <f aca="false">LOOKUP(A11,tareas!A:A,tareas!F:F)</f>
        <v>0.0132890365448505</v>
      </c>
      <c r="G11" s="22" t="n">
        <f aca="false">LOOKUP(A11,tareas!A:A,tareas!G:G)</f>
        <v>6</v>
      </c>
      <c r="H11" s="0"/>
      <c r="I11" s="0"/>
      <c r="J11" s="14" t="n">
        <f aca="false">$E$11/2</f>
        <v>2</v>
      </c>
      <c r="K11" s="0"/>
      <c r="L11" s="14" t="n">
        <f aca="false">$E$11/2</f>
        <v>2</v>
      </c>
      <c r="M11" s="0"/>
      <c r="P11" s="14" t="n">
        <f aca="false">SUM(T11:X11)</f>
        <v>3.36666666666667</v>
      </c>
      <c r="Q11" s="23" t="n">
        <f aca="false">IF(NOT(ISBLANK(R11)),F11,0)</f>
        <v>0.0132890365448505</v>
      </c>
      <c r="R11" s="14" t="n">
        <v>6</v>
      </c>
      <c r="T11" s="14" t="n">
        <v>0</v>
      </c>
      <c r="U11" s="14" t="n">
        <v>1.68333333333333</v>
      </c>
      <c r="V11" s="14" t="n">
        <v>0</v>
      </c>
      <c r="W11" s="14" t="n">
        <v>1.68333333333333</v>
      </c>
      <c r="X11" s="14" t="n">
        <v>0</v>
      </c>
    </row>
    <row r="12" customFormat="false" ht="25.5" hidden="false" customHeight="false" outlineLevel="0" collapsed="false">
      <c r="A12" s="14" t="n">
        <v>54</v>
      </c>
      <c r="B12" s="24" t="str">
        <f aca="false">LOOKUP(A12,tareas!A:A,tareas!B:B)</f>
        <v>Configurar el ambiente global de desarrollo.</v>
      </c>
      <c r="C12" s="15" t="str">
        <f aca="false">LOOKUP(A12,tareas!A:A,tareas!D:D)</f>
        <v>Se elaboró una guía con todos los pasos para la configuración del ambiente global de desarrollo.</v>
      </c>
      <c r="D12" s="15" t="str">
        <f aca="false">LOOKUP(A12,tareas!A:A,tareas!D:D)</f>
        <v>Se elaboró una guía con todos los pasos para la configuración del ambiente global de desarrollo.</v>
      </c>
      <c r="E12" s="22" t="n">
        <f aca="false">LOOKUP(A12,tareas!A:A,tareas!E:E)</f>
        <v>4</v>
      </c>
      <c r="F12" s="23" t="n">
        <f aca="false">LOOKUP(A12,tareas!A:A,tareas!F:F)</f>
        <v>0.0132890365448505</v>
      </c>
      <c r="G12" s="22" t="n">
        <f aca="false">LOOKUP(A12,tareas!A:A,tareas!G:G)</f>
        <v>6</v>
      </c>
      <c r="H12" s="25"/>
      <c r="I12" s="0"/>
      <c r="J12" s="0"/>
      <c r="K12" s="0"/>
      <c r="L12" s="0"/>
      <c r="M12" s="14" t="n">
        <f aca="false">E12</f>
        <v>4</v>
      </c>
      <c r="P12" s="14" t="n">
        <f aca="false">SUM(T12:X12)</f>
        <v>8.5</v>
      </c>
      <c r="Q12" s="23" t="n">
        <f aca="false">IF(NOT(ISBLANK(R12)),F12,0)</f>
        <v>0.0132890365448505</v>
      </c>
      <c r="R12" s="14" t="n">
        <v>7</v>
      </c>
      <c r="T12" s="14" t="n">
        <v>4</v>
      </c>
      <c r="U12" s="14" t="n">
        <v>0</v>
      </c>
      <c r="V12" s="14" t="n">
        <v>0</v>
      </c>
      <c r="W12" s="14" t="n">
        <v>0</v>
      </c>
      <c r="X12" s="14" t="n">
        <v>4.5</v>
      </c>
    </row>
    <row r="13" customFormat="false" ht="25.5" hidden="false" customHeight="false" outlineLevel="0" collapsed="false">
      <c r="A13" s="14" t="n">
        <v>55</v>
      </c>
      <c r="B13" s="24" t="str">
        <f aca="false">LOOKUP(A13,tareas!A:A,tareas!B:B)</f>
        <v>Configurar el ambiente local de desarrollo.</v>
      </c>
      <c r="C13" s="15" t="str">
        <f aca="false">LOOKUP(A13,tareas!A:A,tareas!D:D)</f>
        <v>Cada miembro del equipo configuró su ambiente local de desarrollo.</v>
      </c>
      <c r="D13" s="15" t="str">
        <f aca="false">LOOKUP(A13,tareas!A:A,tareas!D:D)</f>
        <v>Cada miembro del equipo configuró su ambiente local de desarrollo.</v>
      </c>
      <c r="E13" s="22" t="n">
        <f aca="false">LOOKUP(A13,tareas!A:A,tareas!E:E)</f>
        <v>7.5</v>
      </c>
      <c r="F13" s="23" t="n">
        <f aca="false">LOOKUP(A13,tareas!A:A,tareas!F:F)</f>
        <v>0.0249169435215947</v>
      </c>
      <c r="G13" s="22" t="n">
        <f aca="false">LOOKUP(A13,tareas!A:A,tareas!G:G)</f>
        <v>7</v>
      </c>
      <c r="H13" s="25"/>
      <c r="I13" s="14" t="n">
        <f aca="false">$E$13/5</f>
        <v>1.5</v>
      </c>
      <c r="J13" s="14" t="n">
        <f aca="false">$E$13/5</f>
        <v>1.5</v>
      </c>
      <c r="K13" s="14" t="n">
        <f aca="false">$E$13/5</f>
        <v>1.5</v>
      </c>
      <c r="L13" s="14" t="n">
        <f aca="false">$E$13/5</f>
        <v>1.5</v>
      </c>
      <c r="M13" s="14" t="n">
        <f aca="false">$E$13/5</f>
        <v>1.5</v>
      </c>
      <c r="P13" s="14" t="n">
        <f aca="false">SUM(T13:X13)</f>
        <v>9.65</v>
      </c>
      <c r="Q13" s="23" t="n">
        <f aca="false">IF(NOT(ISBLANK(R13)),F13,0)</f>
        <v>0.0249169435215947</v>
      </c>
      <c r="R13" s="14" t="n">
        <v>7</v>
      </c>
      <c r="T13" s="14" t="n">
        <v>1.5</v>
      </c>
      <c r="U13" s="14" t="n">
        <v>2.13333333333333</v>
      </c>
      <c r="V13" s="14" t="n">
        <v>0</v>
      </c>
      <c r="W13" s="14" t="n">
        <v>4.43333333333333</v>
      </c>
      <c r="X13" s="14" t="n">
        <v>1.58333333333333</v>
      </c>
    </row>
    <row r="14" customFormat="false" ht="12.75" hidden="false" customHeight="false" outlineLevel="0" collapsed="false">
      <c r="A14" s="14" t="n">
        <v>56</v>
      </c>
      <c r="B14" s="24" t="str">
        <f aca="false">LOOKUP(A14,tareas!A:A,tareas!B:B)</f>
        <v>Elaborar el plan de calidad.</v>
      </c>
      <c r="C14" s="15" t="n">
        <f aca="false">LOOKUP(A14,tareas!A:A,tareas!D:D)</f>
        <v>0</v>
      </c>
      <c r="D14" s="15" t="n">
        <f aca="false">LOOKUP(A14,tareas!A:A,tareas!D:D)</f>
        <v>0</v>
      </c>
      <c r="E14" s="22" t="n">
        <f aca="false">LOOKUP(A14,tareas!A:A,tareas!E:E)</f>
        <v>4</v>
      </c>
      <c r="F14" s="23" t="n">
        <f aca="false">LOOKUP(A14,tareas!A:A,tareas!F:F)</f>
        <v>0.0132890365448505</v>
      </c>
      <c r="G14" s="22" t="n">
        <f aca="false">LOOKUP(A14,tareas!A:A,tareas!G:G)</f>
        <v>7</v>
      </c>
      <c r="H14" s="25"/>
      <c r="I14" s="0"/>
      <c r="J14" s="0"/>
      <c r="K14" s="14" t="n">
        <f aca="false">E14</f>
        <v>4</v>
      </c>
      <c r="L14" s="0"/>
      <c r="M14" s="0"/>
      <c r="P14" s="14" t="n">
        <f aca="false">SUM(T14:X14)</f>
        <v>0</v>
      </c>
      <c r="Q14" s="23" t="n">
        <f aca="false">IF(NOT(ISBLANK(R14)),F14,0)</f>
        <v>0</v>
      </c>
      <c r="R14" s="0"/>
      <c r="T14" s="14" t="n">
        <v>0</v>
      </c>
      <c r="U14" s="14" t="n">
        <v>0</v>
      </c>
      <c r="V14" s="14" t="n">
        <v>0</v>
      </c>
      <c r="W14" s="14" t="n">
        <v>0</v>
      </c>
      <c r="X14" s="14" t="n">
        <v>0</v>
      </c>
    </row>
    <row r="15" customFormat="false" ht="25.5" hidden="false" customHeight="false" outlineLevel="0" collapsed="false">
      <c r="A15" s="14" t="n">
        <v>57</v>
      </c>
      <c r="B15" s="24" t="str">
        <f aca="false">LOOKUP(A15,tareas!A:A,tareas!B:B)</f>
        <v>Elaborar la versión final del diagrama de flujo del algoritmo de calendarización.</v>
      </c>
      <c r="C15" s="15" t="str">
        <f aca="false">LOOKUP(A15,tareas!A:A,tareas!D:D)</f>
        <v>Se elaboró la versión final del diagrama de flujo del algoritmo de calendarización.</v>
      </c>
      <c r="D15" s="15" t="str">
        <f aca="false">LOOKUP(A15,tareas!A:A,tareas!D:D)</f>
        <v>Se elaboró la versión final del diagrama de flujo del algoritmo de calendarización.</v>
      </c>
      <c r="E15" s="22" t="n">
        <f aca="false">LOOKUP(A15,tareas!A:A,tareas!E:E)</f>
        <v>2</v>
      </c>
      <c r="F15" s="23" t="n">
        <f aca="false">LOOKUP(A15,tareas!A:A,tareas!F:F)</f>
        <v>0.00664451827242525</v>
      </c>
      <c r="G15" s="22" t="n">
        <f aca="false">LOOKUP(A15,tareas!A:A,tareas!G:G)</f>
        <v>7</v>
      </c>
      <c r="H15" s="25"/>
      <c r="I15" s="0"/>
      <c r="J15" s="0"/>
      <c r="K15" s="0"/>
      <c r="L15" s="0"/>
      <c r="M15" s="14" t="n">
        <f aca="false">E15</f>
        <v>2</v>
      </c>
      <c r="P15" s="14" t="n">
        <f aca="false">SUM(T15:X15)</f>
        <v>2.08333333333333</v>
      </c>
      <c r="Q15" s="23" t="n">
        <f aca="false">IF(NOT(ISBLANK(R15)),F15,0)</f>
        <v>0.00664451827242525</v>
      </c>
      <c r="R15" s="14" t="n">
        <v>7</v>
      </c>
      <c r="T15" s="14" t="n">
        <v>0</v>
      </c>
      <c r="U15" s="14" t="n">
        <v>0</v>
      </c>
      <c r="V15" s="14" t="n">
        <v>0</v>
      </c>
      <c r="W15" s="14" t="n">
        <v>0</v>
      </c>
      <c r="X15" s="14" t="n">
        <v>2.08333333333333</v>
      </c>
    </row>
    <row r="16" customFormat="false" ht="25.5" hidden="false" customHeight="false" outlineLevel="0" collapsed="false">
      <c r="A16" s="14" t="n">
        <v>58</v>
      </c>
      <c r="B16" s="24" t="str">
        <f aca="false">LOOKUP(A16,tareas!A:A,tareas!B:B)</f>
        <v>Elaborar la versión final del modelo físico de data.</v>
      </c>
      <c r="C16" s="15" t="str">
        <f aca="false">LOOKUP(A16,tareas!A:A,tareas!D:D)</f>
        <v>Se elaboró la versión final del modelo físico de data.</v>
      </c>
      <c r="D16" s="15" t="str">
        <f aca="false">LOOKUP(A16,tareas!A:A,tareas!D:D)</f>
        <v>Se elaboró la versión final del modelo físico de data.</v>
      </c>
      <c r="E16" s="22" t="n">
        <f aca="false">LOOKUP(A16,tareas!A:A,tareas!E:E)</f>
        <v>2</v>
      </c>
      <c r="F16" s="23" t="n">
        <f aca="false">LOOKUP(A16,tareas!A:A,tareas!F:F)</f>
        <v>0.00664451827242525</v>
      </c>
      <c r="G16" s="22" t="n">
        <f aca="false">LOOKUP(A16,tareas!A:A,tareas!G:G)</f>
        <v>7</v>
      </c>
      <c r="H16" s="25"/>
      <c r="I16" s="14" t="n">
        <f aca="false">E16</f>
        <v>2</v>
      </c>
      <c r="J16" s="0"/>
      <c r="K16" s="0"/>
      <c r="L16" s="0"/>
      <c r="M16" s="0"/>
      <c r="P16" s="14" t="n">
        <f aca="false">SUM(T16:X16)</f>
        <v>1.5</v>
      </c>
      <c r="Q16" s="23" t="n">
        <f aca="false">IF(NOT(ISBLANK(R16)),F16,0)</f>
        <v>0.00664451827242525</v>
      </c>
      <c r="R16" s="14" t="n">
        <v>7</v>
      </c>
      <c r="T16" s="14" t="n">
        <v>1.5</v>
      </c>
      <c r="U16" s="14" t="n">
        <v>0</v>
      </c>
      <c r="V16" s="14" t="n">
        <v>0</v>
      </c>
      <c r="W16" s="14" t="n">
        <v>0</v>
      </c>
      <c r="X16" s="14" t="n">
        <v>0</v>
      </c>
    </row>
    <row r="17" customFormat="false" ht="25.5" hidden="false" customHeight="false" outlineLevel="0" collapsed="false">
      <c r="A17" s="14" t="n">
        <v>59</v>
      </c>
      <c r="B17" s="24" t="str">
        <f aca="false">LOOKUP(A17,tareas!A:A,tareas!B:B)</f>
        <v>Elaborar la versión final del diagrama de contexto de la arquitectura.</v>
      </c>
      <c r="C17" s="15" t="str">
        <f aca="false">LOOKUP(A17,tareas!A:A,tareas!D:D)</f>
        <v>Se elaboró la versión final del diagrama de contexto de la arquitectura.</v>
      </c>
      <c r="D17" s="15" t="str">
        <f aca="false">LOOKUP(A17,tareas!A:A,tareas!D:D)</f>
        <v>Se elaboró la versión final del diagrama de contexto de la arquitectura.</v>
      </c>
      <c r="E17" s="22" t="n">
        <f aca="false">LOOKUP(A17,tareas!A:A,tareas!E:E)</f>
        <v>3</v>
      </c>
      <c r="F17" s="23" t="n">
        <f aca="false">LOOKUP(A17,tareas!A:A,tareas!F:F)</f>
        <v>0.00996677740863787</v>
      </c>
      <c r="G17" s="22" t="n">
        <f aca="false">LOOKUP(A17,tareas!A:A,tareas!G:G)</f>
        <v>7</v>
      </c>
      <c r="H17" s="25"/>
      <c r="I17" s="0"/>
      <c r="J17" s="14" t="n">
        <f aca="false">E17</f>
        <v>3</v>
      </c>
      <c r="K17" s="0"/>
      <c r="L17" s="0"/>
      <c r="M17" s="0"/>
      <c r="P17" s="14" t="n">
        <f aca="false">SUM(T17:X17)</f>
        <v>0</v>
      </c>
      <c r="Q17" s="23" t="n">
        <f aca="false">IF(NOT(ISBLANK(R17)),F17,0)</f>
        <v>0.00996677740863787</v>
      </c>
      <c r="R17" s="14" t="n">
        <v>6</v>
      </c>
      <c r="T17" s="14" t="n">
        <v>0</v>
      </c>
      <c r="U17" s="14" t="n">
        <v>0</v>
      </c>
      <c r="V17" s="14" t="n">
        <v>0</v>
      </c>
      <c r="W17" s="14" t="n">
        <v>0</v>
      </c>
      <c r="X17" s="14" t="n">
        <v>0</v>
      </c>
    </row>
    <row r="18" customFormat="false" ht="25.5" hidden="false" customHeight="false" outlineLevel="0" collapsed="false">
      <c r="A18" s="14" t="n">
        <v>60</v>
      </c>
      <c r="B18" s="24" t="str">
        <f aca="false">LOOKUP(A18,tareas!A:A,tareas!B:B)</f>
        <v>Crear la versión final del documento de arquitectura.</v>
      </c>
      <c r="C18" s="15" t="str">
        <f aca="false">LOOKUP(A18,tareas!A:A,tareas!D:D)</f>
        <v>Se creó la versión final del documento de arquitectura.</v>
      </c>
      <c r="D18" s="15" t="str">
        <f aca="false">LOOKUP(A18,tareas!A:A,tareas!D:D)</f>
        <v>Se creó la versión final del documento de arquitectura.</v>
      </c>
      <c r="E18" s="22" t="n">
        <f aca="false">LOOKUP(A18,tareas!A:A,tareas!E:E)</f>
        <v>9</v>
      </c>
      <c r="F18" s="23" t="n">
        <f aca="false">LOOKUP(A18,tareas!A:A,tareas!F:F)</f>
        <v>0.0299003322259136</v>
      </c>
      <c r="G18" s="22" t="n">
        <f aca="false">LOOKUP(A18,tareas!A:A,tareas!G:G)</f>
        <v>7</v>
      </c>
      <c r="H18" s="25"/>
      <c r="I18" s="14" t="n">
        <f aca="false">$E$18/3</f>
        <v>3</v>
      </c>
      <c r="J18" s="0"/>
      <c r="K18" s="14" t="n">
        <f aca="false">$E$18/3</f>
        <v>3</v>
      </c>
      <c r="L18" s="0"/>
      <c r="M18" s="14" t="n">
        <f aca="false">$E$18/3</f>
        <v>3</v>
      </c>
      <c r="P18" s="14" t="n">
        <f aca="false">SUM(T18:X18)</f>
        <v>7</v>
      </c>
      <c r="Q18" s="23" t="n">
        <f aca="false">IF(NOT(ISBLANK(R18)),F18,0)</f>
        <v>0.0299003322259136</v>
      </c>
      <c r="R18" s="14" t="n">
        <v>7</v>
      </c>
      <c r="T18" s="14" t="n">
        <v>0</v>
      </c>
      <c r="U18" s="14" t="n">
        <v>0</v>
      </c>
      <c r="V18" s="14" t="n">
        <v>2.75</v>
      </c>
      <c r="W18" s="14" t="n">
        <v>4.25</v>
      </c>
      <c r="X18" s="14" t="n">
        <v>0</v>
      </c>
    </row>
    <row r="19" customFormat="false" ht="51" hidden="false" customHeight="false" outlineLevel="0" collapsed="false">
      <c r="A19" s="14" t="n">
        <v>61</v>
      </c>
      <c r="B19" s="24" t="str">
        <f aca="false">LOOKUP(A19,tareas!A:A,tareas!B:B)</f>
        <v>Elaborar el reporte de cierre del ciclo #3.</v>
      </c>
      <c r="C19" s="15" t="str">
        <f aca="false">LOOKUP(A19,tareas!A:A,tareas!D:D)</f>
        <v>Cada miembro del equipo completó la forma PEER. Se creó el reporte del ciclo correspondiente. Se completaron las formas SUMP y SUMQ para el sistema y todos sus componentes.</v>
      </c>
      <c r="D19" s="15" t="str">
        <f aca="false">LOOKUP(A19,tareas!A:A,tareas!D:D)</f>
        <v>Cada miembro del equipo completó la forma PEER. Se creó el reporte del ciclo correspondiente. Se completaron las formas SUMP y SUMQ para el sistema y todos sus componentes.</v>
      </c>
      <c r="E19" s="22" t="n">
        <f aca="false">LOOKUP(A19,tareas!A:A,tareas!E:E)</f>
        <v>5</v>
      </c>
      <c r="F19" s="23" t="n">
        <f aca="false">LOOKUP(A19,tareas!A:A,tareas!F:F)</f>
        <v>0.0166112956810631</v>
      </c>
      <c r="G19" s="22" t="n">
        <f aca="false">LOOKUP(A19,tareas!A:A,tareas!G:G)</f>
        <v>7</v>
      </c>
      <c r="I19" s="14" t="n">
        <f aca="false">$E$19/5</f>
        <v>1</v>
      </c>
      <c r="J19" s="14" t="n">
        <f aca="false">$E$19/5</f>
        <v>1</v>
      </c>
      <c r="K19" s="14" t="n">
        <f aca="false">$E$19/5</f>
        <v>1</v>
      </c>
      <c r="L19" s="14" t="n">
        <f aca="false">$E$19/5</f>
        <v>1</v>
      </c>
      <c r="M19" s="14" t="n">
        <f aca="false">$E$19/5</f>
        <v>1</v>
      </c>
      <c r="P19" s="14" t="n">
        <f aca="false">SUM(T19:X19)</f>
        <v>4.05</v>
      </c>
      <c r="Q19" s="23" t="n">
        <f aca="false">IF(NOT(ISBLANK(R19)),F19,0)</f>
        <v>0.0166112956810631</v>
      </c>
      <c r="R19" s="14" t="n">
        <v>8</v>
      </c>
      <c r="T19" s="14" t="n">
        <v>1.5</v>
      </c>
      <c r="U19" s="14" t="n">
        <v>0.5</v>
      </c>
      <c r="V19" s="14" t="n">
        <f aca="false">35/60</f>
        <v>0.583333333333333</v>
      </c>
      <c r="W19" s="14" t="n">
        <f aca="false">28/60</f>
        <v>0.466666666666667</v>
      </c>
      <c r="X19" s="14"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X65536"/>
  <sheetViews>
    <sheetView windowProtection="false" showFormulas="false" showGridLines="true" showRowColHeaders="true" showZeros="true" rightToLeft="false" tabSelected="true" showOutlineSymbols="true" defaultGridColor="true" view="normal" topLeftCell="D4" colorId="64" zoomScale="100" zoomScaleNormal="100" zoomScalePageLayoutView="100" workbookViewId="0">
      <selection pane="topLeft" activeCell="M14" activeCellId="0" sqref="M14"/>
    </sheetView>
  </sheetViews>
  <sheetFormatPr defaultRowHeight="12.75"/>
  <cols>
    <col collapsed="false" hidden="false" max="1" min="1" style="16" width="2.99489795918367"/>
    <col collapsed="false" hidden="false" max="2" min="2" style="15" width="35.7091836734694"/>
    <col collapsed="false" hidden="false" max="4" min="3" style="15" width="45.7091836734694"/>
    <col collapsed="false" hidden="false" max="5" min="5" style="14" width="15.7142857142857"/>
    <col collapsed="false" hidden="false" max="6" min="6" style="23" width="15.7142857142857"/>
    <col collapsed="false" hidden="false" max="7" min="7" style="14" width="15.7142857142857"/>
    <col collapsed="false" hidden="false" max="8" min="8" style="14" width="2.70918367346939"/>
    <col collapsed="false" hidden="false" max="13" min="9" style="14" width="15.7142857142857"/>
    <col collapsed="false" hidden="false" max="15" min="14" style="14" width="2.70918367346939"/>
    <col collapsed="false" hidden="false" max="18" min="16" style="14" width="15.7142857142857"/>
    <col collapsed="false" hidden="false" max="19" min="19" style="14" width="2.70918367346939"/>
    <col collapsed="false" hidden="false" max="24" min="20" style="14" width="15.7142857142857"/>
    <col collapsed="false" hidden="false" max="1025" min="25" style="16" width="32.8571428571429"/>
  </cols>
  <sheetData>
    <row r="1" s="5" customFormat="true" ht="57" hidden="false" customHeight="false" outlineLevel="0" collapsed="false">
      <c r="A1" s="3" t="s">
        <v>14</v>
      </c>
      <c r="B1" s="3" t="s">
        <v>15</v>
      </c>
      <c r="C1" s="3" t="s">
        <v>16</v>
      </c>
      <c r="D1" s="3" t="s">
        <v>17</v>
      </c>
      <c r="E1" s="3" t="s">
        <v>18</v>
      </c>
      <c r="F1" s="18" t="s">
        <v>1</v>
      </c>
      <c r="G1" s="3" t="s">
        <v>19</v>
      </c>
      <c r="H1" s="4"/>
      <c r="I1" s="3" t="s">
        <v>7</v>
      </c>
      <c r="J1" s="3" t="s">
        <v>8</v>
      </c>
      <c r="K1" s="3" t="s">
        <v>210</v>
      </c>
      <c r="L1" s="3" t="s">
        <v>10</v>
      </c>
      <c r="M1" s="3" t="s">
        <v>11</v>
      </c>
      <c r="P1" s="3" t="s">
        <v>211</v>
      </c>
      <c r="Q1" s="3" t="s">
        <v>3</v>
      </c>
      <c r="R1" s="3" t="s">
        <v>20</v>
      </c>
      <c r="T1" s="3" t="s">
        <v>7</v>
      </c>
      <c r="U1" s="3" t="s">
        <v>8</v>
      </c>
      <c r="V1" s="3" t="s">
        <v>210</v>
      </c>
      <c r="W1" s="3" t="s">
        <v>10</v>
      </c>
      <c r="X1" s="3" t="s">
        <v>11</v>
      </c>
    </row>
    <row r="2" customFormat="false" ht="35.05" hidden="false" customHeight="false" outlineLevel="0" collapsed="false">
      <c r="A2" s="14" t="n">
        <v>62</v>
      </c>
      <c r="B2" s="24" t="str">
        <f aca="false">LOOKUP(A2,tareas!A:A,tareas!B:B)</f>
        <v>Realizar el lanzamiento del ciclo #4.</v>
      </c>
      <c r="C2" s="15" t="str">
        <f aca="false">LOOKUP(A2,tareas!A:A,tareas!D:D)</f>
        <v>Cada miembro del equipo completó la forma INFO. El equipo llego a un acuerdo con los goles del ciclo #4 y la fecha en que serán entregados los reportes semanales.</v>
      </c>
      <c r="D2" s="15" t="str">
        <f aca="false">LOOKUP(A2,tareas!A:A,tareas!D:D)</f>
        <v>Cada miembro del equipo completó la forma INFO. El equipo llego a un acuerdo con los goles del ciclo #4 y la fecha en que serán entregados los reportes semanales.</v>
      </c>
      <c r="E2" s="22" t="n">
        <f aca="false">LOOKUP(A2,tareas!A:A,tareas!E:E)</f>
        <v>5</v>
      </c>
      <c r="F2" s="23" t="n">
        <f aca="false">LOOKUP(A2,tareas!A:A,tareas!F:F)</f>
        <v>0.0166112956810631</v>
      </c>
      <c r="G2" s="22" t="n">
        <f aca="false">LOOKUP(A2,tareas!A:A,tareas!G:G)</f>
        <v>8</v>
      </c>
      <c r="I2" s="14" t="n">
        <f aca="false">$E$2/5</f>
        <v>1</v>
      </c>
      <c r="J2" s="14" t="n">
        <f aca="false">$E$2/5</f>
        <v>1</v>
      </c>
      <c r="K2" s="14" t="n">
        <f aca="false">$E$2/5</f>
        <v>1</v>
      </c>
      <c r="L2" s="14" t="n">
        <f aca="false">$E$2/5</f>
        <v>1</v>
      </c>
      <c r="M2" s="14" t="n">
        <f aca="false">$E$2/5</f>
        <v>1</v>
      </c>
      <c r="Q2" s="23"/>
    </row>
    <row r="3" customFormat="false" ht="57.45" hidden="false" customHeight="false" outlineLevel="0" collapsed="false">
      <c r="A3" s="14" t="n">
        <v>63</v>
      </c>
      <c r="B3" s="24" t="str">
        <f aca="false">LOOKUP(A3,tareas!A:A,tareas!B:B)</f>
        <v>Definir la estrategía de desarrolo del ciclo #4.</v>
      </c>
      <c r="C3" s="15" t="str">
        <f aca="false">LOOKUP(A3,tareas!A:A,tareas!D:D)</f>
        <v>El equipo estimó el tamaño y el tiempo de producción de los elementos a producir en el ciclo #4. El equipo definió actualizó el diseño conceptual del proyecto y completó la forma STRAT. El equipo actualizó el documento los riesgos y problemas.</v>
      </c>
      <c r="D3" s="15" t="str">
        <f aca="false">LOOKUP(A3,tareas!A:A,tareas!D:D)</f>
        <v>El equipo estimó el tamaño y el tiempo de producción de los elementos a producir en el ciclo #4. El equipo definió actualizó el diseño conceptual del proyecto y completó la forma STRAT. El equipo actualizó el documento los riesgos y problemas.</v>
      </c>
      <c r="E3" s="22" t="n">
        <f aca="false">LOOKUP(A3,tareas!A:A,tareas!E:E)</f>
        <v>5</v>
      </c>
      <c r="F3" s="23" t="n">
        <f aca="false">LOOKUP(A3,tareas!A:A,tareas!F:F)</f>
        <v>0.0166112956810631</v>
      </c>
      <c r="G3" s="22" t="n">
        <f aca="false">LOOKUP(A3,tareas!A:A,tareas!G:G)</f>
        <v>8</v>
      </c>
      <c r="I3" s="14" t="n">
        <f aca="false">$E$3/5</f>
        <v>1</v>
      </c>
      <c r="J3" s="14" t="n">
        <f aca="false">$E$3/5</f>
        <v>1</v>
      </c>
      <c r="K3" s="14" t="n">
        <f aca="false">$E$3/5</f>
        <v>1</v>
      </c>
      <c r="L3" s="14" t="n">
        <f aca="false">$E$3/5</f>
        <v>1</v>
      </c>
      <c r="M3" s="14" t="n">
        <f aca="false">$E$3/5</f>
        <v>1</v>
      </c>
      <c r="Q3" s="23"/>
    </row>
    <row r="4" customFormat="false" ht="35.05" hidden="false" customHeight="false" outlineLevel="0" collapsed="false">
      <c r="A4" s="14" t="n">
        <v>64</v>
      </c>
      <c r="B4" s="24" t="str">
        <f aca="false">LOOKUP(A4,tareas!A:A,tareas!B:B)</f>
        <v>Elaborar el plan del ciclo #4.</v>
      </c>
      <c r="C4" s="15" t="str">
        <f aca="false">LOOKUP(A4,tareas!A:A,tareas!D:D)</f>
        <v>Se completaron las formas TASK y SCHEDULE para el equipo y cada miembro de este. El equipo completo las formas SUMP, SUMQ y SUMS.</v>
      </c>
      <c r="D4" s="15" t="str">
        <f aca="false">LOOKUP(A4,tareas!A:A,tareas!D:D)</f>
        <v>Se completaron las formas TASK y SCHEDULE para el equipo y cada miembro de este. El equipo completo las formas SUMP, SUMQ y SUMS.</v>
      </c>
      <c r="E4" s="22" t="n">
        <f aca="false">LOOKUP(A4,tareas!A:A,tareas!E:E)</f>
        <v>2</v>
      </c>
      <c r="F4" s="23" t="n">
        <f aca="false">LOOKUP(A4,tareas!A:A,tareas!F:F)</f>
        <v>0.00664451827242525</v>
      </c>
      <c r="G4" s="22" t="n">
        <f aca="false">LOOKUP(A4,tareas!A:A,tareas!G:G)</f>
        <v>8</v>
      </c>
      <c r="I4" s="0"/>
      <c r="J4" s="0"/>
      <c r="K4" s="0"/>
      <c r="L4" s="14" t="n">
        <f aca="false">E4</f>
        <v>2</v>
      </c>
      <c r="M4" s="0"/>
    </row>
    <row r="5" customFormat="false" ht="23.85" hidden="false" customHeight="false" outlineLevel="0" collapsed="false">
      <c r="A5" s="14" t="n">
        <v>65</v>
      </c>
      <c r="B5" s="24" t="str">
        <f aca="false">LOOKUP(A5,tareas!A:A,tareas!B:B)</f>
        <v>Elaborar la vista de descomposición de la arquitectura.</v>
      </c>
      <c r="C5" s="15" t="str">
        <f aca="false">LOOKUP(A5,tareas!A:A,tareas!D:D)</f>
        <v>Se creó la vista de descomposición de la arquitectura.</v>
      </c>
      <c r="D5" s="15" t="str">
        <f aca="false">LOOKUP(A5,tareas!A:A,tareas!D:D)</f>
        <v>Se creó la vista de descomposición de la arquitectura.</v>
      </c>
      <c r="E5" s="22" t="n">
        <f aca="false">LOOKUP(A5,tareas!A:A,tareas!E:E)</f>
        <v>3</v>
      </c>
      <c r="F5" s="23" t="n">
        <f aca="false">LOOKUP(A5,tareas!A:A,tareas!F:F)</f>
        <v>0.00996677740863787</v>
      </c>
      <c r="G5" s="22" t="n">
        <f aca="false">LOOKUP(A5,tareas!A:A,tareas!G:G)</f>
        <v>8</v>
      </c>
      <c r="I5" s="0"/>
      <c r="J5" s="14" t="n">
        <f aca="false">E5</f>
        <v>3</v>
      </c>
      <c r="K5" s="0"/>
      <c r="L5" s="0"/>
      <c r="M5" s="0"/>
    </row>
    <row r="6" customFormat="false" ht="23.85" hidden="false" customHeight="false" outlineLevel="0" collapsed="false">
      <c r="A6" s="14" t="n">
        <v>66</v>
      </c>
      <c r="B6" s="24" t="str">
        <f aca="false">LOOKUP(A6,tareas!A:A,tareas!B:B)</f>
        <v>Inspeccion del documento de requerimientos.</v>
      </c>
      <c r="C6" s="15" t="str">
        <f aca="false">LOOKUP(A6,tareas!A:A,tareas!D:D)</f>
        <v>Se creó el reporte de inspección del documento de requerimientos.</v>
      </c>
      <c r="D6" s="15" t="str">
        <f aca="false">LOOKUP(A6,tareas!A:A,tareas!D:D)</f>
        <v>Se creó el reporte de inspección del documento de requerimientos.</v>
      </c>
      <c r="E6" s="22" t="n">
        <f aca="false">LOOKUP(A6,tareas!A:A,tareas!E:E)</f>
        <v>3</v>
      </c>
      <c r="F6" s="23" t="n">
        <f aca="false">LOOKUP(A6,tareas!A:A,tareas!F:F)</f>
        <v>0.00996677740863787</v>
      </c>
      <c r="G6" s="22" t="n">
        <f aca="false">LOOKUP(A6,tareas!A:A,tareas!G:G)</f>
        <v>8</v>
      </c>
      <c r="I6" s="0"/>
      <c r="J6" s="0"/>
      <c r="K6" s="14" t="n">
        <f aca="false">E6</f>
        <v>3</v>
      </c>
      <c r="L6" s="0"/>
      <c r="M6" s="0"/>
    </row>
    <row r="7" customFormat="false" ht="23.85" hidden="false" customHeight="false" outlineLevel="0" collapsed="false">
      <c r="A7" s="14" t="n">
        <v>67</v>
      </c>
      <c r="B7" s="24" t="str">
        <f aca="false">LOOKUP(A7,tareas!A:A,tareas!B:B)</f>
        <v>Arreglar los errores encontrados en el documento de requerimientos.</v>
      </c>
      <c r="C7" s="15" t="str">
        <f aca="false">LOOKUP(A7,tareas!A:A,tareas!D:D)</f>
        <v>Se arreglaron los errores encontrados en el documento de requerimientos.</v>
      </c>
      <c r="D7" s="15" t="str">
        <f aca="false">LOOKUP(A7,tareas!A:A,tareas!D:D)</f>
        <v>Se arreglaron los errores encontrados en el documento de requerimientos.</v>
      </c>
      <c r="E7" s="22" t="n">
        <f aca="false">LOOKUP(A7,tareas!A:A,tareas!E:E)</f>
        <v>2</v>
      </c>
      <c r="F7" s="23" t="n">
        <f aca="false">LOOKUP(A7,tareas!A:A,tareas!F:F)</f>
        <v>0.00664451827242525</v>
      </c>
      <c r="G7" s="22" t="n">
        <f aca="false">LOOKUP(A7,tareas!A:A,tareas!G:G)</f>
        <v>8</v>
      </c>
      <c r="I7" s="0"/>
      <c r="J7" s="0"/>
      <c r="K7" s="14" t="n">
        <f aca="false">E7</f>
        <v>2</v>
      </c>
      <c r="L7" s="0"/>
      <c r="M7" s="0"/>
    </row>
    <row r="8" customFormat="false" ht="23.85" hidden="false" customHeight="false" outlineLevel="0" collapsed="false">
      <c r="A8" s="14" t="n">
        <v>68</v>
      </c>
      <c r="B8" s="24" t="str">
        <f aca="false">LOOKUP(A8,tareas!A:A,tareas!B:B)</f>
        <v>Inspeccion del documento de arquitectura</v>
      </c>
      <c r="C8" s="15" t="str">
        <f aca="false">LOOKUP(A8,tareas!A:A,tareas!D:D)</f>
        <v>Se creó el reporte de inspección del documento de arquitectura.</v>
      </c>
      <c r="D8" s="15" t="str">
        <f aca="false">LOOKUP(A8,tareas!A:A,tareas!D:D)</f>
        <v>Se creó el reporte de inspección del documento de arquitectura.</v>
      </c>
      <c r="E8" s="22" t="n">
        <f aca="false">LOOKUP(A8,tareas!A:A,tareas!E:E)</f>
        <v>3</v>
      </c>
      <c r="F8" s="23" t="n">
        <f aca="false">LOOKUP(A8,tareas!A:A,tareas!F:F)</f>
        <v>0.00996677740863787</v>
      </c>
      <c r="G8" s="22" t="n">
        <f aca="false">LOOKUP(A8,tareas!A:A,tareas!G:G)</f>
        <v>8</v>
      </c>
      <c r="I8" s="0"/>
      <c r="J8" s="0"/>
      <c r="K8" s="14" t="n">
        <f aca="false">E8</f>
        <v>3</v>
      </c>
      <c r="L8" s="0"/>
      <c r="M8" s="0"/>
    </row>
    <row r="9" customFormat="false" ht="23.85" hidden="false" customHeight="false" outlineLevel="0" collapsed="false">
      <c r="A9" s="14" t="n">
        <v>69</v>
      </c>
      <c r="B9" s="24" t="str">
        <f aca="false">LOOKUP(A9,tareas!A:A,tareas!B:B)</f>
        <v>Arreglar los errores encontrados en el documento de arquitectura.</v>
      </c>
      <c r="C9" s="15" t="str">
        <f aca="false">LOOKUP(A9,tareas!A:A,tareas!D:D)</f>
        <v>Se arreglaron los errores encontrados en el documento de arquitectura.</v>
      </c>
      <c r="D9" s="15" t="str">
        <f aca="false">LOOKUP(A9,tareas!A:A,tareas!D:D)</f>
        <v>Se arreglaron los errores encontrados en el documento de arquitectura.</v>
      </c>
      <c r="E9" s="22" t="n">
        <f aca="false">LOOKUP(A9,tareas!A:A,tareas!E:E)</f>
        <v>2</v>
      </c>
      <c r="F9" s="23" t="n">
        <f aca="false">LOOKUP(A9,tareas!A:A,tareas!F:F)</f>
        <v>0.00664451827242525</v>
      </c>
      <c r="G9" s="22" t="n">
        <f aca="false">LOOKUP(A9,tareas!A:A,tareas!G:G)</f>
        <v>8</v>
      </c>
      <c r="I9" s="0"/>
      <c r="J9" s="0"/>
      <c r="K9" s="14" t="n">
        <f aca="false">E9</f>
        <v>2</v>
      </c>
      <c r="L9" s="0"/>
      <c r="M9" s="0"/>
    </row>
    <row r="10" customFormat="false" ht="23.85" hidden="false" customHeight="false" outlineLevel="0" collapsed="false">
      <c r="A10" s="14" t="n">
        <v>70</v>
      </c>
      <c r="B10" s="24" t="str">
        <f aca="false">LOOKUP(A10,tareas!A:A,tareas!B:B)</f>
        <v>Implementar la funcionalidad #1(Establecer la disponibilidad por día de un recurso).</v>
      </c>
      <c r="C10" s="15" t="str">
        <f aca="false">LOOKUP(A10,tareas!A:A,tareas!D:D)</f>
        <v>Se implementó la funcionalidad #1 del producto.</v>
      </c>
      <c r="D10" s="15" t="str">
        <f aca="false">LOOKUP(A10,tareas!A:A,tareas!D:D)</f>
        <v>Se implementó la funcionalidad #1 del producto.</v>
      </c>
      <c r="E10" s="22" t="n">
        <f aca="false">LOOKUP(A10,tareas!A:A,tareas!E:E)</f>
        <v>8</v>
      </c>
      <c r="F10" s="23" t="n">
        <f aca="false">LOOKUP(A10,tareas!A:A,tareas!F:F)</f>
        <v>0.026578073089701</v>
      </c>
      <c r="G10" s="22" t="n">
        <f aca="false">LOOKUP(A10,tareas!A:A,tareas!G:G)</f>
        <v>8</v>
      </c>
      <c r="I10" s="0"/>
      <c r="J10" s="14" t="n">
        <f aca="false">E10/2</f>
        <v>4</v>
      </c>
      <c r="K10" s="0"/>
      <c r="L10" s="14" t="n">
        <f aca="false">E10/2</f>
        <v>4</v>
      </c>
      <c r="M10" s="0"/>
    </row>
    <row r="11" customFormat="false" ht="23.85" hidden="false" customHeight="false" outlineLevel="0" collapsed="false">
      <c r="A11" s="14" t="n">
        <v>71</v>
      </c>
      <c r="B11" s="24" t="str">
        <f aca="false">LOOKUP(A11,tareas!A:A,tareas!B:B)</f>
        <v>Testear la funcionalidad #1.</v>
      </c>
      <c r="C11" s="15" t="str">
        <f aca="false">LOOKUP(A11,tareas!A:A,tareas!D:D)</f>
        <v>Se creó el reporte de testeo de la funcionalidad #1 del producto.</v>
      </c>
      <c r="D11" s="15" t="str">
        <f aca="false">LOOKUP(A11,tareas!A:A,tareas!D:D)</f>
        <v>Se creó el reporte de testeo de la funcionalidad #1 del producto.</v>
      </c>
      <c r="E11" s="22" t="n">
        <f aca="false">LOOKUP(A11,tareas!A:A,tareas!E:E)</f>
        <v>4</v>
      </c>
      <c r="F11" s="23" t="n">
        <f aca="false">LOOKUP(A11,tareas!A:A,tareas!F:F)</f>
        <v>0.0132890365448505</v>
      </c>
      <c r="G11" s="22" t="n">
        <f aca="false">LOOKUP(A11,tareas!A:A,tareas!G:G)</f>
        <v>8</v>
      </c>
      <c r="I11" s="0"/>
      <c r="J11" s="0"/>
      <c r="K11" s="14" t="n">
        <f aca="false">E11</f>
        <v>4</v>
      </c>
      <c r="L11" s="0"/>
      <c r="M11" s="0"/>
    </row>
    <row r="12" customFormat="false" ht="23.85" hidden="false" customHeight="false" outlineLevel="0" collapsed="false">
      <c r="A12" s="14" t="n">
        <v>72</v>
      </c>
      <c r="B12" s="24" t="str">
        <f aca="false">LOOKUP(A12,tareas!A:A,tareas!B:B)</f>
        <v>Implementar la funcionalidad #2(Agregar una excepción o evento a un recurso).</v>
      </c>
      <c r="C12" s="15" t="str">
        <f aca="false">LOOKUP(A12,tareas!A:A,tareas!D:D)</f>
        <v>Se implementó la funcionalidad #2 del producto.</v>
      </c>
      <c r="D12" s="15" t="str">
        <f aca="false">LOOKUP(A12,tareas!A:A,tareas!D:D)</f>
        <v>Se implementó la funcionalidad #2 del producto.</v>
      </c>
      <c r="E12" s="22" t="n">
        <f aca="false">LOOKUP(A12,tareas!A:A,tareas!E:E)</f>
        <v>10</v>
      </c>
      <c r="F12" s="23" t="n">
        <f aca="false">LOOKUP(A12,tareas!A:A,tareas!F:F)</f>
        <v>0.0332225913621262</v>
      </c>
      <c r="G12" s="22" t="n">
        <f aca="false">LOOKUP(A12,tareas!A:A,tareas!G:G)</f>
        <v>9</v>
      </c>
      <c r="I12" s="14" t="n">
        <f aca="false">E12</f>
        <v>10</v>
      </c>
      <c r="J12" s="0"/>
      <c r="K12" s="0"/>
      <c r="L12" s="0"/>
      <c r="M12" s="0"/>
    </row>
    <row r="13" customFormat="false" ht="23.85" hidden="false" customHeight="false" outlineLevel="0" collapsed="false">
      <c r="A13" s="14" t="n">
        <v>73</v>
      </c>
      <c r="B13" s="24" t="str">
        <f aca="false">LOOKUP(A13,tareas!A:A,tareas!B:B)</f>
        <v>Testear la funcionalidad #2.</v>
      </c>
      <c r="C13" s="15" t="str">
        <f aca="false">LOOKUP(A13,tareas!A:A,tareas!D:D)</f>
        <v>Se creó el reporte de testeo de la funcionalidad #2 del producto.</v>
      </c>
      <c r="D13" s="15" t="str">
        <f aca="false">LOOKUP(A13,tareas!A:A,tareas!D:D)</f>
        <v>Se creó el reporte de testeo de la funcionalidad #2 del producto.</v>
      </c>
      <c r="E13" s="22" t="n">
        <f aca="false">LOOKUP(A13,tareas!A:A,tareas!E:E)</f>
        <v>4</v>
      </c>
      <c r="F13" s="23" t="n">
        <f aca="false">LOOKUP(A13,tareas!A:A,tareas!F:F)</f>
        <v>0.0132890365448505</v>
      </c>
      <c r="G13" s="22" t="n">
        <f aca="false">LOOKUP(A13,tareas!A:A,tareas!G:G)</f>
        <v>9</v>
      </c>
      <c r="I13" s="0"/>
      <c r="J13" s="0"/>
      <c r="K13" s="0"/>
      <c r="L13" s="0"/>
      <c r="M13" s="14" t="n">
        <f aca="false">E13</f>
        <v>4</v>
      </c>
    </row>
    <row r="14" customFormat="false" ht="35.05" hidden="false" customHeight="false" outlineLevel="0" collapsed="false">
      <c r="A14" s="14" t="n">
        <v>74</v>
      </c>
      <c r="B14" s="24" t="str">
        <f aca="false">LOOKUP(A14,tareas!A:A,tareas!B:B)</f>
        <v>Implementar la funcionalidad #4(Ver la calendarización de uno o más recursos en un rango de fechas).</v>
      </c>
      <c r="C14" s="15" t="str">
        <f aca="false">LOOKUP(A14,tareas!A:A,tareas!D:D)</f>
        <v>Se implementó la funcionalidad #4 del producto.</v>
      </c>
      <c r="D14" s="15" t="str">
        <f aca="false">LOOKUP(A14,tareas!A:A,tareas!D:D)</f>
        <v>Se implementó la funcionalidad #4 del producto.</v>
      </c>
      <c r="E14" s="22" t="n">
        <f aca="false">LOOKUP(A14,tareas!A:A,tareas!E:E)</f>
        <v>12</v>
      </c>
      <c r="F14" s="23" t="n">
        <f aca="false">LOOKUP(A14,tareas!A:A,tareas!F:F)</f>
        <v>0.0398671096345515</v>
      </c>
      <c r="G14" s="22" t="n">
        <f aca="false">LOOKUP(A14,tareas!A:A,tareas!G:G)</f>
        <v>9</v>
      </c>
      <c r="I14" s="14" t="n">
        <f aca="false">E14/3</f>
        <v>4</v>
      </c>
      <c r="J14" s="14" t="n">
        <f aca="false">E14/3</f>
        <v>4</v>
      </c>
      <c r="K14" s="0"/>
      <c r="L14" s="14" t="n">
        <f aca="false">E14/3</f>
        <v>4</v>
      </c>
      <c r="M14" s="0"/>
    </row>
    <row r="15" customFormat="false" ht="23.85" hidden="false" customHeight="false" outlineLevel="0" collapsed="false">
      <c r="A15" s="14" t="n">
        <v>75</v>
      </c>
      <c r="B15" s="24" t="str">
        <f aca="false">LOOKUP(A15,tareas!A:A,tareas!B:B)</f>
        <v>Sesión de inspección para la funcionalidad #4.</v>
      </c>
      <c r="C15" s="15" t="str">
        <f aca="false">LOOKUP(A15,tareas!A:A,tareas!D:D)</f>
        <v>Se creó el reporte de testeso de la funcionalidad #4 del producto.</v>
      </c>
      <c r="D15" s="15" t="str">
        <f aca="false">LOOKUP(A15,tareas!A:A,tareas!D:D)</f>
        <v>Se creó el reporte de testeso de la funcionalidad #4 del producto.</v>
      </c>
      <c r="E15" s="22" t="n">
        <f aca="false">LOOKUP(A15,tareas!A:A,tareas!E:E)</f>
        <v>6</v>
      </c>
      <c r="F15" s="23" t="n">
        <f aca="false">LOOKUP(A15,tareas!A:A,tareas!F:F)</f>
        <v>0.0199335548172757</v>
      </c>
      <c r="G15" s="22" t="n">
        <f aca="false">LOOKUP(A15,tareas!A:A,tareas!G:G)</f>
        <v>9</v>
      </c>
      <c r="I15" s="0"/>
      <c r="J15" s="0"/>
      <c r="K15" s="14" t="n">
        <f aca="false">E15</f>
        <v>6</v>
      </c>
      <c r="L15" s="0"/>
      <c r="M15" s="0"/>
    </row>
    <row r="16" customFormat="false" ht="23.85" hidden="false" customHeight="false" outlineLevel="0" collapsed="false">
      <c r="A16" s="14" t="n">
        <v>76</v>
      </c>
      <c r="B16" s="24" t="str">
        <f aca="false">LOOKUP(A16,tareas!A:A,tareas!B:B)</f>
        <v>Implementar la funcionalidad #3(Calendarizar un proyecto).</v>
      </c>
      <c r="C16" s="15" t="str">
        <f aca="false">LOOKUP(A16,tareas!A:A,tareas!D:D)</f>
        <v>Se implementó la funcionalidad #3 del producto.</v>
      </c>
      <c r="D16" s="15" t="str">
        <f aca="false">LOOKUP(A16,tareas!A:A,tareas!D:D)</f>
        <v>Se implementó la funcionalidad #3 del producto.</v>
      </c>
      <c r="E16" s="22" t="n">
        <f aca="false">LOOKUP(A16,tareas!A:A,tareas!E:E)</f>
        <v>15</v>
      </c>
      <c r="F16" s="23" t="n">
        <f aca="false">LOOKUP(A16,tareas!A:A,tareas!F:F)</f>
        <v>0.0498338870431894</v>
      </c>
      <c r="G16" s="22" t="n">
        <f aca="false">LOOKUP(A16,tareas!A:A,tareas!G:G)</f>
        <v>10</v>
      </c>
      <c r="I16" s="14" t="n">
        <f aca="false">E16/3</f>
        <v>5</v>
      </c>
      <c r="J16" s="14" t="n">
        <f aca="false">E16/3</f>
        <v>5</v>
      </c>
      <c r="K16" s="0"/>
      <c r="L16" s="14" t="n">
        <f aca="false">E16/3</f>
        <v>5</v>
      </c>
      <c r="M16" s="0"/>
    </row>
    <row r="17" customFormat="false" ht="23.85" hidden="false" customHeight="false" outlineLevel="0" collapsed="false">
      <c r="A17" s="14" t="n">
        <v>77</v>
      </c>
      <c r="B17" s="24" t="str">
        <f aca="false">LOOKUP(A17,tareas!A:A,tareas!B:B)</f>
        <v>Testeo de la funcionalidad #3.</v>
      </c>
      <c r="C17" s="15" t="str">
        <f aca="false">LOOKUP(A17,tareas!A:A,tareas!D:D)</f>
        <v>Se creó el reporte de testeo de la funcionalidad #3 del producto.</v>
      </c>
      <c r="D17" s="15" t="str">
        <f aca="false">LOOKUP(A17,tareas!A:A,tareas!D:D)</f>
        <v>Se creó el reporte de testeo de la funcionalidad #3 del producto.</v>
      </c>
      <c r="E17" s="22" t="n">
        <f aca="false">LOOKUP(A17,tareas!A:A,tareas!E:E)</f>
        <v>6</v>
      </c>
      <c r="F17" s="23" t="n">
        <f aca="false">LOOKUP(A17,tareas!A:A,tareas!F:F)</f>
        <v>0.0199335548172757</v>
      </c>
      <c r="G17" s="22" t="n">
        <f aca="false">LOOKUP(A17,tareas!A:A,tareas!G:G)</f>
        <v>10</v>
      </c>
      <c r="I17" s="0"/>
      <c r="J17" s="0"/>
      <c r="K17" s="0"/>
      <c r="L17" s="0"/>
      <c r="M17" s="14" t="n">
        <f aca="false">E17</f>
        <v>6</v>
      </c>
    </row>
    <row r="18" customFormat="false" ht="35.05" hidden="false" customHeight="false" outlineLevel="0" collapsed="false">
      <c r="A18" s="14" t="n">
        <v>78</v>
      </c>
      <c r="B18" s="24" t="str">
        <f aca="false">LOOKUP(A18,tareas!A:A,tareas!B:B)</f>
        <v>Elaborar el reporte de cierre del ciclo #4.</v>
      </c>
      <c r="C18" s="15" t="str">
        <f aca="false">LOOKUP(A18,tareas!A:A,tareas!D:D)</f>
        <v>Cada miembro del equipo completó la forma PEER. Se creó el reporte del ciclo correspondiente. Se completaron las formas SUMP y SUMQ para el sistema y todos sus componentes.</v>
      </c>
      <c r="D18" s="15" t="str">
        <f aca="false">LOOKUP(A18,tareas!A:A,tareas!D:D)</f>
        <v>Cada miembro del equipo completó la forma PEER. Se creó el reporte del ciclo correspondiente. Se completaron las formas SUMP y SUMQ para el sistema y todos sus componentes.</v>
      </c>
      <c r="E18" s="22" t="n">
        <f aca="false">LOOKUP(A18,tareas!A:A,tareas!E:E)</f>
        <v>5</v>
      </c>
      <c r="F18" s="23" t="n">
        <f aca="false">LOOKUP(A18,tareas!A:A,tareas!F:F)</f>
        <v>0.0166112956810631</v>
      </c>
      <c r="G18" s="22" t="n">
        <f aca="false">LOOKUP(A18,tareas!A:A,tareas!G:G)</f>
        <v>10</v>
      </c>
      <c r="I18" s="14" t="n">
        <f aca="false">$E$18/5</f>
        <v>1</v>
      </c>
      <c r="J18" s="14" t="n">
        <f aca="false">$E$18/5</f>
        <v>1</v>
      </c>
      <c r="K18" s="14" t="n">
        <f aca="false">$E$18/5</f>
        <v>1</v>
      </c>
      <c r="L18" s="14" t="n">
        <f aca="false">$E$18/5</f>
        <v>1</v>
      </c>
      <c r="M18" s="14" t="n">
        <f aca="false">$E$18/5</f>
        <v>1</v>
      </c>
    </row>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1346</TotalTime>
  <Application>LibreOffice/4.3.4.1$Windows_x86 LibreOffice_project/bc356b2f991740509f321d70e4512a6a54c5f243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2014-10-23T22:39:36Z</dcterms:created>
  <dc:creator>Héctor Román</dc:creator>
  <dc:language>en-US</dc:language>
  <dcterms:modified xsi:type="dcterms:W3CDTF">2014-11-25T08:48:01Z</dcterms:modified>
  <cp:revision>6</cp:revision>
</cp:coreProperties>
</file>