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activeTab="8"/>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 name="3-ganancias" sheetId="9" r:id="rId9"/>
  </sheets>
  <calcPr calcId="152511"/>
</workbook>
</file>

<file path=xl/calcChain.xml><?xml version="1.0" encoding="utf-8"?>
<calcChain xmlns="http://schemas.openxmlformats.org/spreadsheetml/2006/main">
  <c r="A3" i="9" l="1"/>
  <c r="A2" i="9"/>
  <c r="B3" i="9"/>
  <c r="B2" i="9"/>
  <c r="J50" i="2"/>
  <c r="J51" i="2"/>
  <c r="J52" i="2"/>
  <c r="J53" i="2"/>
  <c r="J54" i="2"/>
  <c r="J55" i="2"/>
  <c r="J56" i="2"/>
  <c r="J57" i="2"/>
  <c r="J58" i="2"/>
  <c r="J59" i="2"/>
  <c r="J60" i="2"/>
  <c r="J61" i="2"/>
  <c r="J62" i="2"/>
  <c r="J63" i="2"/>
  <c r="J64" i="2"/>
  <c r="J65" i="2"/>
  <c r="J66" i="2"/>
  <c r="J67" i="2"/>
  <c r="J68" i="2"/>
  <c r="J69" i="2"/>
  <c r="I58" i="2"/>
  <c r="I62" i="2"/>
  <c r="I65" i="2"/>
  <c r="I67" i="2"/>
  <c r="I68" i="2"/>
  <c r="I69" i="2"/>
  <c r="J49" i="2"/>
  <c r="J41" i="2"/>
  <c r="J42" i="2"/>
  <c r="Q11" i="6"/>
  <c r="Q15" i="6"/>
  <c r="Q20" i="6"/>
  <c r="Q21" i="6"/>
  <c r="Q22" i="6"/>
  <c r="P11" i="6"/>
  <c r="P20" i="6"/>
  <c r="P16" i="6"/>
  <c r="P17" i="6"/>
  <c r="P21" i="6"/>
  <c r="P13" i="6" l="1"/>
  <c r="P22" i="6"/>
  <c r="P10" i="6"/>
  <c r="P15" i="6"/>
  <c r="P18" i="6"/>
  <c r="P14" i="6" l="1"/>
  <c r="P19" i="6"/>
  <c r="P12" i="6" l="1"/>
  <c r="P7" i="6"/>
  <c r="P9" i="6"/>
  <c r="P8" i="6"/>
  <c r="P6" i="6" l="1"/>
  <c r="P5" i="6"/>
  <c r="P4" i="6" l="1"/>
  <c r="P3" i="6"/>
  <c r="P2" i="6" l="1"/>
  <c r="J11" i="2" l="1"/>
  <c r="J12" i="2"/>
  <c r="E13" i="6" l="1"/>
  <c r="G3" i="6"/>
  <c r="G4" i="6"/>
  <c r="G5" i="6"/>
  <c r="G6" i="6"/>
  <c r="G7" i="6"/>
  <c r="G8" i="6"/>
  <c r="G9" i="6"/>
  <c r="G10" i="6"/>
  <c r="G11" i="6"/>
  <c r="G12" i="6"/>
  <c r="G13" i="6"/>
  <c r="G14" i="6"/>
  <c r="G15" i="6"/>
  <c r="G16" i="6"/>
  <c r="G17" i="6"/>
  <c r="G18" i="6"/>
  <c r="G19" i="6"/>
  <c r="G20" i="6"/>
  <c r="G21" i="6"/>
  <c r="G22" i="6"/>
  <c r="G2" i="6"/>
  <c r="E3" i="6"/>
  <c r="E4" i="6"/>
  <c r="E5" i="6"/>
  <c r="E6" i="6"/>
  <c r="E7" i="6"/>
  <c r="E8" i="6"/>
  <c r="L8" i="6" s="1"/>
  <c r="E9" i="6"/>
  <c r="E10" i="6"/>
  <c r="J10" i="6" s="1"/>
  <c r="E11" i="6"/>
  <c r="E12" i="6"/>
  <c r="E14" i="6"/>
  <c r="K14" i="6" s="1"/>
  <c r="E15" i="6"/>
  <c r="E16" i="6"/>
  <c r="E17" i="6"/>
  <c r="I17" i="6" s="1"/>
  <c r="E18" i="6"/>
  <c r="E19" i="6"/>
  <c r="I19" i="6" s="1"/>
  <c r="E20" i="6"/>
  <c r="E21" i="6"/>
  <c r="I21" i="6" s="1"/>
  <c r="E22" i="6"/>
  <c r="L22" i="6" s="1"/>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L14" i="6" l="1"/>
  <c r="M22" i="6"/>
  <c r="I11" i="6"/>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Q8" i="6" s="1"/>
  <c r="F17" i="6"/>
  <c r="Q17" i="6" s="1"/>
  <c r="F12" i="6"/>
  <c r="Q12" i="6" s="1"/>
  <c r="F4" i="6"/>
  <c r="Q4" i="6" s="1"/>
  <c r="F21" i="6"/>
  <c r="F19" i="6"/>
  <c r="Q19" i="6" s="1"/>
  <c r="F10" i="6"/>
  <c r="Q10" i="6" s="1"/>
  <c r="F14" i="6"/>
  <c r="F11" i="6"/>
  <c r="F2" i="6"/>
  <c r="F13" i="6"/>
  <c r="Q13" i="6" s="1"/>
  <c r="F20" i="6"/>
  <c r="F6" i="6"/>
  <c r="Q6" i="6" s="1"/>
  <c r="F9" i="6"/>
  <c r="Q9" i="6" s="1"/>
  <c r="F7" i="6"/>
  <c r="Q7" i="6" s="1"/>
  <c r="F16" i="6"/>
  <c r="Q16" i="6" s="1"/>
  <c r="F22" i="6"/>
  <c r="F5" i="6"/>
  <c r="Q5" i="6" s="1"/>
  <c r="F3" i="6"/>
  <c r="Q3" i="6" s="1"/>
  <c r="F15" i="6"/>
  <c r="F18" i="6"/>
  <c r="Q18" i="6" s="1"/>
  <c r="O14" i="5"/>
  <c r="P14" i="5"/>
  <c r="Q6" i="5"/>
  <c r="N14" i="5"/>
  <c r="L14" i="5"/>
  <c r="Q5" i="5"/>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Q14" i="6" l="1"/>
  <c r="G3" i="9" s="1"/>
  <c r="D3" i="9"/>
  <c r="Q2" i="6"/>
  <c r="G2" i="9" s="1"/>
  <c r="H2" i="9" s="1"/>
  <c r="D2" i="9"/>
  <c r="E2" i="9" s="1"/>
  <c r="B4" i="1"/>
  <c r="B3" i="7"/>
  <c r="F24" i="3"/>
  <c r="F20" i="3"/>
  <c r="F16" i="3"/>
  <c r="F12" i="3"/>
  <c r="Q12" i="3" s="1"/>
  <c r="F8" i="3"/>
  <c r="F4" i="3"/>
  <c r="E6" i="4"/>
  <c r="L6" i="4" s="1"/>
  <c r="J5" i="5"/>
  <c r="F14" i="4" s="1"/>
  <c r="F21" i="3"/>
  <c r="F17" i="3"/>
  <c r="F13" i="3"/>
  <c r="F9" i="3"/>
  <c r="F5" i="3"/>
  <c r="F22" i="3"/>
  <c r="F18" i="3"/>
  <c r="F14" i="3"/>
  <c r="F10" i="3"/>
  <c r="F6" i="3"/>
  <c r="F23" i="3"/>
  <c r="F19" i="3"/>
  <c r="F15" i="3"/>
  <c r="F11" i="3"/>
  <c r="Q11" i="3" s="1"/>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E3" i="9" l="1"/>
  <c r="I6" i="4"/>
  <c r="J6" i="4"/>
  <c r="H3" i="9"/>
  <c r="B5" i="1"/>
  <c r="B4" i="7"/>
  <c r="D2" i="7"/>
  <c r="E2" i="7" s="1"/>
  <c r="D4" i="7"/>
  <c r="D3" i="7"/>
  <c r="K6" i="4"/>
  <c r="F13" i="4"/>
  <c r="Q13" i="4" s="1"/>
  <c r="F3" i="4"/>
  <c r="Q3" i="4" s="1"/>
  <c r="F11" i="4"/>
  <c r="Q11" i="4" s="1"/>
  <c r="F20" i="4"/>
  <c r="J14" i="5"/>
  <c r="F17" i="4"/>
  <c r="Q17" i="4" s="1"/>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Q18" i="4" s="1"/>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6" i="2" l="1"/>
  <c r="I66" i="2" s="1"/>
  <c r="F72" i="2"/>
  <c r="F71" i="2"/>
  <c r="F73" i="2"/>
  <c r="F64" i="2"/>
  <c r="I64" i="2" s="1"/>
  <c r="F65" i="2"/>
  <c r="F69" i="2"/>
  <c r="F63" i="2"/>
  <c r="I63" i="2" s="1"/>
  <c r="F67" i="2"/>
  <c r="F68" i="2"/>
  <c r="F52" i="2"/>
  <c r="I52" i="2" s="1"/>
  <c r="F62" i="2"/>
  <c r="E3" i="7"/>
  <c r="E4" i="7" s="1"/>
  <c r="B6" i="1"/>
  <c r="B2" i="8"/>
  <c r="F57" i="2"/>
  <c r="I57" i="2" s="1"/>
  <c r="F60" i="2"/>
  <c r="I60" i="2" s="1"/>
  <c r="F58" i="2"/>
  <c r="D2" i="8"/>
  <c r="E2" i="8" s="1"/>
  <c r="D3" i="8"/>
  <c r="G2" i="8"/>
  <c r="H2" i="8" s="1"/>
  <c r="G3" i="8"/>
  <c r="F59" i="2"/>
  <c r="I59" i="2" s="1"/>
  <c r="F56" i="2"/>
  <c r="I56" i="2" s="1"/>
  <c r="F55" i="2"/>
  <c r="I55" i="2" s="1"/>
  <c r="F61" i="2"/>
  <c r="I61" i="2" s="1"/>
  <c r="H14" i="5"/>
  <c r="G14" i="5"/>
  <c r="I14" i="5"/>
  <c r="F14" i="5"/>
  <c r="E14" i="5"/>
  <c r="Q19" i="3"/>
  <c r="Q24" i="3"/>
  <c r="Q9" i="3"/>
  <c r="Q20" i="3"/>
  <c r="Q3" i="3"/>
  <c r="Q8" i="3"/>
  <c r="Q18" i="3"/>
  <c r="Q23" i="3"/>
  <c r="Q17" i="3"/>
  <c r="Q5" i="3"/>
  <c r="Q7" i="3"/>
  <c r="Q14" i="3"/>
  <c r="Q21" i="3"/>
  <c r="Q10" i="3"/>
  <c r="D9" i="1" l="1"/>
  <c r="D8" i="1"/>
  <c r="B7" i="1"/>
  <c r="B8" i="1" s="1"/>
  <c r="B9" i="1" s="1"/>
  <c r="B10" i="1" s="1"/>
  <c r="B11" i="1" s="1"/>
  <c r="B12" i="1" s="1"/>
  <c r="B3" i="8"/>
  <c r="E3" i="8"/>
  <c r="G3" i="7"/>
  <c r="G4" i="7"/>
  <c r="H3" i="8"/>
  <c r="J15" i="5"/>
  <c r="F53" i="2"/>
  <c r="I53" i="2" s="1"/>
  <c r="F28" i="2"/>
  <c r="I28" i="2" s="1"/>
  <c r="F32" i="2"/>
  <c r="I32" i="2" s="1"/>
  <c r="F36" i="2"/>
  <c r="I36" i="2" s="1"/>
  <c r="F40" i="2"/>
  <c r="I40" i="2" s="1"/>
  <c r="F44" i="2"/>
  <c r="I44" i="2" s="1"/>
  <c r="F26" i="2"/>
  <c r="F6" i="2"/>
  <c r="I6" i="2" s="1"/>
  <c r="F10" i="2"/>
  <c r="I10" i="2" s="1"/>
  <c r="F14" i="2"/>
  <c r="I14" i="2" s="1"/>
  <c r="F18" i="2"/>
  <c r="F22" i="2"/>
  <c r="I22" i="2" s="1"/>
  <c r="F54" i="2"/>
  <c r="I54" i="2" s="1"/>
  <c r="F37" i="2"/>
  <c r="I37" i="2" s="1"/>
  <c r="F45" i="2"/>
  <c r="I45" i="2" s="1"/>
  <c r="F11" i="2"/>
  <c r="I11" i="2" s="1"/>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I51" i="2" s="1"/>
  <c r="G8" i="1" s="1"/>
  <c r="F49" i="2"/>
  <c r="I49" i="2" s="1"/>
  <c r="F30" i="2"/>
  <c r="I30" i="2" s="1"/>
  <c r="F34" i="2"/>
  <c r="I34" i="2" s="1"/>
  <c r="F38" i="2"/>
  <c r="F42" i="2"/>
  <c r="I42" i="2" s="1"/>
  <c r="F46" i="2"/>
  <c r="I46" i="2" s="1"/>
  <c r="F4" i="2"/>
  <c r="I4" i="2" s="1"/>
  <c r="F8" i="2"/>
  <c r="I8" i="2" s="1"/>
  <c r="F12" i="2"/>
  <c r="I12" i="2" s="1"/>
  <c r="F16" i="2"/>
  <c r="I16" i="2" s="1"/>
  <c r="F20" i="2"/>
  <c r="I20" i="2" s="1"/>
  <c r="F24" i="2"/>
  <c r="I24" i="2" s="1"/>
  <c r="F50" i="2"/>
  <c r="I50" i="2" s="1"/>
  <c r="F29" i="2"/>
  <c r="I29" i="2" s="1"/>
  <c r="F41" i="2"/>
  <c r="I41" i="2" s="1"/>
  <c r="F7" i="2"/>
  <c r="I7" i="2" s="1"/>
  <c r="F19" i="2"/>
  <c r="I19" i="2" s="1"/>
  <c r="Q2" i="3"/>
  <c r="G2" i="7" s="1"/>
  <c r="H2" i="7" s="1"/>
  <c r="G9" i="1" l="1"/>
  <c r="G7" i="1"/>
  <c r="H3" i="7"/>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 r="M14" i="5"/>
  <c r="Q7" i="5"/>
  <c r="Q14" i="5" s="1"/>
</calcChain>
</file>

<file path=xl/sharedStrings.xml><?xml version="1.0" encoding="utf-8"?>
<sst xmlns="http://schemas.openxmlformats.org/spreadsheetml/2006/main" count="300" uniqueCount="182">
  <si>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</si>
  <si>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</si>
  <si>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</si>
  <si>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</si>
  <si>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</si>
  <si>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</si>
  <si>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</si>
  <si>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</si>
  <si>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</si>
  <si>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</si>
  <si>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</si>
  <si>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</si>
  <si>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</si>
  <si>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</si>
  <si>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</si>
  <si>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</si>
  <si>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</si>
  <si>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</si>
  <si>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</si>
  <si>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</si>
  <si>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</si>
  <si>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</si>
  <si>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</si>
  <si>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</si>
  <si>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</si>
  <si>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</si>
  <si>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</si>
  <si>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</si>
  <si>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</si>
  <si>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</si>
  <si>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</si>
  <si>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</si>
  <si>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</si>
  <si>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</si>
  <si>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</si>
  <si>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</si>
  <si>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</si>
  <si>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</si>
  <si>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</si>
  <si>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</si>
  <si>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</si>
  <si>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</si>
  <si>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</si>
  <si>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</si>
  <si>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</si>
  <si>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</si>
  <si>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</si>
  <si>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</si>
  <si>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</si>
  <si>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</si>
  <si>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</si>
  <si>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</si>
  <si>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</si>
  <si>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</si>
  <si>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</si>
  <si>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</si>
  <si>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</si>
  <si>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</si>
  <si>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</si>
  <si>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</si>
  <si>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</si>
  <si>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</si>
  <si>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</si>
  <si>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</si>
  <si>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</si>
  <si>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</si>
  <si>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</si>
  <si>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</si>
  <si>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</si>
  <si>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</si>
  <si>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</si>
  <si>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</si>
  <si>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</si>
  <si>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</si>
  <si>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</si>
  <si>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</si>
  <si>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</si>
  <si>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</si>
  <si>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</si>
  <si>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</si>
  <si>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</si>
  <si>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</si>
  <si>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</si>
  <si>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</si>
  <si>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</si>
  <si>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</si>
  <si>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</si>
  <si>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</si>
  <si>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</si>
  <si>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</si>
  <si>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</si>
  <si>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</si>
  <si>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</si>
  <si>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</si>
  <si>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</si>
  <si>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</si>
  <si>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</si>
  <si>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</si>
  <si>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</si>
  <si>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</si>
  <si>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</si>
  <si>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</si>
  <si>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</si>
  <si>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</si>
  <si>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</si>
  <si>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</si>
  <si>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</si>
  <si>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</si>
  <si>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</si>
  <si>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</si>
  <si>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</si>
  <si>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</si>
  <si>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</si>
  <si>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</si>
  <si>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</si>
  <si>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</si>
  <si>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</si>
  <si>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</si>
  <si>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</si>
  <si>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</si>
  <si>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</si>
  <si>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</si>
  <si>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</si>
  <si>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</si>
  <si>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</si>
  <si>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</si>
  <si>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</si>
  <si>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</si>
  <si>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</si>
  <si>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</si>
  <si>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</si>
  <si>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</si>
  <si>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</si>
  <si>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</si>
  <si>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</si>
  <si>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</si>
  <si>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</si>
  <si>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</si>
  <si>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</si>
  <si>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</si>
  <si>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</si>
  <si>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</si>
  <si>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</si>
  <si>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</si>
  <si>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</si>
  <si>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</si>
  <si>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</si>
  <si>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</si>
  <si>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</si>
  <si>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</si>
  <si>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</si>
  <si>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</si>
  <si>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</si>
  <si>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</si>
  <si>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</si>
  <si>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</si>
  <si>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</si>
  <si>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</si>
  <si>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</si>
  <si>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</si>
  <si>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</si>
  <si>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</si>
  <si>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</si>
  <si>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</si>
  <si>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</si>
  <si>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</si>
  <si>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</si>
  <si>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</si>
  <si>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</si>
  <si>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</si>
  <si>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</si>
  <si>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</si>
  <si>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</si>
  <si>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</si>
  <si>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</si>
  <si>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</si>
  <si>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</si>
  <si>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</si>
  <si>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</si>
  <si>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</si>
  <si>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</si>
  <si>
    <t>Desarrollar la funcionalidad que permite establecer la disponibilidad en horas por día a los recursos.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</si>
</sst>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0.14545454545454545</c:v>
                </c:pt>
                <c:pt idx="1">
                  <c:v>0.28080808080808084</c:v>
                </c:pt>
                <c:pt idx="2">
                  <c:v>0.39393939393939398</c:v>
                </c:pt>
                <c:pt idx="3">
                  <c:v>0.53535353535353536</c:v>
                </c:pt>
                <c:pt idx="4">
                  <c:v>0.6707070707070707</c:v>
                </c:pt>
                <c:pt idx="5">
                  <c:v>0.8101010101010101</c:v>
                </c:pt>
                <c:pt idx="6">
                  <c:v>0.95151515151515154</c:v>
                </c:pt>
                <c:pt idx="7">
                  <c:v>1</c:v>
                </c:pt>
                <c:pt idx="8">
                  <c:v>1</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9.2929292929292931E-2</c:v>
                </c:pt>
                <c:pt idx="1">
                  <c:v>0.14747474747474748</c:v>
                </c:pt>
                <c:pt idx="2">
                  <c:v>0.29292929292929293</c:v>
                </c:pt>
                <c:pt idx="3">
                  <c:v>0.39393939393939392</c:v>
                </c:pt>
                <c:pt idx="4">
                  <c:v>0.55959595959595954</c:v>
                </c:pt>
                <c:pt idx="5">
                  <c:v>0.73939393939393938</c:v>
                </c:pt>
                <c:pt idx="6">
                  <c:v>0.88686868686868681</c:v>
                </c:pt>
                <c:pt idx="7">
                  <c:v>0.89696969696969686</c:v>
                </c:pt>
                <c:pt idx="8">
                  <c:v>0.89696969696969686</c:v>
                </c:pt>
                <c:pt idx="9">
                  <c:v>0.89696969696969686</c:v>
                </c:pt>
                <c:pt idx="10">
                  <c:v>0.89696969696969686</c:v>
                </c:pt>
              </c:numCache>
            </c:numRef>
          </c:val>
          <c:smooth val="0"/>
        </c:ser>
        <c:dLbls>
          <c:showLegendKey val="0"/>
          <c:showVal val="0"/>
          <c:showCatName val="0"/>
          <c:showSerName val="0"/>
          <c:showPercent val="0"/>
          <c:showBubbleSize val="0"/>
        </c:dLbls>
        <c:marker val="1"/>
        <c:smooth val="0"/>
        <c:axId val="983940736"/>
        <c:axId val="983934752"/>
      </c:lineChart>
      <c:catAx>
        <c:axId val="983940736"/>
        <c:scaling>
          <c:orientation val="minMax"/>
        </c:scaling>
        <c:delete val="0"/>
        <c:axPos val="b"/>
        <c:majorTickMark val="out"/>
        <c:minorTickMark val="none"/>
        <c:tickLblPos val="nextTo"/>
        <c:crossAx val="983934752"/>
        <c:crosses val="autoZero"/>
        <c:auto val="1"/>
        <c:lblAlgn val="ctr"/>
        <c:lblOffset val="100"/>
        <c:noMultiLvlLbl val="0"/>
      </c:catAx>
      <c:valAx>
        <c:axId val="983934752"/>
        <c:scaling>
          <c:orientation val="minMax"/>
        </c:scaling>
        <c:delete val="0"/>
        <c:axPos val="l"/>
        <c:majorGridlines/>
        <c:numFmt formatCode="0.00%" sourceLinked="1"/>
        <c:majorTickMark val="out"/>
        <c:minorTickMark val="none"/>
        <c:tickLblPos val="nextTo"/>
        <c:crossAx val="98394073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'3-ganancias'!$D$1</c:f>
              <c:strCache>
                <c:ptCount val="1"/>
                <c:pt idx="0">
                  <c:v>Porcentaje individual de ganancias estimadas</c:v>
                </c:pt>
              </c:strCache>
            </c:strRef>
          </c:tx>
          <c:invertIfNegative val="0"/>
          <c:cat>
            <c:numRef>
              <c:f>'3-ganancias'!$A$2:$A$3</c:f>
              <c:numCache>
                <c:formatCode>General</c:formatCode>
                <c:ptCount val="2"/>
                <c:pt idx="0">
                  <c:v>6</c:v>
                </c:pt>
                <c:pt idx="1">
                  <c:v>7</c:v>
                </c:pt>
              </c:numCache>
            </c:numRef>
          </c:cat>
          <c:val>
            <c:numRef>
              <c:f>'3-ganancias'!$D$2:$D$3</c:f>
              <c:numCache>
                <c:formatCode>0.00%</c:formatCode>
                <c:ptCount val="2"/>
                <c:pt idx="0">
                  <c:v>0.49640287769784164</c:v>
                </c:pt>
                <c:pt idx="1">
                  <c:v>0.50359712230215825</c:v>
                </c:pt>
              </c:numCache>
            </c:numRef>
          </c:val>
        </c:ser>
        <c:ser>
          <c:idx val="1"/>
          <c:order val="1"/>
          <c:tx>
            <c:strRef>
              <c:f>'3-ganancias'!$G$1</c:f>
              <c:strCache>
                <c:ptCount val="1"/>
                <c:pt idx="0">
                  <c:v>Porcentaje individual de ganancias obtenidas</c:v>
                </c:pt>
              </c:strCache>
            </c:strRef>
          </c:tx>
          <c:invertIfNegative val="0"/>
          <c:cat>
            <c:numRef>
              <c:f>'3-ganancias'!$A$2:$A$3</c:f>
              <c:numCache>
                <c:formatCode>General</c:formatCode>
                <c:ptCount val="2"/>
                <c:pt idx="0">
                  <c:v>6</c:v>
                </c:pt>
                <c:pt idx="1">
                  <c:v>7</c:v>
                </c:pt>
              </c:numCache>
            </c:numRef>
          </c:cat>
          <c:val>
            <c:numRef>
              <c:f>'3-ganancias'!$G$2:$G$3</c:f>
              <c:numCache>
                <c:formatCode>0.00%</c:formatCode>
                <c:ptCount val="2"/>
                <c:pt idx="0">
                  <c:v>0.2805755395683453</c:v>
                </c:pt>
                <c:pt idx="1">
                  <c:v>0.52517985611510787</c:v>
                </c:pt>
              </c:numCache>
            </c:numRef>
          </c:val>
        </c:ser>
        <c:dLbls>
          <c:showLegendKey val="0"/>
          <c:showVal val="0"/>
          <c:showCatName val="0"/>
          <c:showSerName val="0"/>
          <c:showPercent val="0"/>
          <c:showBubbleSize val="0"/>
        </c:dLbls>
        <c:gapWidth val="150"/>
        <c:axId val="1106562096"/>
        <c:axId val="1106564816"/>
      </c:barChart>
      <c:catAx>
        <c:axId val="1106562096"/>
        <c:scaling>
          <c:orientation val="minMax"/>
        </c:scaling>
        <c:delete val="0"/>
        <c:axPos val="b"/>
        <c:numFmt formatCode="General" sourceLinked="1"/>
        <c:majorTickMark val="out"/>
        <c:minorTickMark val="none"/>
        <c:tickLblPos val="nextTo"/>
        <c:crossAx val="1106564816"/>
        <c:crosses val="autoZero"/>
        <c:auto val="1"/>
        <c:lblAlgn val="ctr"/>
        <c:lblOffset val="100"/>
        <c:noMultiLvlLbl val="0"/>
      </c:catAx>
      <c:valAx>
        <c:axId val="1106564816"/>
        <c:scaling>
          <c:orientation val="minMax"/>
        </c:scaling>
        <c:delete val="0"/>
        <c:axPos val="l"/>
        <c:majorGridlines/>
        <c:numFmt formatCode="0.00%" sourceLinked="1"/>
        <c:majorTickMark val="out"/>
        <c:minorTickMark val="none"/>
        <c:tickLblPos val="nextTo"/>
        <c:crossAx val="1106562096"/>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0.14545454545454545</c:v>
                </c:pt>
                <c:pt idx="1">
                  <c:v>0.13535353535353536</c:v>
                </c:pt>
                <c:pt idx="2">
                  <c:v>0.11313131313131312</c:v>
                </c:pt>
                <c:pt idx="3">
                  <c:v>0.14141414141414141</c:v>
                </c:pt>
                <c:pt idx="4">
                  <c:v>0.13535353535353534</c:v>
                </c:pt>
                <c:pt idx="5">
                  <c:v>0.13939393939393938</c:v>
                </c:pt>
                <c:pt idx="6">
                  <c:v>0.14141414141414141</c:v>
                </c:pt>
                <c:pt idx="7">
                  <c:v>4.8484848484848492E-2</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9.2929292929292931E-2</c:v>
                </c:pt>
                <c:pt idx="1">
                  <c:v>5.454545454545455E-2</c:v>
                </c:pt>
                <c:pt idx="2">
                  <c:v>0.14545454545454542</c:v>
                </c:pt>
                <c:pt idx="3">
                  <c:v>0.10101010101010101</c:v>
                </c:pt>
                <c:pt idx="4">
                  <c:v>0.16565656565656561</c:v>
                </c:pt>
                <c:pt idx="5">
                  <c:v>0.17979797979797982</c:v>
                </c:pt>
                <c:pt idx="6">
                  <c:v>0.14747474747474748</c:v>
                </c:pt>
                <c:pt idx="7">
                  <c:v>1.01010101010101E-2</c:v>
                </c:pt>
                <c:pt idx="8">
                  <c:v>0</c:v>
                </c:pt>
                <c:pt idx="9">
                  <c:v>0</c:v>
                </c:pt>
                <c:pt idx="10">
                  <c:v>0</c:v>
                </c:pt>
              </c:numCache>
            </c:numRef>
          </c:val>
        </c:ser>
        <c:dLbls>
          <c:showLegendKey val="0"/>
          <c:showVal val="0"/>
          <c:showCatName val="0"/>
          <c:showSerName val="0"/>
          <c:showPercent val="0"/>
          <c:showBubbleSize val="0"/>
        </c:dLbls>
        <c:gapWidth val="150"/>
        <c:axId val="983931488"/>
        <c:axId val="983932032"/>
      </c:barChart>
      <c:catAx>
        <c:axId val="983931488"/>
        <c:scaling>
          <c:orientation val="minMax"/>
        </c:scaling>
        <c:delete val="0"/>
        <c:axPos val="b"/>
        <c:majorTickMark val="out"/>
        <c:minorTickMark val="none"/>
        <c:tickLblPos val="nextTo"/>
        <c:crossAx val="983932032"/>
        <c:crosses val="autoZero"/>
        <c:auto val="1"/>
        <c:lblAlgn val="ctr"/>
        <c:lblOffset val="100"/>
        <c:noMultiLvlLbl val="0"/>
      </c:catAx>
      <c:valAx>
        <c:axId val="983932032"/>
        <c:scaling>
          <c:orientation val="minMax"/>
        </c:scaling>
        <c:delete val="0"/>
        <c:axPos val="l"/>
        <c:majorGridlines/>
        <c:numFmt formatCode="0.00%" sourceLinked="1"/>
        <c:majorTickMark val="out"/>
        <c:minorTickMark val="none"/>
        <c:tickLblPos val="nextTo"/>
        <c:crossAx val="983931488"/>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12</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46.5</c:v>
                </c:pt>
                <c:pt idx="6">
                  <c:v>30.95</c:v>
                </c:pt>
                <c:pt idx="7">
                  <c:v>5.2666666666666666</c:v>
                </c:pt>
                <c:pt idx="8">
                  <c:v>0</c:v>
                </c:pt>
                <c:pt idx="9">
                  <c:v>0</c:v>
                </c:pt>
                <c:pt idx="10">
                  <c:v>0</c:v>
                </c:pt>
              </c:numCache>
            </c:numRef>
          </c:val>
        </c:ser>
        <c:dLbls>
          <c:showLegendKey val="0"/>
          <c:showVal val="0"/>
          <c:showCatName val="0"/>
          <c:showSerName val="0"/>
          <c:showPercent val="0"/>
          <c:showBubbleSize val="0"/>
        </c:dLbls>
        <c:gapWidth val="150"/>
        <c:axId val="983935840"/>
        <c:axId val="983936384"/>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983935840"/>
        <c:axId val="983936384"/>
      </c:lineChart>
      <c:catAx>
        <c:axId val="983935840"/>
        <c:scaling>
          <c:orientation val="minMax"/>
        </c:scaling>
        <c:delete val="0"/>
        <c:axPos val="b"/>
        <c:majorTickMark val="out"/>
        <c:minorTickMark val="none"/>
        <c:tickLblPos val="nextTo"/>
        <c:crossAx val="983936384"/>
        <c:crosses val="autoZero"/>
        <c:auto val="1"/>
        <c:lblAlgn val="ctr"/>
        <c:lblOffset val="100"/>
        <c:noMultiLvlLbl val="0"/>
      </c:catAx>
      <c:valAx>
        <c:axId val="983936384"/>
        <c:scaling>
          <c:orientation val="minMax"/>
        </c:scaling>
        <c:delete val="0"/>
        <c:axPos val="l"/>
        <c:majorGridlines/>
        <c:numFmt formatCode="General" sourceLinked="1"/>
        <c:majorTickMark val="out"/>
        <c:minorTickMark val="none"/>
        <c:tickLblPos val="nextTo"/>
        <c:crossAx val="983935840"/>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247.5</c:v>
                </c:pt>
              </c:numCache>
            </c:numRef>
          </c:val>
        </c:ser>
        <c:ser>
          <c:idx val="2"/>
          <c:order val="2"/>
          <c:tx>
            <c:v>Total de horas trabajadas</c:v>
          </c:tx>
          <c:invertIfNegative val="0"/>
          <c:val>
            <c:numRef>
              <c:f>tiempo!$Q$14</c:f>
              <c:numCache>
                <c:formatCode>General</c:formatCode>
                <c:ptCount val="1"/>
                <c:pt idx="0">
                  <c:v>259.7</c:v>
                </c:pt>
              </c:numCache>
            </c:numRef>
          </c:val>
        </c:ser>
        <c:dLbls>
          <c:showLegendKey val="0"/>
          <c:showVal val="0"/>
          <c:showCatName val="0"/>
          <c:showSerName val="0"/>
          <c:showPercent val="0"/>
          <c:showBubbleSize val="0"/>
        </c:dLbls>
        <c:gapWidth val="150"/>
        <c:axId val="983926592"/>
        <c:axId val="983938016"/>
      </c:barChart>
      <c:catAx>
        <c:axId val="983926592"/>
        <c:scaling>
          <c:orientation val="minMax"/>
        </c:scaling>
        <c:delete val="0"/>
        <c:axPos val="b"/>
        <c:majorTickMark val="out"/>
        <c:minorTickMark val="none"/>
        <c:tickLblPos val="nextTo"/>
        <c:crossAx val="983938016"/>
        <c:crosses val="autoZero"/>
        <c:auto val="1"/>
        <c:lblAlgn val="ctr"/>
        <c:lblOffset val="100"/>
        <c:noMultiLvlLbl val="0"/>
      </c:catAx>
      <c:valAx>
        <c:axId val="983938016"/>
        <c:scaling>
          <c:orientation val="minMax"/>
        </c:scaling>
        <c:delete val="0"/>
        <c:axPos val="l"/>
        <c:majorGridlines/>
        <c:numFmt formatCode="General" sourceLinked="1"/>
        <c:majorTickMark val="out"/>
        <c:minorTickMark val="none"/>
        <c:tickLblPos val="nextTo"/>
        <c:crossAx val="98392659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983938560"/>
        <c:axId val="983940192"/>
      </c:lineChart>
      <c:catAx>
        <c:axId val="983938560"/>
        <c:scaling>
          <c:orientation val="minMax"/>
        </c:scaling>
        <c:delete val="0"/>
        <c:axPos val="b"/>
        <c:majorTickMark val="out"/>
        <c:minorTickMark val="none"/>
        <c:tickLblPos val="nextTo"/>
        <c:crossAx val="983940192"/>
        <c:crosses val="autoZero"/>
        <c:auto val="1"/>
        <c:lblAlgn val="ctr"/>
        <c:lblOffset val="100"/>
        <c:noMultiLvlLbl val="0"/>
      </c:catAx>
      <c:valAx>
        <c:axId val="983940192"/>
        <c:scaling>
          <c:orientation val="minMax"/>
        </c:scaling>
        <c:delete val="0"/>
        <c:axPos val="l"/>
        <c:majorGridlines/>
        <c:numFmt formatCode="0.00%" sourceLinked="1"/>
        <c:majorTickMark val="out"/>
        <c:minorTickMark val="none"/>
        <c:tickLblPos val="nextTo"/>
        <c:crossAx val="983938560"/>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983928768"/>
        <c:axId val="1106561552"/>
      </c:barChart>
      <c:catAx>
        <c:axId val="983928768"/>
        <c:scaling>
          <c:orientation val="minMax"/>
        </c:scaling>
        <c:delete val="0"/>
        <c:axPos val="b"/>
        <c:majorTickMark val="out"/>
        <c:minorTickMark val="none"/>
        <c:tickLblPos val="nextTo"/>
        <c:crossAx val="1106561552"/>
        <c:crosses val="autoZero"/>
        <c:auto val="1"/>
        <c:lblAlgn val="ctr"/>
        <c:lblOffset val="100"/>
        <c:noMultiLvlLbl val="0"/>
      </c:catAx>
      <c:valAx>
        <c:axId val="1106561552"/>
        <c:scaling>
          <c:orientation val="minMax"/>
        </c:scaling>
        <c:delete val="0"/>
        <c:axPos val="l"/>
        <c:majorGridlines/>
        <c:numFmt formatCode="0.00%" sourceLinked="1"/>
        <c:majorTickMark val="out"/>
        <c:minorTickMark val="none"/>
        <c:tickLblPos val="nextTo"/>
        <c:crossAx val="983928768"/>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1106558832"/>
        <c:axId val="1106566448"/>
      </c:lineChart>
      <c:catAx>
        <c:axId val="1106558832"/>
        <c:scaling>
          <c:orientation val="minMax"/>
        </c:scaling>
        <c:delete val="0"/>
        <c:axPos val="b"/>
        <c:majorTickMark val="out"/>
        <c:minorTickMark val="none"/>
        <c:tickLblPos val="nextTo"/>
        <c:crossAx val="1106566448"/>
        <c:crosses val="autoZero"/>
        <c:auto val="1"/>
        <c:lblAlgn val="ctr"/>
        <c:lblOffset val="100"/>
        <c:noMultiLvlLbl val="0"/>
      </c:catAx>
      <c:valAx>
        <c:axId val="1106566448"/>
        <c:scaling>
          <c:orientation val="minMax"/>
        </c:scaling>
        <c:delete val="0"/>
        <c:axPos val="l"/>
        <c:majorGridlines/>
        <c:numFmt formatCode="0.00%" sourceLinked="1"/>
        <c:majorTickMark val="out"/>
        <c:minorTickMark val="none"/>
        <c:tickLblPos val="nextTo"/>
        <c:crossAx val="1106558832"/>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1106571344"/>
        <c:axId val="1106567536"/>
      </c:barChart>
      <c:catAx>
        <c:axId val="1106571344"/>
        <c:scaling>
          <c:orientation val="minMax"/>
        </c:scaling>
        <c:delete val="0"/>
        <c:axPos val="b"/>
        <c:majorTickMark val="out"/>
        <c:minorTickMark val="none"/>
        <c:tickLblPos val="nextTo"/>
        <c:crossAx val="1106567536"/>
        <c:crosses val="autoZero"/>
        <c:auto val="1"/>
        <c:lblAlgn val="ctr"/>
        <c:lblOffset val="100"/>
        <c:noMultiLvlLbl val="0"/>
      </c:catAx>
      <c:valAx>
        <c:axId val="1106567536"/>
        <c:scaling>
          <c:orientation val="minMax"/>
        </c:scaling>
        <c:delete val="0"/>
        <c:axPos val="l"/>
        <c:majorGridlines/>
        <c:numFmt formatCode="0.00%" sourceLinked="1"/>
        <c:majorTickMark val="out"/>
        <c:minorTickMark val="none"/>
        <c:tickLblPos val="nextTo"/>
        <c:crossAx val="110657134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'3-ganancias'!$E$1</c:f>
              <c:strCache>
                <c:ptCount val="1"/>
                <c:pt idx="0">
                  <c:v>Porcentaje acumulado de ganancias estimadas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'3-ganancias'!$A$2:$A$3</c:f>
              <c:numCache>
                <c:formatCode>General</c:formatCode>
                <c:ptCount val="2"/>
                <c:pt idx="0">
                  <c:v>6</c:v>
                </c:pt>
                <c:pt idx="1">
                  <c:v>7</c:v>
                </c:pt>
              </c:numCache>
            </c:numRef>
          </c:cat>
          <c:val>
            <c:numRef>
              <c:f>'3-ganancias'!$E$2:$E$3</c:f>
              <c:numCache>
                <c:formatCode>0.00%</c:formatCode>
                <c:ptCount val="2"/>
                <c:pt idx="0">
                  <c:v>0.49640287769784164</c:v>
                </c:pt>
                <c:pt idx="1">
                  <c:v>0.99999999999999989</c:v>
                </c:pt>
              </c:numCache>
            </c:numRef>
          </c:val>
          <c:smooth val="0"/>
        </c:ser>
        <c:ser>
          <c:idx val="1"/>
          <c:order val="1"/>
          <c:tx>
            <c:strRef>
              <c:f>'3-ganancias'!$H$1</c:f>
              <c:strCache>
                <c:ptCount val="1"/>
                <c:pt idx="0">
                  <c:v>Porcentaje acumulado de ganancias obtenidas</c:v>
                </c:pt>
              </c:strCache>
            </c:strRef>
          </c:tx>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'3-ganancias'!$A$2:$A$3</c:f>
              <c:numCache>
                <c:formatCode>General</c:formatCode>
                <c:ptCount val="2"/>
                <c:pt idx="0">
                  <c:v>6</c:v>
                </c:pt>
                <c:pt idx="1">
                  <c:v>7</c:v>
                </c:pt>
              </c:numCache>
            </c:numRef>
          </c:cat>
          <c:val>
            <c:numRef>
              <c:f>'3-ganancias'!$H$2:$H$3</c:f>
              <c:numCache>
                <c:formatCode>0.00%</c:formatCode>
                <c:ptCount val="2"/>
                <c:pt idx="0">
                  <c:v>0.2805755395683453</c:v>
                </c:pt>
                <c:pt idx="1">
                  <c:v>0.80575539568345311</c:v>
                </c:pt>
              </c:numCache>
            </c:numRef>
          </c:val>
          <c:smooth val="0"/>
        </c:ser>
        <c:dLbls>
          <c:dLblPos val="t"/>
          <c:showLegendKey val="0"/>
          <c:showVal val="1"/>
          <c:showCatName val="0"/>
          <c:showSerName val="0"/>
          <c:showPercent val="0"/>
          <c:showBubbleSize val="0"/>
        </c:dLbls>
        <c:marker val="1"/>
        <c:smooth val="0"/>
        <c:axId val="1106569168"/>
        <c:axId val="1106563184"/>
      </c:lineChart>
      <c:catAx>
        <c:axId val="1106569168"/>
        <c:scaling>
          <c:orientation val="minMax"/>
        </c:scaling>
        <c:delete val="0"/>
        <c:axPos val="b"/>
        <c:numFmt formatCode="General" sourceLinked="1"/>
        <c:majorTickMark val="out"/>
        <c:minorTickMark val="none"/>
        <c:tickLblPos val="nextTo"/>
        <c:crossAx val="1106563184"/>
        <c:crosses val="autoZero"/>
        <c:auto val="1"/>
        <c:lblAlgn val="ctr"/>
        <c:lblOffset val="100"/>
        <c:noMultiLvlLbl val="0"/>
      </c:catAx>
      <c:valAx>
        <c:axId val="1106563184"/>
        <c:scaling>
          <c:orientation val="minMax"/>
        </c:scaling>
        <c:delete val="0"/>
        <c:axPos val="l"/>
        <c:majorGridlines/>
        <c:numFmt formatCode="0.00%" sourceLinked="1"/>
        <c:majorTickMark val="out"/>
        <c:minorTickMark val="none"/>
        <c:tickLblPos val="nextTo"/>
        <c:crossAx val="110656916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4</xdr:row>
      <xdr:rowOff>123825</xdr:rowOff>
    </xdr:from>
    <xdr:to>
      <xdr:col>10</xdr:col>
      <xdr:colOff>504824</xdr:colOff>
      <xdr:row>27</xdr:row>
      <xdr:rowOff>38100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28</xdr:row>
      <xdr:rowOff>142875</xdr:rowOff>
    </xdr:from>
    <xdr:to>
      <xdr:col>10</xdr:col>
      <xdr:colOff>476250</xdr:colOff>
      <xdr:row>45</xdr:row>
      <xdr:rowOff>133350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Normal="100" workbookViewId="0">
      <selection activeCell="E7" sqref="E7"/>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0.14545454545454545</v>
      </c>
      <c r="E2" s="6">
        <f>D2</f>
        <v>0.14545454545454545</v>
      </c>
      <c r="F2" s="38"/>
      <c r="G2" s="6">
        <f>SUMIF(tareas!$J:$J,A2,tareas!$I:$I)</f>
        <v>9.2929292929292931E-2</v>
      </c>
      <c r="H2" s="6">
        <f>G2</f>
        <v>9.2929292929292931E-2</v>
      </c>
    </row>
    <row r="3" spans="1:8" x14ac:dyDescent="0.2">
      <c r="A3" s="3">
        <v>2</v>
      </c>
      <c r="B3" s="4">
        <f t="shared" ref="B3:B12" si="0">B2+7</f>
        <v>41909</v>
      </c>
      <c r="C3" s="37"/>
      <c r="D3" s="5">
        <f>SUMIF(tareas!$G:$G,A3,tareas!$F:$F)</f>
        <v>0.13535353535353536</v>
      </c>
      <c r="E3" s="6">
        <f t="shared" ref="E3:E12" si="1">D3+E2</f>
        <v>0.28080808080808084</v>
      </c>
      <c r="F3" s="38"/>
      <c r="G3" s="6">
        <f>SUMIF(tareas!$J:$J,A3,tareas!$I:$I)</f>
        <v>5.454545454545455E-2</v>
      </c>
      <c r="H3" s="6">
        <f t="shared" ref="H3:H12" si="2">G3+H2</f>
        <v>0.14747474747474748</v>
      </c>
    </row>
    <row r="4" spans="1:8" x14ac:dyDescent="0.2">
      <c r="A4" s="3">
        <v>3</v>
      </c>
      <c r="B4" s="4">
        <f t="shared" si="0"/>
        <v>41916</v>
      </c>
      <c r="C4" s="37"/>
      <c r="D4" s="5">
        <f>SUMIF(tareas!$G:$G,A4,tareas!$F:$F)</f>
        <v>0.11313131313131312</v>
      </c>
      <c r="E4" s="6">
        <f t="shared" si="1"/>
        <v>0.39393939393939398</v>
      </c>
      <c r="F4" s="38"/>
      <c r="G4" s="6">
        <f>SUMIF(tareas!$J:$J,A4,tareas!$I:$I)</f>
        <v>0.14545454545454542</v>
      </c>
      <c r="H4" s="6">
        <f t="shared" si="2"/>
        <v>0.29292929292929293</v>
      </c>
    </row>
    <row r="5" spans="1:8" x14ac:dyDescent="0.2">
      <c r="A5" s="3">
        <v>4</v>
      </c>
      <c r="B5" s="4">
        <f t="shared" si="0"/>
        <v>41923</v>
      </c>
      <c r="C5" s="37"/>
      <c r="D5" s="5">
        <f>SUMIF(tareas!$G:$G,A5,tareas!$F:$F)</f>
        <v>0.14141414141414141</v>
      </c>
      <c r="E5" s="6">
        <f t="shared" si="1"/>
        <v>0.53535353535353536</v>
      </c>
      <c r="F5" s="38"/>
      <c r="G5" s="6">
        <f>SUMIF(tareas!$J:$J,A5,tareas!$I:$I)</f>
        <v>0.10101010101010101</v>
      </c>
      <c r="H5" s="6">
        <f t="shared" si="2"/>
        <v>0.39393939393939392</v>
      </c>
    </row>
    <row r="6" spans="1:8" x14ac:dyDescent="0.2">
      <c r="A6" s="3">
        <v>5</v>
      </c>
      <c r="B6" s="4">
        <f t="shared" si="0"/>
        <v>41930</v>
      </c>
      <c r="C6" s="37"/>
      <c r="D6" s="5">
        <f>SUMIF(tareas!$G:$G,A6,tareas!$F:$F)</f>
        <v>0.13535353535353534</v>
      </c>
      <c r="E6" s="6">
        <f t="shared" si="1"/>
        <v>0.6707070707070707</v>
      </c>
      <c r="F6" s="38"/>
      <c r="G6" s="6">
        <f>SUMIF(tareas!$J:$J,A6,tareas!$I:$I)</f>
        <v>0.16565656565656561</v>
      </c>
      <c r="H6" s="6">
        <f t="shared" si="2"/>
        <v>0.55959595959595954</v>
      </c>
    </row>
    <row r="7" spans="1:8" x14ac:dyDescent="0.2">
      <c r="A7" s="3">
        <v>6</v>
      </c>
      <c r="B7" s="4">
        <f t="shared" si="0"/>
        <v>41937</v>
      </c>
      <c r="C7" s="37"/>
      <c r="D7" s="5">
        <f>SUMIF(tareas!$G:$G,A7,tareas!$F:$F)</f>
        <v>0.13939393939393938</v>
      </c>
      <c r="E7" s="6">
        <f t="shared" si="1"/>
        <v>0.8101010101010101</v>
      </c>
      <c r="F7" s="38"/>
      <c r="G7" s="6">
        <f>SUMIF(tareas!$J:$J,A7,tareas!$I:$I)</f>
        <v>0.17979797979797982</v>
      </c>
      <c r="H7" s="6">
        <f t="shared" si="2"/>
        <v>0.73939393939393938</v>
      </c>
    </row>
    <row r="8" spans="1:8" x14ac:dyDescent="0.2">
      <c r="A8" s="3">
        <v>7</v>
      </c>
      <c r="B8" s="4">
        <f t="shared" si="0"/>
        <v>41944</v>
      </c>
      <c r="C8" s="37"/>
      <c r="D8" s="5">
        <f>SUMIF(tareas!$G:$G,A8,tareas!$F:$F)</f>
        <v>0.14141414141414141</v>
      </c>
      <c r="E8" s="6">
        <f t="shared" si="1"/>
        <v>0.95151515151515154</v>
      </c>
      <c r="F8" s="38"/>
      <c r="G8" s="6">
        <f>SUMIF(tareas!$J:$J,A8,tareas!$I:$I)</f>
        <v>0.14747474747474748</v>
      </c>
      <c r="H8" s="6">
        <f t="shared" si="2"/>
        <v>0.88686868686868681</v>
      </c>
    </row>
    <row r="9" spans="1:8" x14ac:dyDescent="0.2">
      <c r="A9" s="3">
        <v>8</v>
      </c>
      <c r="B9" s="4">
        <f t="shared" si="0"/>
        <v>41951</v>
      </c>
      <c r="C9" s="37"/>
      <c r="D9" s="5">
        <f>SUMIF(tareas!$G:$G,A9,tareas!$F:$F)</f>
        <v>4.8484848484848492E-2</v>
      </c>
      <c r="E9" s="6">
        <f t="shared" si="1"/>
        <v>1</v>
      </c>
      <c r="F9" s="38"/>
      <c r="G9" s="6">
        <f>SUMIF(tareas!$J:$J,A9,tareas!$I:$I)</f>
        <v>1.01010101010101E-2</v>
      </c>
      <c r="H9" s="6">
        <f t="shared" si="2"/>
        <v>0.89696969696969686</v>
      </c>
    </row>
    <row r="10" spans="1:8" x14ac:dyDescent="0.2">
      <c r="A10" s="3">
        <v>9</v>
      </c>
      <c r="B10" s="4">
        <f t="shared" si="0"/>
        <v>41958</v>
      </c>
      <c r="C10" s="37"/>
      <c r="D10" s="5">
        <f>SUMIF(tareas!$G:$G,A10,tareas!$F:$F)</f>
        <v>0</v>
      </c>
      <c r="E10" s="6">
        <f t="shared" si="1"/>
        <v>1</v>
      </c>
      <c r="F10" s="38"/>
      <c r="G10" s="6">
        <f>SUMIF(tareas!$J:$J,A10,tareas!$I:$I)</f>
        <v>0</v>
      </c>
      <c r="H10" s="6">
        <f t="shared" si="2"/>
        <v>0.89696969696969686</v>
      </c>
    </row>
    <row r="11" spans="1:8" x14ac:dyDescent="0.2">
      <c r="A11" s="3">
        <v>10</v>
      </c>
      <c r="B11" s="4">
        <f t="shared" si="0"/>
        <v>41965</v>
      </c>
      <c r="C11" s="37"/>
      <c r="D11" s="5">
        <f>SUMIF(tareas!$G:$G,A11,tareas!$F:$F)</f>
        <v>0</v>
      </c>
      <c r="E11" s="6">
        <f t="shared" si="1"/>
        <v>1</v>
      </c>
      <c r="F11" s="38"/>
      <c r="G11" s="6">
        <f>SUMIF(tareas!$J:$J,A11,tareas!$I:$I)</f>
        <v>0</v>
      </c>
      <c r="H11" s="6">
        <f t="shared" si="2"/>
        <v>0.89696969696969686</v>
      </c>
    </row>
    <row r="12" spans="1:8" x14ac:dyDescent="0.2">
      <c r="A12" s="3">
        <v>11</v>
      </c>
      <c r="B12" s="4">
        <f t="shared" si="0"/>
        <v>41972</v>
      </c>
      <c r="C12" s="37"/>
      <c r="D12" s="5">
        <f>SUMIF(tareas!$G:$G,A12,tareas!$F:$F)</f>
        <v>0</v>
      </c>
      <c r="E12" s="6">
        <f t="shared" si="1"/>
        <v>1</v>
      </c>
      <c r="F12" s="38"/>
      <c r="G12" s="6">
        <f>SUMIF(tareas!$J:$J,A12,tareas!$I:$I)</f>
        <v>0</v>
      </c>
      <c r="H12" s="6">
        <f t="shared" si="2"/>
        <v>0.89696969696969686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F1" workbookViewId="0">
      <selection activeCell="R7" sqref="R7"/>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v>7.666666666666667</v>
      </c>
      <c r="M7" s="8">
        <v>8.0166666666666675</v>
      </c>
      <c r="N7" s="8">
        <v>8.7166666666666668</v>
      </c>
      <c r="O7" s="8">
        <v>14.4</v>
      </c>
      <c r="P7" s="8">
        <v>7.7</v>
      </c>
      <c r="Q7" s="8">
        <f t="shared" si="1"/>
        <v>46.5</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v>3.6666666666666665</v>
      </c>
      <c r="M8" s="8">
        <v>5.2333333333333334</v>
      </c>
      <c r="N8" s="8">
        <v>7</v>
      </c>
      <c r="O8" s="8">
        <v>7.4666666666666668</v>
      </c>
      <c r="P8" s="8">
        <v>7.583333333333333</v>
      </c>
      <c r="Q8" s="8">
        <f t="shared" si="1"/>
        <v>30.95</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12</v>
      </c>
      <c r="L9" s="8">
        <v>0</v>
      </c>
      <c r="M9" s="8">
        <v>0</v>
      </c>
      <c r="N9" s="8">
        <v>0</v>
      </c>
      <c r="O9" s="8">
        <v>5.2666666666666666</v>
      </c>
      <c r="P9" s="8">
        <v>0</v>
      </c>
      <c r="Q9" s="8">
        <f t="shared" si="1"/>
        <v>5.2666666666666666</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247.5</v>
      </c>
      <c r="L14" s="7">
        <f t="shared" ref="L14:Q14" si="3">SUM(L2:L12)</f>
        <v>43.76</v>
      </c>
      <c r="M14" s="7">
        <f t="shared" si="3"/>
        <v>43.176666666666669</v>
      </c>
      <c r="N14" s="7">
        <f t="shared" si="3"/>
        <v>48.263333333333335</v>
      </c>
      <c r="O14" s="7">
        <f t="shared" si="3"/>
        <v>60.756666666666668</v>
      </c>
      <c r="P14" s="7">
        <f t="shared" si="3"/>
        <v>63.743333333333332</v>
      </c>
      <c r="Q14" s="7">
        <f t="shared" si="3"/>
        <v>259.7</v>
      </c>
    </row>
    <row r="15" spans="1:17" x14ac:dyDescent="0.2">
      <c r="J15" s="7">
        <f>J14-SUM(E14:I14)</f>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topLeftCell="A66" zoomScaleNormal="100" workbookViewId="0">
      <selection activeCell="B75" sqref="B75"/>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3.0303030303030304E-2</v>
      </c>
      <c r="G2" s="18">
        <v>1</v>
      </c>
      <c r="I2" s="15">
        <f>IF(ISBLANK(LOOKUP(A2,'1'!$A:$A,'1'!$R:$R)),0,F2)</f>
        <v>3.0303030303030304E-2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2.0202020202020204E-2</v>
      </c>
      <c r="G3" s="18">
        <v>1</v>
      </c>
      <c r="I3" s="15">
        <f>IF(ISBLANK(LOOKUP(A3,'1'!$A:$A,'1'!$R:$R)),0,F3)</f>
        <v>2.0202020202020204E-2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2.0202020202020204E-2</v>
      </c>
      <c r="G4" s="18">
        <v>1</v>
      </c>
      <c r="I4" s="15">
        <f>IF(ISBLANK(LOOKUP(A4,'1'!$A:$A,'1'!$R:$R)),0,F4)</f>
        <v>2.0202020202020204E-2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8.0808080808080808E-3</v>
      </c>
      <c r="G5" s="18">
        <v>1</v>
      </c>
      <c r="I5" s="15">
        <f>IF(ISBLANK(LOOKUP(A5,'1'!$A:$A,'1'!$R:$R)),0,F5)</f>
        <v>8.0808080808080808E-3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2.0202020202020202E-3</v>
      </c>
      <c r="G6" s="22">
        <v>1</v>
      </c>
      <c r="I6" s="15">
        <f>IF(ISBLANK(LOOKUP(A6,'1'!$A:$A,'1'!$R:$R)),0,F6)</f>
        <v>2.0202020202020202E-3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2.0202020202020202E-3</v>
      </c>
      <c r="G7" s="21">
        <v>1</v>
      </c>
      <c r="I7" s="15">
        <f>IF(ISBLANK(LOOKUP(A7,'1'!$A:$A,'1'!$R:$R)),0,F7)</f>
        <v>2.0202020202020202E-3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2.0202020202020202E-3</v>
      </c>
      <c r="G8" s="21">
        <v>1</v>
      </c>
      <c r="I8" s="15">
        <f>IF(ISBLANK(LOOKUP(A8,'1'!$A:$A,'1'!$R:$R)),0,F8)</f>
        <v>2.0202020202020202E-3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8.0808080808080808E-3</v>
      </c>
      <c r="G9" s="21">
        <v>1</v>
      </c>
      <c r="I9" s="15">
        <f>IF(ISBLANK(LOOKUP(A9,'1'!$A:$A,'1'!$R:$R)),0,F9)</f>
        <v>8.0808080808080808E-3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1.2121212121212121E-2</v>
      </c>
      <c r="G10" s="21">
        <v>1</v>
      </c>
      <c r="I10" s="15">
        <f>IF(ISBLANK(LOOKUP(A10,'1'!$A:$A,'1'!$R:$R)),0,F10)</f>
        <v>1.2121212121212121E-2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4.0404040404040407E-2</v>
      </c>
      <c r="G11" s="21">
        <v>1</v>
      </c>
      <c r="I11" s="15">
        <f>IF(ISBLANK(LOOKUP(A11,'1'!$A:$A,'1'!$R:$R)),0,F11)</f>
        <v>4.0404040404040407E-2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6.0606060606060608E-2</v>
      </c>
      <c r="G12" s="16">
        <v>2</v>
      </c>
      <c r="I12" s="15">
        <f>IF(ISBLANK(LOOKUP(A12,'1'!$A:$A,'1'!$R:$R)),0,F12)</f>
        <v>6.0606060606060608E-2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4.0404040404040407E-2</v>
      </c>
      <c r="G13" s="21">
        <v>2</v>
      </c>
      <c r="I13" s="15">
        <f>IF(ISBLANK(LOOKUP(A13,'1'!$A:$A,'1'!$R:$R)),0,F13)</f>
        <v>4.0404040404040407E-2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8.0808080808080808E-3</v>
      </c>
      <c r="G14" s="21">
        <v>2</v>
      </c>
      <c r="I14" s="15">
        <f>IF(ISBLANK(LOOKUP(A14,'1'!$A:$A,'1'!$R:$R)),0,F14)</f>
        <v>8.0808080808080808E-3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8.0808080808080808E-3</v>
      </c>
      <c r="G15" s="21">
        <v>2</v>
      </c>
      <c r="I15" s="15">
        <f>IF(ISBLANK(LOOKUP(A15,'1'!$A:$A,'1'!$R:$R)),0,F15)</f>
        <v>8.0808080808080808E-3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1.6161616161616162E-2</v>
      </c>
      <c r="G16" s="21">
        <v>2</v>
      </c>
      <c r="I16" s="15">
        <f>IF(ISBLANK(LOOKUP(A16,'1'!$A:$A,'1'!$R:$R)),0,F16)</f>
        <v>1.6161616161616162E-2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2.0202020202020202E-3</v>
      </c>
      <c r="G17" s="21">
        <v>2</v>
      </c>
      <c r="I17" s="15">
        <f>IF(ISBLANK(LOOKUP(A17,'1'!$A:$A,'1'!$R:$R)),0,F17)</f>
        <v>2.0202020202020202E-3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8.0808080808080808E-3</v>
      </c>
      <c r="G18" s="21">
        <v>3</v>
      </c>
      <c r="I18" s="15">
        <f>IF(ISBLANK(LOOKUP(A18,'1'!$A:$A,'1'!$R:$R)),0,F18)</f>
        <v>8.0808080808080808E-3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4.0404040404040407E-2</v>
      </c>
      <c r="G19" s="21">
        <v>3</v>
      </c>
      <c r="I19" s="15">
        <f>IF(ISBLANK(LOOKUP(A19,'1'!$A:$A,'1'!$R:$R)),0,F19)</f>
        <v>4.0404040404040407E-2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8.0808080808080808E-3</v>
      </c>
      <c r="G20" s="16">
        <v>3</v>
      </c>
      <c r="I20" s="15">
        <f>IF(ISBLANK(LOOKUP(A20,'1'!$A:$A,'1'!$R:$R)),0,F20)</f>
        <v>8.0808080808080808E-3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1.2121212121212121E-2</v>
      </c>
      <c r="G21" s="16">
        <v>3</v>
      </c>
      <c r="I21" s="15">
        <f>IF(ISBLANK(LOOKUP(A21,'1'!$A:$A,'1'!$R:$R)),0,F21)</f>
        <v>1.2121212121212121E-2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8.0808080808080808E-3</v>
      </c>
      <c r="G22" s="16">
        <v>3</v>
      </c>
      <c r="I22" s="15">
        <f>IF(ISBLANK(LOOKUP(A22,'1'!$A:$A,'1'!$R:$R)),0,F22)</f>
        <v>8.0808080808080808E-3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1.6161616161616162E-2</v>
      </c>
      <c r="G23" s="16">
        <v>3</v>
      </c>
      <c r="I23" s="15">
        <f>IF(ISBLANK(LOOKUP(A23,'1'!$A:$A,'1'!$R:$R)),0,F23)</f>
        <v>1.6161616161616162E-2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2.0202020202020204E-2</v>
      </c>
      <c r="G24" s="16">
        <v>3</v>
      </c>
      <c r="I24" s="15">
        <f>IF(ISBLANK(LOOKUP(A24,'1'!$A:$A,'1'!$R:$R)),0,F24)</f>
        <v>2.0202020202020204E-2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2.0202020202020204E-2</v>
      </c>
      <c r="G26" s="16">
        <v>4</v>
      </c>
      <c r="I26" s="15">
        <f>IF(ISBLANK(LOOKUP(A26,'2'!$A:$A,'2'!$R:$R)),0,F26)</f>
        <v>2.0202020202020204E-2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2.0202020202020204E-2</v>
      </c>
      <c r="G27" s="16">
        <v>4</v>
      </c>
      <c r="I27" s="15">
        <f>IF(ISBLANK(LOOKUP(A27,'2'!$A:$A,'2'!$R:$R)),0,F27)</f>
        <v>2.0202020202020204E-2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8.0808080808080808E-3</v>
      </c>
      <c r="G28" s="16">
        <v>4</v>
      </c>
      <c r="I28" s="15">
        <f>IF(ISBLANK(LOOKUP(A28,'2'!$A:$A,'2'!$R:$R)),0,F28)</f>
        <v>8.0808080808080808E-3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2.0202020202020202E-3</v>
      </c>
      <c r="G29" s="16">
        <v>4</v>
      </c>
      <c r="I29" s="15">
        <f>IF(ISBLANK(LOOKUP(A29,'2'!$A:$A,'2'!$R:$R)),0,F29)</f>
        <v>2.0202020202020202E-3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3.0303030303030304E-2</v>
      </c>
      <c r="G30" s="16">
        <v>4</v>
      </c>
      <c r="I30" s="15">
        <f>IF(ISBLANK(LOOKUP(A30,'2'!$A:$A,'2'!$R:$R)),0,F30)</f>
        <v>3.0303030303030304E-2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2.0202020202020202E-3</v>
      </c>
      <c r="G31" s="16">
        <v>4</v>
      </c>
      <c r="I31" s="15">
        <f>IF(ISBLANK(LOOKUP(A31,'2'!$A:$A,'2'!$R:$R)),0,F31)</f>
        <v>2.0202020202020202E-3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8.0808080808080808E-3</v>
      </c>
      <c r="G32" s="16">
        <v>4</v>
      </c>
      <c r="I32" s="15">
        <f>IF(ISBLANK(LOOKUP(A32,'2'!$A:$A,'2'!$R:$R)),0,F32)</f>
        <v>8.0808080808080808E-3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1.2121212121212121E-2</v>
      </c>
      <c r="G33" s="16">
        <v>4</v>
      </c>
      <c r="I33" s="15">
        <f>IF(ISBLANK(LOOKUP(A33,'2'!$A:$A,'2'!$R:$R)),0,F33)</f>
        <v>1.2121212121212121E-2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2.0202020202020204E-2</v>
      </c>
      <c r="G34" s="16">
        <v>4</v>
      </c>
      <c r="I34" s="15">
        <f>IF(ISBLANK(LOOKUP(A34,'2'!$A:$A,'2'!$R:$R)),0,F34)</f>
        <v>2.0202020202020204E-2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2.0202020202020202E-3</v>
      </c>
      <c r="G35" s="16">
        <v>4</v>
      </c>
      <c r="I35" s="15">
        <f>IF(ISBLANK(LOOKUP(A35,'2'!$A:$A,'2'!$R:$R)),0,F35)</f>
        <v>2.0202020202020202E-3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4.0404040404040404E-3</v>
      </c>
      <c r="G36" s="16">
        <v>4</v>
      </c>
      <c r="I36" s="15">
        <f>IF(ISBLANK(LOOKUP(A36,'2'!$A:$A,'2'!$R:$R)),0,F36)</f>
        <v>4.0404040404040404E-3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1.2121212121212121E-2</v>
      </c>
      <c r="G37" s="16">
        <v>4</v>
      </c>
      <c r="I37" s="15">
        <f>IF(ISBLANK(LOOKUP(A37,'2'!$A:$A,'2'!$R:$R)),0,F37)</f>
        <v>1.2121212121212121E-2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4.0404040404040404E-3</v>
      </c>
      <c r="G38" s="16">
        <v>5</v>
      </c>
      <c r="I38" s="15">
        <f>IF(ISBLANK(LOOKUP(A38,'2'!$A:$A,'2'!$R:$R)),0,F38)</f>
        <v>4.0404040404040404E-3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1.6161616161616162E-2</v>
      </c>
      <c r="G39" s="16">
        <v>5</v>
      </c>
      <c r="I39" s="15">
        <f>IF(ISBLANK(LOOKUP(A39,'2'!$A:$A,'2'!$R:$R)),0,F39)</f>
        <v>1.6161616161616162E-2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1.6161616161616162E-2</v>
      </c>
      <c r="G40" s="16">
        <v>5</v>
      </c>
      <c r="I40" s="15">
        <f>IF(ISBLANK(LOOKUP(A40,'2'!$A:$A,'2'!$R:$R)),0,F40)</f>
        <v>1.6161616161616162E-2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8.0808080808080808E-3</v>
      </c>
      <c r="G41" s="16">
        <v>5</v>
      </c>
      <c r="I41" s="15">
        <f>IF(ISBLANK(LOOKUP(A41,'2'!$A:$A,'2'!$R:$R)),0,F41)</f>
        <v>8.0808080808080808E-3</v>
      </c>
      <c r="J41" s="16">
        <f>LOOKUP(A41,'2'!$A:$A,'2'!$R:$R)</f>
        <v>8</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2.0202020202020202E-3</v>
      </c>
      <c r="G42" s="16">
        <v>5</v>
      </c>
      <c r="I42" s="15">
        <f>IF(ISBLANK(LOOKUP(A42,'2'!$A:$A,'2'!$R:$R)),0,F42)</f>
        <v>2.0202020202020202E-3</v>
      </c>
      <c r="J42" s="16">
        <f>LOOKUP(A42,'2'!$A:$A,'2'!$R:$R)</f>
        <v>8</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1.6161616161616162E-2</v>
      </c>
      <c r="G43" s="16">
        <v>5</v>
      </c>
      <c r="I43" s="15">
        <f>IF(ISBLANK(LOOKUP(A43,'2'!$A:$A,'2'!$R:$R)),0,F43)</f>
        <v>1.6161616161616162E-2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1.2121212121212121E-2</v>
      </c>
      <c r="G44" s="16">
        <v>5</v>
      </c>
      <c r="I44" s="15">
        <f>IF(ISBLANK(LOOKUP(A44,'2'!$A:$A,'2'!$R:$R)),0,F44)</f>
        <v>1.2121212121212121E-2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2.0202020202020204E-2</v>
      </c>
      <c r="G45" s="16">
        <v>5</v>
      </c>
      <c r="I45" s="15">
        <f>IF(ISBLANK(LOOKUP(A45,'2'!$A:$A,'2'!$R:$R)),0,F45)</f>
        <v>2.0202020202020204E-2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2.0202020202020204E-2</v>
      </c>
      <c r="G46" s="16">
        <v>5</v>
      </c>
      <c r="I46" s="15">
        <f>IF(ISBLANK(LOOKUP(A46,'2'!$A:$A,'2'!$R:$R)),0,F46)</f>
        <v>2.0202020202020204E-2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2.0202020202020204E-2</v>
      </c>
      <c r="G47" s="16">
        <v>5</v>
      </c>
      <c r="I47" s="15">
        <f>IF(ISBLANK(LOOKUP(A47,'2'!$A:$A,'2'!$R:$R)),0,F47)</f>
        <v>2.0202020202020204E-2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10" ht="38.25" x14ac:dyDescent="0.2">
      <c r="A49" s="16">
        <v>46</v>
      </c>
      <c r="B49" s="20" t="s">
        <v>108</v>
      </c>
      <c r="C49" s="39" t="s">
        <v>65</v>
      </c>
      <c r="D49" s="39" t="s">
        <v>63</v>
      </c>
      <c r="E49" s="16">
        <v>5</v>
      </c>
      <c r="F49" s="15">
        <f>E49/tiempo!$J$14</f>
        <v>2.0202020202020204E-2</v>
      </c>
      <c r="G49" s="16">
        <v>6</v>
      </c>
      <c r="I49" s="15">
        <f>IF(ISBLANK(LOOKUP(A49,'3'!$A:$A,'3'!$R:$R)),0,F49)</f>
        <v>2.0202020202020204E-2</v>
      </c>
      <c r="J49" s="16">
        <f>LOOKUP(A49,'3'!$A:$A,'3'!$R:$R)</f>
        <v>6</v>
      </c>
    </row>
    <row r="50" spans="1:10" ht="63.75" x14ac:dyDescent="0.2">
      <c r="A50" s="16">
        <v>47</v>
      </c>
      <c r="B50" s="17" t="s">
        <v>109</v>
      </c>
      <c r="C50" s="39" t="s">
        <v>64</v>
      </c>
      <c r="D50" s="39" t="s">
        <v>69</v>
      </c>
      <c r="E50" s="16">
        <v>5</v>
      </c>
      <c r="F50" s="15">
        <f>E50/tiempo!$J$14</f>
        <v>2.0202020202020204E-2</v>
      </c>
      <c r="G50" s="16">
        <v>6</v>
      </c>
      <c r="I50" s="15">
        <f>IF(ISBLANK(LOOKUP(A50,'3'!$A:$A,'3'!$R:$R)),0,F50)</f>
        <v>2.0202020202020204E-2</v>
      </c>
      <c r="J50" s="16">
        <f>LOOKUP(A50,'3'!$A:$A,'3'!$R:$R)</f>
        <v>6</v>
      </c>
    </row>
    <row r="51" spans="1:10" ht="38.25" x14ac:dyDescent="0.2">
      <c r="A51" s="16">
        <v>48</v>
      </c>
      <c r="B51" s="17" t="s">
        <v>110</v>
      </c>
      <c r="C51" s="39" t="s">
        <v>74</v>
      </c>
      <c r="D51" s="39" t="s">
        <v>84</v>
      </c>
      <c r="E51" s="16">
        <v>2</v>
      </c>
      <c r="F51" s="15">
        <f>E51/tiempo!$J$14</f>
        <v>8.0808080808080808E-3</v>
      </c>
      <c r="G51" s="16">
        <v>6</v>
      </c>
      <c r="I51" s="15">
        <f>IF(ISBLANK(LOOKUP(A51,'3'!$A:$A,'3'!$R:$R)),0,F51)</f>
        <v>8.0808080808080808E-3</v>
      </c>
      <c r="J51" s="16">
        <f>LOOKUP(A51,'3'!$A:$A,'3'!$R:$R)</f>
        <v>7</v>
      </c>
    </row>
    <row r="52" spans="1:10" ht="25.5" x14ac:dyDescent="0.2">
      <c r="A52" s="16">
        <v>49</v>
      </c>
      <c r="B52" s="17" t="s">
        <v>160</v>
      </c>
      <c r="C52" s="39" t="s">
        <v>129</v>
      </c>
      <c r="D52" s="39" t="s">
        <v>154</v>
      </c>
      <c r="E52" s="16">
        <v>2</v>
      </c>
      <c r="F52" s="15">
        <f>E52/tiempo!$J$14</f>
        <v>8.0808080808080808E-3</v>
      </c>
      <c r="G52" s="16">
        <v>6</v>
      </c>
      <c r="I52" s="15">
        <f>IF(ISBLANK(LOOKUP(A52,'3'!$A:$A,'3'!$R:$R)),0,F52)</f>
        <v>8.0808080808080808E-3</v>
      </c>
      <c r="J52" s="16">
        <f>LOOKUP(A52,'3'!$A:$A,'3'!$R:$R)</f>
        <v>7</v>
      </c>
    </row>
    <row r="53" spans="1:10" ht="38.25" x14ac:dyDescent="0.2">
      <c r="A53" s="16">
        <v>50</v>
      </c>
      <c r="B53" s="17" t="s">
        <v>54</v>
      </c>
      <c r="C53" s="39" t="s">
        <v>129</v>
      </c>
      <c r="D53" s="39" t="s">
        <v>150</v>
      </c>
      <c r="E53" s="16">
        <v>3</v>
      </c>
      <c r="F53" s="15">
        <f>E53/tiempo!$J$14</f>
        <v>1.2121212121212121E-2</v>
      </c>
      <c r="G53" s="16">
        <v>6</v>
      </c>
      <c r="I53" s="15">
        <f>IF(ISBLANK(LOOKUP(A53,'3'!$A:$A,'3'!$R:$R)),0,F53)</f>
        <v>1.2121212121212121E-2</v>
      </c>
      <c r="J53" s="16">
        <f>LOOKUP(A53,'3'!$A:$A,'3'!$R:$R)</f>
        <v>7</v>
      </c>
    </row>
    <row r="54" spans="1:10" ht="25.5" x14ac:dyDescent="0.2">
      <c r="A54" s="16">
        <v>51</v>
      </c>
      <c r="B54" s="17" t="s">
        <v>55</v>
      </c>
      <c r="C54" s="39" t="s">
        <v>129</v>
      </c>
      <c r="D54" s="39" t="s">
        <v>144</v>
      </c>
      <c r="E54" s="16">
        <v>3</v>
      </c>
      <c r="F54" s="15">
        <f>E54/tiempo!$J$14</f>
        <v>1.2121212121212121E-2</v>
      </c>
      <c r="G54" s="16">
        <v>6</v>
      </c>
      <c r="I54" s="15">
        <f>IF(ISBLANK(LOOKUP(A54,'3'!$A:$A,'3'!$R:$R)),0,F54)</f>
        <v>1.2121212121212121E-2</v>
      </c>
      <c r="J54" s="16">
        <f>LOOKUP(A54,'3'!$A:$A,'3'!$R:$R)</f>
        <v>7</v>
      </c>
    </row>
    <row r="55" spans="1:10" ht="25.5" x14ac:dyDescent="0.2">
      <c r="A55" s="16">
        <v>52</v>
      </c>
      <c r="B55" s="17" t="s">
        <v>56</v>
      </c>
      <c r="C55" s="39" t="s">
        <v>79</v>
      </c>
      <c r="D55" s="39" t="s">
        <v>146</v>
      </c>
      <c r="E55" s="16">
        <v>0.5</v>
      </c>
      <c r="F55" s="15">
        <f>E55/tiempo!$J$14</f>
        <v>2.0202020202020202E-3</v>
      </c>
      <c r="G55" s="16">
        <v>6</v>
      </c>
      <c r="I55" s="15">
        <f>IF(ISBLANK(LOOKUP(A55,'3'!$A:$A,'3'!$R:$R)),0,F55)</f>
        <v>2.0202020202020202E-3</v>
      </c>
      <c r="J55" s="16">
        <f>LOOKUP(A55,'3'!$A:$A,'3'!$R:$R)</f>
        <v>6</v>
      </c>
    </row>
    <row r="56" spans="1:10" ht="25.5" x14ac:dyDescent="0.2">
      <c r="A56" s="16">
        <v>53</v>
      </c>
      <c r="B56" s="17" t="s">
        <v>57</v>
      </c>
      <c r="C56" s="39" t="s">
        <v>145</v>
      </c>
      <c r="D56" s="39" t="s">
        <v>147</v>
      </c>
      <c r="E56" s="16">
        <v>2</v>
      </c>
      <c r="F56" s="15">
        <f>E56/tiempo!$J$14</f>
        <v>8.0808080808080808E-3</v>
      </c>
      <c r="G56" s="16">
        <v>6</v>
      </c>
      <c r="I56" s="15">
        <f>IF(ISBLANK(LOOKUP(A56,'3'!$A:$A,'3'!$R:$R)),0,F56)</f>
        <v>8.0808080808080808E-3</v>
      </c>
      <c r="J56" s="16">
        <f>LOOKUP(A56,'3'!$A:$A,'3'!$R:$R)</f>
        <v>6</v>
      </c>
    </row>
    <row r="57" spans="1:10" ht="25.5" x14ac:dyDescent="0.2">
      <c r="A57" s="16">
        <v>54</v>
      </c>
      <c r="B57" s="17" t="s">
        <v>143</v>
      </c>
      <c r="C57" s="39" t="s">
        <v>129</v>
      </c>
      <c r="D57" s="39" t="s">
        <v>148</v>
      </c>
      <c r="E57" s="16">
        <v>2</v>
      </c>
      <c r="F57" s="15">
        <f>E57/tiempo!$J$14</f>
        <v>8.0808080808080808E-3</v>
      </c>
      <c r="G57" s="16">
        <v>6</v>
      </c>
      <c r="I57" s="15">
        <f>IF(ISBLANK(LOOKUP(A57,'3'!$A:$A,'3'!$R:$R)),0,F57)</f>
        <v>8.0808080808080808E-3</v>
      </c>
      <c r="J57" s="16">
        <f>LOOKUP(A57,'3'!$A:$A,'3'!$R:$R)</f>
        <v>7</v>
      </c>
    </row>
    <row r="58" spans="1:10" ht="25.5" x14ac:dyDescent="0.2">
      <c r="A58" s="16">
        <v>55</v>
      </c>
      <c r="B58" s="17" t="s">
        <v>142</v>
      </c>
      <c r="C58" s="39" t="s">
        <v>149</v>
      </c>
      <c r="D58" s="39" t="s">
        <v>151</v>
      </c>
      <c r="E58" s="16">
        <v>2</v>
      </c>
      <c r="F58" s="15">
        <f>E58/tiempo!$J$14</f>
        <v>8.0808080808080808E-3</v>
      </c>
      <c r="G58" s="16">
        <v>6</v>
      </c>
      <c r="I58" s="15">
        <f>IF(ISBLANK(LOOKUP(A58,'3'!$A:$A,'3'!$R:$R)),0,F58)</f>
        <v>0</v>
      </c>
      <c r="J58" s="16">
        <f>LOOKUP(A58,'3'!$A:$A,'3'!$R:$R)</f>
        <v>0</v>
      </c>
    </row>
    <row r="59" spans="1:10" ht="38.25" x14ac:dyDescent="0.2">
      <c r="A59" s="16">
        <v>56</v>
      </c>
      <c r="B59" s="17" t="s">
        <v>161</v>
      </c>
      <c r="C59" s="39" t="s">
        <v>149</v>
      </c>
      <c r="D59" s="39" t="s">
        <v>162</v>
      </c>
      <c r="E59" s="16">
        <v>4</v>
      </c>
      <c r="F59" s="15">
        <f>E59/tiempo!$J$14</f>
        <v>1.6161616161616162E-2</v>
      </c>
      <c r="G59" s="16">
        <v>6</v>
      </c>
      <c r="I59" s="15">
        <f>IF(ISBLANK(LOOKUP(A59,'3'!$A:$A,'3'!$R:$R)),0,F59)</f>
        <v>1.6161616161616162E-2</v>
      </c>
      <c r="J59" s="16">
        <f>LOOKUP(A59,'3'!$A:$A,'3'!$R:$R)</f>
        <v>6</v>
      </c>
    </row>
    <row r="60" spans="1:10" ht="25.5" x14ac:dyDescent="0.2">
      <c r="A60" s="16">
        <v>57</v>
      </c>
      <c r="B60" s="17" t="s">
        <v>152</v>
      </c>
      <c r="D60" s="39" t="s">
        <v>163</v>
      </c>
      <c r="E60" s="16">
        <v>4</v>
      </c>
      <c r="F60" s="15">
        <f>E60/tiempo!$J$14</f>
        <v>1.6161616161616162E-2</v>
      </c>
      <c r="G60" s="16">
        <v>6</v>
      </c>
      <c r="I60" s="15">
        <f>IF(ISBLANK(LOOKUP(A60,'3'!$A:$A,'3'!$R:$R)),0,F60)</f>
        <v>1.6161616161616162E-2</v>
      </c>
      <c r="J60" s="16">
        <f>LOOKUP(A60,'3'!$A:$A,'3'!$R:$R)</f>
        <v>7</v>
      </c>
    </row>
    <row r="61" spans="1:10" ht="25.5" x14ac:dyDescent="0.2">
      <c r="A61" s="16">
        <v>58</v>
      </c>
      <c r="B61" s="17" t="s">
        <v>153</v>
      </c>
      <c r="C61" s="39" t="s">
        <v>164</v>
      </c>
      <c r="D61" s="39" t="s">
        <v>165</v>
      </c>
      <c r="E61" s="16">
        <f>7.5</f>
        <v>7.5</v>
      </c>
      <c r="F61" s="15">
        <f>E61/tiempo!$J$14</f>
        <v>3.0303030303030304E-2</v>
      </c>
      <c r="G61" s="16">
        <v>7</v>
      </c>
      <c r="I61" s="15">
        <f>IF(ISBLANK(LOOKUP(A61,'3'!$A:$A,'3'!$R:$R)),0,F61)</f>
        <v>3.0303030303030304E-2</v>
      </c>
      <c r="J61" s="16">
        <f>LOOKUP(A61,'3'!$A:$A,'3'!$R:$R)</f>
        <v>7</v>
      </c>
    </row>
    <row r="62" spans="1:10" x14ac:dyDescent="0.2">
      <c r="A62" s="16">
        <v>59</v>
      </c>
      <c r="B62" s="17" t="s">
        <v>155</v>
      </c>
      <c r="E62" s="16">
        <v>4</v>
      </c>
      <c r="F62" s="15">
        <f>E62/tiempo!$J$14</f>
        <v>1.6161616161616162E-2</v>
      </c>
      <c r="G62" s="16">
        <v>7</v>
      </c>
      <c r="I62" s="15">
        <f>IF(ISBLANK(LOOKUP(A62,'3'!$A:$A,'3'!$R:$R)),0,F62)</f>
        <v>0</v>
      </c>
      <c r="J62" s="16">
        <f>LOOKUP(A62,'3'!$A:$A,'3'!$R:$R)</f>
        <v>0</v>
      </c>
    </row>
    <row r="63" spans="1:10" ht="25.5" x14ac:dyDescent="0.2">
      <c r="A63" s="16">
        <v>60</v>
      </c>
      <c r="B63" s="17" t="s">
        <v>166</v>
      </c>
      <c r="C63" s="39" t="s">
        <v>169</v>
      </c>
      <c r="D63" s="39" t="s">
        <v>170</v>
      </c>
      <c r="E63" s="16">
        <v>2</v>
      </c>
      <c r="F63" s="15">
        <f>E63/tiempo!$J$14</f>
        <v>8.0808080808080808E-3</v>
      </c>
      <c r="G63" s="16">
        <v>7</v>
      </c>
      <c r="I63" s="15">
        <f>IF(ISBLANK(LOOKUP(A63,'3'!$A:$A,'3'!$R:$R)),0,F63)</f>
        <v>8.0808080808080808E-3</v>
      </c>
      <c r="J63" s="16">
        <f>LOOKUP(A63,'3'!$A:$A,'3'!$R:$R)</f>
        <v>7</v>
      </c>
    </row>
    <row r="64" spans="1:10" ht="25.5" x14ac:dyDescent="0.2">
      <c r="A64" s="16">
        <v>61</v>
      </c>
      <c r="B64" s="17" t="s">
        <v>167</v>
      </c>
      <c r="C64" s="39" t="s">
        <v>171</v>
      </c>
      <c r="D64" s="39" t="s">
        <v>172</v>
      </c>
      <c r="E64" s="16">
        <v>2</v>
      </c>
      <c r="F64" s="15">
        <f>E64/tiempo!$J$14</f>
        <v>8.0808080808080808E-3</v>
      </c>
      <c r="G64" s="16">
        <v>7</v>
      </c>
      <c r="I64" s="15">
        <f>IF(ISBLANK(LOOKUP(A64,'3'!$A:$A,'3'!$R:$R)),0,F64)</f>
        <v>8.0808080808080808E-3</v>
      </c>
      <c r="J64" s="16">
        <f>LOOKUP(A64,'3'!$A:$A,'3'!$R:$R)</f>
        <v>7</v>
      </c>
    </row>
    <row r="65" spans="1:1025" ht="25.5" x14ac:dyDescent="0.2">
      <c r="A65" s="16">
        <v>62</v>
      </c>
      <c r="B65" s="17" t="s">
        <v>168</v>
      </c>
      <c r="C65" s="39" t="s">
        <v>173</v>
      </c>
      <c r="D65" s="39" t="s">
        <v>174</v>
      </c>
      <c r="E65" s="16">
        <v>3</v>
      </c>
      <c r="F65" s="15">
        <f>E65/tiempo!$J$14</f>
        <v>1.2121212121212121E-2</v>
      </c>
      <c r="G65" s="16">
        <v>7</v>
      </c>
      <c r="I65" s="15">
        <f>IF(ISBLANK(LOOKUP(A65,'3'!$A:$A,'3'!$R:$R)),0,F65)</f>
        <v>1.2121212121212121E-2</v>
      </c>
      <c r="J65" s="16">
        <f>LOOKUP(A65,'3'!$A:$A,'3'!$R:$R)</f>
        <v>6</v>
      </c>
    </row>
    <row r="66" spans="1:1025" ht="25.5" x14ac:dyDescent="0.2">
      <c r="A66" s="16">
        <v>63</v>
      </c>
      <c r="B66" s="17" t="s">
        <v>175</v>
      </c>
      <c r="C66" s="39" t="s">
        <v>176</v>
      </c>
      <c r="D66" s="39" t="s">
        <v>177</v>
      </c>
      <c r="E66" s="16">
        <v>9</v>
      </c>
      <c r="F66" s="15">
        <f>E66/tiempo!$J$14</f>
        <v>3.6363636363636362E-2</v>
      </c>
      <c r="G66" s="16">
        <v>7</v>
      </c>
      <c r="I66" s="15">
        <f>IF(ISBLANK(LOOKUP(A66,'3'!$A:$A,'3'!$R:$R)),0,F66)</f>
        <v>3.6363636363636362E-2</v>
      </c>
      <c r="J66" s="16">
        <f>LOOKUP(A66,'3'!$A:$A,'3'!$R:$R)</f>
        <v>7</v>
      </c>
    </row>
    <row r="67" spans="1:1025" ht="25.5" x14ac:dyDescent="0.2">
      <c r="A67" s="16">
        <v>64</v>
      </c>
      <c r="B67" s="17" t="s">
        <v>156</v>
      </c>
      <c r="C67" s="39" t="s">
        <v>79</v>
      </c>
      <c r="D67" s="39" t="s">
        <v>157</v>
      </c>
      <c r="E67" s="16">
        <v>0.5</v>
      </c>
      <c r="F67" s="15">
        <f>E67/tiempo!$J$14</f>
        <v>2.0202020202020202E-3</v>
      </c>
      <c r="G67" s="16">
        <v>7</v>
      </c>
      <c r="I67" s="15">
        <f>IF(ISBLANK(LOOKUP(A67,'3'!$A:$A,'3'!$R:$R)),0,F67)</f>
        <v>0</v>
      </c>
      <c r="J67" s="16">
        <f>LOOKUP(A67,'3'!$A:$A,'3'!$R:$R)</f>
        <v>0</v>
      </c>
    </row>
    <row r="68" spans="1:1025" ht="25.5" x14ac:dyDescent="0.2">
      <c r="A68" s="16">
        <v>65</v>
      </c>
      <c r="B68" s="17" t="s">
        <v>158</v>
      </c>
      <c r="C68" s="39" t="s">
        <v>145</v>
      </c>
      <c r="D68" s="39" t="s">
        <v>159</v>
      </c>
      <c r="E68" s="16">
        <v>2</v>
      </c>
      <c r="F68" s="15">
        <f>E68/tiempo!$J$14</f>
        <v>8.0808080808080808E-3</v>
      </c>
      <c r="G68" s="16">
        <v>7</v>
      </c>
      <c r="I68" s="15">
        <f>IF(ISBLANK(LOOKUP(A68,'3'!$A:$A,'3'!$R:$R)),0,F68)</f>
        <v>0</v>
      </c>
      <c r="J68" s="16">
        <f>LOOKUP(A68,'3'!$A:$A,'3'!$R:$R)</f>
        <v>0</v>
      </c>
    </row>
    <row r="69" spans="1:1025" ht="51" x14ac:dyDescent="0.2">
      <c r="A69" s="16">
        <v>66</v>
      </c>
      <c r="B69" s="17" t="s">
        <v>107</v>
      </c>
      <c r="C69" s="39" t="s">
        <v>105</v>
      </c>
      <c r="D69" s="39" t="s">
        <v>106</v>
      </c>
      <c r="E69" s="16">
        <v>5</v>
      </c>
      <c r="F69" s="15">
        <f>E69/tiempo!$J$14</f>
        <v>2.0202020202020204E-2</v>
      </c>
      <c r="G69" s="16">
        <v>7</v>
      </c>
      <c r="I69" s="15">
        <f>IF(ISBLANK(LOOKUP(A69,'3'!$A:$A,'3'!$R:$R)),0,F69)</f>
        <v>0</v>
      </c>
      <c r="J69" s="16">
        <f>LOOKUP(A69,'3'!$A:$A,'3'!$R:$R)</f>
        <v>0</v>
      </c>
    </row>
    <row r="70" spans="1:1025" s="36" customFormat="1" x14ac:dyDescent="0.2">
      <c r="A70" s="29"/>
      <c r="B70" s="44"/>
      <c r="C70" s="41"/>
      <c r="D70" s="41"/>
      <c r="E70" s="29"/>
      <c r="F70" s="28"/>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30"/>
      <c r="IR70" s="30"/>
      <c r="IS70" s="30"/>
      <c r="IT70" s="30"/>
      <c r="IU70" s="30"/>
      <c r="IV70" s="30"/>
      <c r="IW70" s="30"/>
      <c r="IX70" s="30"/>
      <c r="IY70" s="30"/>
      <c r="IZ70" s="30"/>
      <c r="JA70" s="30"/>
      <c r="JB70" s="30"/>
      <c r="JC70" s="30"/>
      <c r="JD70" s="30"/>
      <c r="JE70" s="30"/>
      <c r="JF70" s="30"/>
      <c r="JG70" s="30"/>
      <c r="JH70" s="30"/>
      <c r="JI70" s="30"/>
      <c r="JJ70" s="30"/>
      <c r="JK70" s="30"/>
      <c r="JL70" s="30"/>
      <c r="JM70" s="30"/>
      <c r="JN70" s="30"/>
      <c r="JO70" s="30"/>
      <c r="JP70" s="30"/>
      <c r="JQ70" s="30"/>
      <c r="JR70" s="30"/>
      <c r="JS70" s="30"/>
      <c r="JT70" s="30"/>
      <c r="JU70" s="30"/>
      <c r="JV70" s="30"/>
      <c r="JW70" s="30"/>
      <c r="JX70" s="30"/>
      <c r="JY70" s="30"/>
      <c r="JZ70" s="30"/>
      <c r="KA70" s="30"/>
      <c r="KB70" s="30"/>
      <c r="KC70" s="30"/>
      <c r="KD70" s="30"/>
      <c r="KE70" s="30"/>
      <c r="KF70" s="30"/>
      <c r="KG70" s="30"/>
      <c r="KH70" s="30"/>
      <c r="KI70" s="30"/>
      <c r="KJ70" s="30"/>
      <c r="KK70" s="30"/>
      <c r="KL70" s="30"/>
      <c r="KM70" s="30"/>
      <c r="KN70" s="30"/>
      <c r="KO70" s="30"/>
      <c r="KP70" s="30"/>
      <c r="KQ70" s="30"/>
      <c r="KR70" s="30"/>
      <c r="KS70" s="30"/>
      <c r="KT70" s="30"/>
      <c r="KU70" s="30"/>
      <c r="KV70" s="30"/>
      <c r="KW70" s="30"/>
      <c r="KX70" s="30"/>
      <c r="KY70" s="30"/>
      <c r="KZ70" s="30"/>
      <c r="LA70" s="30"/>
      <c r="LB70" s="30"/>
      <c r="LC70" s="30"/>
      <c r="LD70" s="30"/>
      <c r="LE70" s="30"/>
      <c r="LF70" s="30"/>
      <c r="LG70" s="30"/>
      <c r="LH70" s="30"/>
      <c r="LI70" s="30"/>
      <c r="LJ70" s="30"/>
      <c r="LK70" s="30"/>
      <c r="LL70" s="30"/>
      <c r="LM70" s="30"/>
      <c r="LN70" s="30"/>
      <c r="LO70" s="30"/>
      <c r="LP70" s="30"/>
      <c r="LQ70" s="30"/>
      <c r="LR70" s="30"/>
      <c r="LS70" s="30"/>
      <c r="LT70" s="30"/>
      <c r="LU70" s="30"/>
      <c r="LV70" s="30"/>
      <c r="LW70" s="30"/>
      <c r="LX70" s="30"/>
      <c r="LY70" s="30"/>
      <c r="LZ70" s="30"/>
      <c r="MA70" s="30"/>
      <c r="MB70" s="30"/>
      <c r="MC70" s="30"/>
      <c r="MD70" s="30"/>
      <c r="ME70" s="30"/>
      <c r="MF70" s="30"/>
      <c r="MG70" s="30"/>
      <c r="MH70" s="30"/>
      <c r="MI70" s="30"/>
      <c r="MJ70" s="30"/>
      <c r="MK70" s="30"/>
      <c r="ML70" s="30"/>
      <c r="MM70" s="30"/>
      <c r="MN70" s="30"/>
      <c r="MO70" s="30"/>
      <c r="MP70" s="30"/>
      <c r="MQ70" s="30"/>
      <c r="MR70" s="30"/>
      <c r="MS70" s="30"/>
      <c r="MT70" s="30"/>
      <c r="MU70" s="30"/>
      <c r="MV70" s="30"/>
      <c r="MW70" s="30"/>
      <c r="MX70" s="30"/>
      <c r="MY70" s="30"/>
      <c r="MZ70" s="30"/>
      <c r="NA70" s="30"/>
      <c r="NB70" s="30"/>
      <c r="NC70" s="30"/>
      <c r="ND70" s="30"/>
      <c r="NE70" s="30"/>
      <c r="NF70" s="30"/>
      <c r="NG70" s="30"/>
      <c r="NH70" s="30"/>
      <c r="NI70" s="30"/>
      <c r="NJ70" s="30"/>
      <c r="NK70" s="30"/>
      <c r="NL70" s="30"/>
      <c r="NM70" s="30"/>
      <c r="NN70" s="30"/>
      <c r="NO70" s="30"/>
      <c r="NP70" s="30"/>
      <c r="NQ70" s="30"/>
      <c r="NR70" s="30"/>
      <c r="NS70" s="30"/>
      <c r="NT70" s="30"/>
      <c r="NU70" s="30"/>
      <c r="NV70" s="30"/>
      <c r="NW70" s="30"/>
      <c r="NX70" s="30"/>
      <c r="NY70" s="30"/>
      <c r="NZ70" s="30"/>
      <c r="OA70" s="30"/>
      <c r="OB70" s="30"/>
      <c r="OC70" s="30"/>
      <c r="OD70" s="30"/>
      <c r="OE70" s="30"/>
      <c r="OF70" s="30"/>
      <c r="OG70" s="30"/>
      <c r="OH70" s="30"/>
      <c r="OI70" s="30"/>
      <c r="OJ70" s="30"/>
      <c r="OK70" s="30"/>
      <c r="OL70" s="30"/>
      <c r="OM70" s="30"/>
      <c r="ON70" s="30"/>
      <c r="OO70" s="30"/>
      <c r="OP70" s="30"/>
      <c r="OQ70" s="30"/>
      <c r="OR70" s="30"/>
      <c r="OS70" s="30"/>
      <c r="OT70" s="30"/>
      <c r="OU70" s="30"/>
      <c r="OV70" s="30"/>
      <c r="OW70" s="30"/>
      <c r="OX70" s="30"/>
      <c r="OY70" s="30"/>
      <c r="OZ70" s="30"/>
      <c r="PA70" s="30"/>
      <c r="PB70" s="30"/>
      <c r="PC70" s="30"/>
      <c r="PD70" s="30"/>
      <c r="PE70" s="30"/>
      <c r="PF70" s="30"/>
      <c r="PG70" s="30"/>
      <c r="PH70" s="30"/>
      <c r="PI70" s="30"/>
      <c r="PJ70" s="30"/>
      <c r="PK70" s="30"/>
      <c r="PL70" s="30"/>
      <c r="PM70" s="30"/>
      <c r="PN70" s="30"/>
      <c r="PO70" s="30"/>
      <c r="PP70" s="30"/>
      <c r="PQ70" s="30"/>
      <c r="PR70" s="30"/>
      <c r="PS70" s="30"/>
      <c r="PT70" s="30"/>
      <c r="PU70" s="30"/>
      <c r="PV70" s="30"/>
      <c r="PW70" s="30"/>
      <c r="PX70" s="30"/>
      <c r="PY70" s="30"/>
      <c r="PZ70" s="30"/>
      <c r="QA70" s="30"/>
      <c r="QB70" s="30"/>
      <c r="QC70" s="30"/>
      <c r="QD70" s="30"/>
      <c r="QE70" s="30"/>
      <c r="QF70" s="30"/>
      <c r="QG70" s="30"/>
      <c r="QH70" s="30"/>
      <c r="QI70" s="30"/>
      <c r="QJ70" s="30"/>
      <c r="QK70" s="30"/>
      <c r="QL70" s="30"/>
      <c r="QM70" s="30"/>
      <c r="QN70" s="30"/>
      <c r="QO70" s="30"/>
      <c r="QP70" s="30"/>
      <c r="QQ70" s="30"/>
      <c r="QR70" s="30"/>
      <c r="QS70" s="30"/>
      <c r="QT70" s="30"/>
      <c r="QU70" s="30"/>
      <c r="QV70" s="30"/>
      <c r="QW70" s="30"/>
      <c r="QX70" s="30"/>
      <c r="QY70" s="30"/>
      <c r="QZ70" s="30"/>
      <c r="RA70" s="30"/>
      <c r="RB70" s="30"/>
      <c r="RC70" s="30"/>
      <c r="RD70" s="30"/>
      <c r="RE70" s="30"/>
      <c r="RF70" s="30"/>
      <c r="RG70" s="30"/>
      <c r="RH70" s="30"/>
      <c r="RI70" s="30"/>
      <c r="RJ70" s="30"/>
      <c r="RK70" s="30"/>
      <c r="RL70" s="30"/>
      <c r="RM70" s="30"/>
      <c r="RN70" s="30"/>
      <c r="RO70" s="30"/>
      <c r="RP70" s="30"/>
      <c r="RQ70" s="30"/>
      <c r="RR70" s="30"/>
      <c r="RS70" s="30"/>
      <c r="RT70" s="30"/>
      <c r="RU70" s="30"/>
      <c r="RV70" s="30"/>
      <c r="RW70" s="30"/>
      <c r="RX70" s="30"/>
      <c r="RY70" s="30"/>
      <c r="RZ70" s="30"/>
      <c r="SA70" s="30"/>
      <c r="SB70" s="30"/>
      <c r="SC70" s="30"/>
      <c r="SD70" s="30"/>
      <c r="SE70" s="30"/>
      <c r="SF70" s="30"/>
      <c r="SG70" s="30"/>
      <c r="SH70" s="30"/>
      <c r="SI70" s="30"/>
      <c r="SJ70" s="30"/>
      <c r="SK70" s="30"/>
      <c r="SL70" s="30"/>
      <c r="SM70" s="30"/>
      <c r="SN70" s="30"/>
      <c r="SO70" s="30"/>
      <c r="SP70" s="30"/>
      <c r="SQ70" s="30"/>
      <c r="SR70" s="30"/>
      <c r="SS70" s="30"/>
      <c r="ST70" s="30"/>
      <c r="SU70" s="30"/>
      <c r="SV70" s="30"/>
      <c r="SW70" s="30"/>
      <c r="SX70" s="30"/>
      <c r="SY70" s="30"/>
      <c r="SZ70" s="30"/>
      <c r="TA70" s="30"/>
      <c r="TB70" s="30"/>
      <c r="TC70" s="30"/>
      <c r="TD70" s="30"/>
      <c r="TE70" s="30"/>
      <c r="TF70" s="30"/>
      <c r="TG70" s="30"/>
      <c r="TH70" s="30"/>
      <c r="TI70" s="30"/>
      <c r="TJ70" s="30"/>
      <c r="TK70" s="30"/>
      <c r="TL70" s="30"/>
      <c r="TM70" s="30"/>
      <c r="TN70" s="30"/>
      <c r="TO70" s="30"/>
      <c r="TP70" s="30"/>
      <c r="TQ70" s="30"/>
      <c r="TR70" s="30"/>
      <c r="TS70" s="30"/>
      <c r="TT70" s="30"/>
      <c r="TU70" s="30"/>
      <c r="TV70" s="30"/>
      <c r="TW70" s="30"/>
      <c r="TX70" s="30"/>
      <c r="TY70" s="30"/>
      <c r="TZ70" s="30"/>
      <c r="UA70" s="30"/>
      <c r="UB70" s="30"/>
      <c r="UC70" s="30"/>
      <c r="UD70" s="30"/>
      <c r="UE70" s="30"/>
      <c r="UF70" s="30"/>
      <c r="UG70" s="30"/>
      <c r="UH70" s="30"/>
      <c r="UI70" s="30"/>
      <c r="UJ70" s="30"/>
      <c r="UK70" s="30"/>
      <c r="UL70" s="30"/>
      <c r="UM70" s="30"/>
      <c r="UN70" s="30"/>
      <c r="UO70" s="30"/>
      <c r="UP70" s="30"/>
      <c r="UQ70" s="30"/>
      <c r="UR70" s="30"/>
      <c r="US70" s="30"/>
      <c r="UT70" s="30"/>
      <c r="UU70" s="30"/>
      <c r="UV70" s="30"/>
      <c r="UW70" s="30"/>
      <c r="UX70" s="30"/>
      <c r="UY70" s="30"/>
      <c r="UZ70" s="30"/>
      <c r="VA70" s="30"/>
      <c r="VB70" s="30"/>
      <c r="VC70" s="30"/>
      <c r="VD70" s="30"/>
      <c r="VE70" s="30"/>
      <c r="VF70" s="30"/>
      <c r="VG70" s="30"/>
      <c r="VH70" s="30"/>
      <c r="VI70" s="30"/>
      <c r="VJ70" s="30"/>
      <c r="VK70" s="30"/>
      <c r="VL70" s="30"/>
      <c r="VM70" s="30"/>
      <c r="VN70" s="30"/>
      <c r="VO70" s="30"/>
      <c r="VP70" s="30"/>
      <c r="VQ70" s="30"/>
      <c r="VR70" s="30"/>
      <c r="VS70" s="30"/>
      <c r="VT70" s="30"/>
      <c r="VU70" s="30"/>
      <c r="VV70" s="30"/>
      <c r="VW70" s="30"/>
      <c r="VX70" s="30"/>
      <c r="VY70" s="30"/>
      <c r="VZ70" s="30"/>
      <c r="WA70" s="30"/>
      <c r="WB70" s="30"/>
      <c r="WC70" s="30"/>
      <c r="WD70" s="30"/>
      <c r="WE70" s="30"/>
      <c r="WF70" s="30"/>
      <c r="WG70" s="30"/>
      <c r="WH70" s="30"/>
      <c r="WI70" s="30"/>
      <c r="WJ70" s="30"/>
      <c r="WK70" s="30"/>
      <c r="WL70" s="30"/>
      <c r="WM70" s="30"/>
      <c r="WN70" s="30"/>
      <c r="WO70" s="30"/>
      <c r="WP70" s="30"/>
      <c r="WQ70" s="30"/>
      <c r="WR70" s="30"/>
      <c r="WS70" s="30"/>
      <c r="WT70" s="30"/>
      <c r="WU70" s="30"/>
      <c r="WV70" s="30"/>
      <c r="WW70" s="30"/>
      <c r="WX70" s="30"/>
      <c r="WY70" s="30"/>
      <c r="WZ70" s="30"/>
      <c r="XA70" s="30"/>
      <c r="XB70" s="30"/>
      <c r="XC70" s="30"/>
      <c r="XD70" s="30"/>
      <c r="XE70" s="30"/>
      <c r="XF70" s="30"/>
      <c r="XG70" s="30"/>
      <c r="XH70" s="30"/>
      <c r="XI70" s="30"/>
      <c r="XJ70" s="30"/>
      <c r="XK70" s="30"/>
      <c r="XL70" s="30"/>
      <c r="XM70" s="30"/>
      <c r="XN70" s="30"/>
      <c r="XO70" s="30"/>
      <c r="XP70" s="30"/>
      <c r="XQ70" s="30"/>
      <c r="XR70" s="30"/>
      <c r="XS70" s="30"/>
      <c r="XT70" s="30"/>
      <c r="XU70" s="30"/>
      <c r="XV70" s="30"/>
      <c r="XW70" s="30"/>
      <c r="XX70" s="30"/>
      <c r="XY70" s="30"/>
      <c r="XZ70" s="30"/>
      <c r="YA70" s="30"/>
      <c r="YB70" s="30"/>
      <c r="YC70" s="30"/>
      <c r="YD70" s="30"/>
      <c r="YE70" s="30"/>
      <c r="YF70" s="30"/>
      <c r="YG70" s="30"/>
      <c r="YH70" s="30"/>
      <c r="YI70" s="30"/>
      <c r="YJ70" s="30"/>
      <c r="YK70" s="30"/>
      <c r="YL70" s="30"/>
      <c r="YM70" s="30"/>
      <c r="YN70" s="30"/>
      <c r="YO70" s="30"/>
      <c r="YP70" s="30"/>
      <c r="YQ70" s="30"/>
      <c r="YR70" s="30"/>
      <c r="YS70" s="30"/>
      <c r="YT70" s="30"/>
      <c r="YU70" s="30"/>
      <c r="YV70" s="30"/>
      <c r="YW70" s="30"/>
      <c r="YX70" s="30"/>
      <c r="YY70" s="30"/>
      <c r="YZ70" s="30"/>
      <c r="ZA70" s="30"/>
      <c r="ZB70" s="30"/>
      <c r="ZC70" s="30"/>
      <c r="ZD70" s="30"/>
      <c r="ZE70" s="30"/>
      <c r="ZF70" s="30"/>
      <c r="ZG70" s="30"/>
      <c r="ZH70" s="30"/>
      <c r="ZI70" s="30"/>
      <c r="ZJ70" s="30"/>
      <c r="ZK70" s="30"/>
      <c r="ZL70" s="30"/>
      <c r="ZM70" s="30"/>
      <c r="ZN70" s="30"/>
      <c r="ZO70" s="30"/>
      <c r="ZP70" s="30"/>
      <c r="ZQ70" s="30"/>
      <c r="ZR70" s="30"/>
      <c r="ZS70" s="30"/>
      <c r="ZT70" s="30"/>
      <c r="ZU70" s="30"/>
      <c r="ZV70" s="30"/>
      <c r="ZW70" s="30"/>
      <c r="ZX70" s="30"/>
      <c r="ZY70" s="30"/>
      <c r="ZZ70" s="30"/>
      <c r="AAA70" s="30"/>
      <c r="AAB70" s="30"/>
      <c r="AAC70" s="30"/>
      <c r="AAD70" s="30"/>
      <c r="AAE70" s="30"/>
      <c r="AAF70" s="30"/>
      <c r="AAG70" s="30"/>
      <c r="AAH70" s="30"/>
      <c r="AAI70" s="30"/>
      <c r="AAJ70" s="30"/>
      <c r="AAK70" s="30"/>
      <c r="AAL70" s="30"/>
      <c r="AAM70" s="30"/>
      <c r="AAN70" s="30"/>
      <c r="AAO70" s="30"/>
      <c r="AAP70" s="30"/>
      <c r="AAQ70" s="30"/>
      <c r="AAR70" s="30"/>
      <c r="AAS70" s="30"/>
      <c r="AAT70" s="30"/>
      <c r="AAU70" s="30"/>
      <c r="AAV70" s="30"/>
      <c r="AAW70" s="30"/>
      <c r="AAX70" s="30"/>
      <c r="AAY70" s="30"/>
      <c r="AAZ70" s="30"/>
      <c r="ABA70" s="30"/>
      <c r="ABB70" s="30"/>
      <c r="ABC70" s="30"/>
      <c r="ABD70" s="30"/>
      <c r="ABE70" s="30"/>
      <c r="ABF70" s="30"/>
      <c r="ABG70" s="30"/>
      <c r="ABH70" s="30"/>
      <c r="ABI70" s="30"/>
      <c r="ABJ70" s="30"/>
      <c r="ABK70" s="30"/>
      <c r="ABL70" s="30"/>
      <c r="ABM70" s="30"/>
      <c r="ABN70" s="30"/>
      <c r="ABO70" s="30"/>
      <c r="ABP70" s="30"/>
      <c r="ABQ70" s="30"/>
      <c r="ABR70" s="30"/>
      <c r="ABS70" s="30"/>
      <c r="ABT70" s="30"/>
      <c r="ABU70" s="30"/>
      <c r="ABV70" s="30"/>
      <c r="ABW70" s="30"/>
      <c r="ABX70" s="30"/>
      <c r="ABY70" s="30"/>
      <c r="ABZ70" s="30"/>
      <c r="ACA70" s="30"/>
      <c r="ACB70" s="30"/>
      <c r="ACC70" s="30"/>
      <c r="ACD70" s="30"/>
      <c r="ACE70" s="30"/>
      <c r="ACF70" s="30"/>
      <c r="ACG70" s="30"/>
      <c r="ACH70" s="30"/>
      <c r="ACI70" s="30"/>
      <c r="ACJ70" s="30"/>
      <c r="ACK70" s="30"/>
      <c r="ACL70" s="30"/>
      <c r="ACM70" s="30"/>
      <c r="ACN70" s="30"/>
      <c r="ACO70" s="30"/>
      <c r="ACP70" s="30"/>
      <c r="ACQ70" s="30"/>
      <c r="ACR70" s="30"/>
      <c r="ACS70" s="30"/>
      <c r="ACT70" s="30"/>
      <c r="ACU70" s="30"/>
      <c r="ACV70" s="30"/>
      <c r="ACW70" s="30"/>
      <c r="ACX70" s="30"/>
      <c r="ACY70" s="30"/>
      <c r="ACZ70" s="30"/>
      <c r="ADA70" s="30"/>
      <c r="ADB70" s="30"/>
      <c r="ADC70" s="30"/>
      <c r="ADD70" s="30"/>
      <c r="ADE70" s="30"/>
      <c r="ADF70" s="30"/>
      <c r="ADG70" s="30"/>
      <c r="ADH70" s="30"/>
      <c r="ADI70" s="30"/>
      <c r="ADJ70" s="30"/>
      <c r="ADK70" s="30"/>
      <c r="ADL70" s="30"/>
      <c r="ADM70" s="30"/>
      <c r="ADN70" s="30"/>
      <c r="ADO70" s="30"/>
      <c r="ADP70" s="30"/>
      <c r="ADQ70" s="30"/>
      <c r="ADR70" s="30"/>
      <c r="ADS70" s="30"/>
      <c r="ADT70" s="30"/>
      <c r="ADU70" s="30"/>
      <c r="ADV70" s="30"/>
      <c r="ADW70" s="30"/>
      <c r="ADX70" s="30"/>
      <c r="ADY70" s="30"/>
      <c r="ADZ70" s="30"/>
      <c r="AEA70" s="30"/>
      <c r="AEB70" s="30"/>
      <c r="AEC70" s="30"/>
      <c r="AED70" s="30"/>
      <c r="AEE70" s="30"/>
      <c r="AEF70" s="30"/>
      <c r="AEG70" s="30"/>
      <c r="AEH70" s="30"/>
      <c r="AEI70" s="30"/>
      <c r="AEJ70" s="30"/>
      <c r="AEK70" s="30"/>
      <c r="AEL70" s="30"/>
      <c r="AEM70" s="30"/>
      <c r="AEN70" s="30"/>
      <c r="AEO70" s="30"/>
      <c r="AEP70" s="30"/>
      <c r="AEQ70" s="30"/>
      <c r="AER70" s="30"/>
      <c r="AES70" s="30"/>
      <c r="AET70" s="30"/>
      <c r="AEU70" s="30"/>
      <c r="AEV70" s="30"/>
      <c r="AEW70" s="30"/>
      <c r="AEX70" s="30"/>
      <c r="AEY70" s="30"/>
      <c r="AEZ70" s="30"/>
      <c r="AFA70" s="30"/>
      <c r="AFB70" s="30"/>
      <c r="AFC70" s="30"/>
      <c r="AFD70" s="30"/>
      <c r="AFE70" s="30"/>
      <c r="AFF70" s="30"/>
      <c r="AFG70" s="30"/>
      <c r="AFH70" s="30"/>
      <c r="AFI70" s="30"/>
      <c r="AFJ70" s="30"/>
      <c r="AFK70" s="30"/>
      <c r="AFL70" s="30"/>
      <c r="AFM70" s="30"/>
      <c r="AFN70" s="30"/>
      <c r="AFO70" s="30"/>
      <c r="AFP70" s="30"/>
      <c r="AFQ70" s="30"/>
      <c r="AFR70" s="30"/>
      <c r="AFS70" s="30"/>
      <c r="AFT70" s="30"/>
      <c r="AFU70" s="30"/>
      <c r="AFV70" s="30"/>
      <c r="AFW70" s="30"/>
      <c r="AFX70" s="30"/>
      <c r="AFY70" s="30"/>
      <c r="AFZ70" s="30"/>
      <c r="AGA70" s="30"/>
      <c r="AGB70" s="30"/>
      <c r="AGC70" s="30"/>
      <c r="AGD70" s="30"/>
      <c r="AGE70" s="30"/>
      <c r="AGF70" s="30"/>
      <c r="AGG70" s="30"/>
      <c r="AGH70" s="30"/>
      <c r="AGI70" s="30"/>
      <c r="AGJ70" s="30"/>
      <c r="AGK70" s="30"/>
      <c r="AGL70" s="30"/>
      <c r="AGM70" s="30"/>
      <c r="AGN70" s="30"/>
      <c r="AGO70" s="30"/>
      <c r="AGP70" s="30"/>
      <c r="AGQ70" s="30"/>
      <c r="AGR70" s="30"/>
      <c r="AGS70" s="30"/>
      <c r="AGT70" s="30"/>
      <c r="AGU70" s="30"/>
      <c r="AGV70" s="30"/>
      <c r="AGW70" s="30"/>
      <c r="AGX70" s="30"/>
      <c r="AGY70" s="30"/>
      <c r="AGZ70" s="30"/>
      <c r="AHA70" s="30"/>
      <c r="AHB70" s="30"/>
      <c r="AHC70" s="30"/>
      <c r="AHD70" s="30"/>
      <c r="AHE70" s="30"/>
      <c r="AHF70" s="30"/>
      <c r="AHG70" s="30"/>
      <c r="AHH70" s="30"/>
      <c r="AHI70" s="30"/>
      <c r="AHJ70" s="30"/>
      <c r="AHK70" s="30"/>
      <c r="AHL70" s="30"/>
      <c r="AHM70" s="30"/>
      <c r="AHN70" s="30"/>
      <c r="AHO70" s="30"/>
      <c r="AHP70" s="30"/>
      <c r="AHQ70" s="30"/>
      <c r="AHR70" s="30"/>
      <c r="AHS70" s="30"/>
      <c r="AHT70" s="30"/>
      <c r="AHU70" s="30"/>
      <c r="AHV70" s="30"/>
      <c r="AHW70" s="30"/>
      <c r="AHX70" s="30"/>
      <c r="AHY70" s="30"/>
      <c r="AHZ70" s="30"/>
      <c r="AIA70" s="30"/>
      <c r="AIB70" s="30"/>
      <c r="AIC70" s="30"/>
      <c r="AID70" s="30"/>
      <c r="AIE70" s="30"/>
      <c r="AIF70" s="30"/>
      <c r="AIG70" s="30"/>
      <c r="AIH70" s="30"/>
      <c r="AII70" s="30"/>
      <c r="AIJ70" s="30"/>
      <c r="AIK70" s="30"/>
      <c r="AIL70" s="30"/>
      <c r="AIM70" s="30"/>
      <c r="AIN70" s="30"/>
      <c r="AIO70" s="30"/>
      <c r="AIP70" s="30"/>
      <c r="AIQ70" s="30"/>
      <c r="AIR70" s="30"/>
      <c r="AIS70" s="30"/>
      <c r="AIT70" s="30"/>
      <c r="AIU70" s="30"/>
      <c r="AIV70" s="30"/>
      <c r="AIW70" s="30"/>
      <c r="AIX70" s="30"/>
      <c r="AIY70" s="30"/>
      <c r="AIZ70" s="30"/>
      <c r="AJA70" s="30"/>
      <c r="AJB70" s="30"/>
      <c r="AJC70" s="30"/>
      <c r="AJD70" s="30"/>
      <c r="AJE70" s="30"/>
      <c r="AJF70" s="30"/>
      <c r="AJG70" s="30"/>
      <c r="AJH70" s="30"/>
      <c r="AJI70" s="30"/>
      <c r="AJJ70" s="30"/>
      <c r="AJK70" s="30"/>
      <c r="AJL70" s="30"/>
      <c r="AJM70" s="30"/>
      <c r="AJN70" s="30"/>
      <c r="AJO70" s="30"/>
      <c r="AJP70" s="30"/>
      <c r="AJQ70" s="30"/>
      <c r="AJR70" s="30"/>
      <c r="AJS70" s="30"/>
      <c r="AJT70" s="30"/>
      <c r="AJU70" s="30"/>
      <c r="AJV70" s="30"/>
      <c r="AJW70" s="30"/>
      <c r="AJX70" s="30"/>
      <c r="AJY70" s="30"/>
      <c r="AJZ70" s="30"/>
      <c r="AKA70" s="30"/>
      <c r="AKB70" s="30"/>
      <c r="AKC70" s="30"/>
      <c r="AKD70" s="30"/>
      <c r="AKE70" s="30"/>
      <c r="AKF70" s="30"/>
      <c r="AKG70" s="30"/>
      <c r="AKH70" s="30"/>
      <c r="AKI70" s="30"/>
      <c r="AKJ70" s="30"/>
      <c r="AKK70" s="30"/>
      <c r="AKL70" s="30"/>
      <c r="AKM70" s="30"/>
      <c r="AKN70" s="30"/>
      <c r="AKO70" s="30"/>
      <c r="AKP70" s="30"/>
      <c r="AKQ70" s="30"/>
      <c r="AKR70" s="30"/>
      <c r="AKS70" s="30"/>
      <c r="AKT70" s="30"/>
      <c r="AKU70" s="30"/>
      <c r="AKV70" s="30"/>
      <c r="AKW70" s="30"/>
      <c r="AKX70" s="30"/>
      <c r="AKY70" s="30"/>
      <c r="AKZ70" s="30"/>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row>
    <row r="71" spans="1:1025" ht="38.25" x14ac:dyDescent="0.2">
      <c r="A71" s="16">
        <v>67</v>
      </c>
      <c r="B71" s="20" t="s">
        <v>178</v>
      </c>
      <c r="C71" s="39" t="s">
        <v>65</v>
      </c>
      <c r="D71" s="39" t="s">
        <v>63</v>
      </c>
      <c r="E71" s="16">
        <v>5</v>
      </c>
      <c r="F71" s="15">
        <f>E71/tiempo!$J$14</f>
        <v>2.0202020202020204E-2</v>
      </c>
      <c r="G71" s="16">
        <v>8</v>
      </c>
    </row>
    <row r="72" spans="1:1025" ht="63.75" x14ac:dyDescent="0.2">
      <c r="A72" s="16">
        <v>68</v>
      </c>
      <c r="B72" s="17" t="s">
        <v>179</v>
      </c>
      <c r="C72" s="39" t="s">
        <v>64</v>
      </c>
      <c r="D72" s="39" t="s">
        <v>69</v>
      </c>
      <c r="E72" s="16">
        <v>5</v>
      </c>
      <c r="F72" s="15">
        <f>E72/tiempo!$J$14</f>
        <v>2.0202020202020204E-2</v>
      </c>
      <c r="G72" s="16">
        <v>8</v>
      </c>
    </row>
    <row r="73" spans="1:1025" ht="38.25" x14ac:dyDescent="0.2">
      <c r="A73" s="16">
        <v>69</v>
      </c>
      <c r="B73" s="17" t="s">
        <v>180</v>
      </c>
      <c r="C73" s="39" t="s">
        <v>74</v>
      </c>
      <c r="D73" s="39" t="s">
        <v>84</v>
      </c>
      <c r="E73" s="16">
        <v>2</v>
      </c>
      <c r="F73" s="15">
        <f>E73/tiempo!$J$14</f>
        <v>8.0808080808080808E-3</v>
      </c>
      <c r="G73" s="16">
        <v>8</v>
      </c>
    </row>
    <row r="74" spans="1:1025" ht="38.25" x14ac:dyDescent="0.2">
      <c r="A74" s="16">
        <v>70</v>
      </c>
      <c r="B74" s="17" t="s">
        <v>181</v>
      </c>
    </row>
    <row r="75" spans="1:1025" x14ac:dyDescent="0.2">
      <c r="A75" s="16">
        <v>71</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17" zoomScaleNormal="100" workbookViewId="0">
      <selection activeCell="R27" sqref="R27"/>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E18" zoomScaleNormal="100" workbookViewId="0">
      <selection activeCell="Q32" sqref="Q3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f>F17</f>
        <v>2.9197080291970802E-2</v>
      </c>
      <c r="R17" s="16">
        <v>8</v>
      </c>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f>F18</f>
        <v>7.2992700729927005E-3</v>
      </c>
      <c r="R18" s="16">
        <v>8</v>
      </c>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G1" zoomScaleNormal="100" workbookViewId="0">
      <selection activeCell="P1" sqref="P1"/>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P2" s="16">
        <f>SUM(T2:X2)</f>
        <v>1.8</v>
      </c>
      <c r="Q2" s="15">
        <f>IF(NOT(ISBLANK(R2)),F2,0)</f>
        <v>7.1942446043165464E-2</v>
      </c>
      <c r="R2" s="16">
        <v>6</v>
      </c>
      <c r="T2" s="16">
        <v>0.45</v>
      </c>
      <c r="U2" s="16">
        <v>0.45</v>
      </c>
      <c r="V2" s="16">
        <v>0</v>
      </c>
      <c r="W2" s="16">
        <v>0.45</v>
      </c>
      <c r="X2" s="16">
        <v>0.45</v>
      </c>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P3" s="16">
        <f t="shared" ref="P3:P22" si="2">SUM(T3:X3)</f>
        <v>4.3666666666666663</v>
      </c>
      <c r="Q3" s="15">
        <f t="shared" ref="Q3:Q22" si="3">IF(NOT(ISBLANK(R3)),F3,0)</f>
        <v>7.1942446043165464E-2</v>
      </c>
      <c r="R3" s="16">
        <v>6</v>
      </c>
      <c r="T3" s="16">
        <v>1.1666666666666667</v>
      </c>
      <c r="U3" s="16">
        <v>1.8666666666666667</v>
      </c>
      <c r="V3" s="16">
        <v>0</v>
      </c>
      <c r="W3" s="16">
        <v>0.66666666666666663</v>
      </c>
      <c r="X3" s="16">
        <v>0.66666666666666663</v>
      </c>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P4" s="16">
        <f t="shared" si="2"/>
        <v>7.2</v>
      </c>
      <c r="Q4" s="15">
        <f t="shared" si="3"/>
        <v>2.8776978417266189E-2</v>
      </c>
      <c r="R4" s="16">
        <v>7</v>
      </c>
      <c r="T4" s="16">
        <v>0</v>
      </c>
      <c r="U4" s="16">
        <v>0</v>
      </c>
      <c r="V4" s="16">
        <v>0</v>
      </c>
      <c r="W4" s="16">
        <v>7.2</v>
      </c>
      <c r="X4" s="16">
        <v>0</v>
      </c>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P5" s="16">
        <f t="shared" si="2"/>
        <v>3.3166666666666664</v>
      </c>
      <c r="Q5" s="15">
        <f t="shared" si="3"/>
        <v>2.8776978417266189E-2</v>
      </c>
      <c r="R5" s="16">
        <v>7</v>
      </c>
      <c r="T5" s="16">
        <v>0</v>
      </c>
      <c r="U5" s="16">
        <v>1.6666666666666667</v>
      </c>
      <c r="V5" s="16">
        <v>0</v>
      </c>
      <c r="W5" s="16">
        <v>1.65</v>
      </c>
      <c r="X5" s="16">
        <v>0</v>
      </c>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P6" s="16">
        <f t="shared" si="2"/>
        <v>2.6166666666666667</v>
      </c>
      <c r="Q6" s="15">
        <f t="shared" si="3"/>
        <v>4.3165467625899283E-2</v>
      </c>
      <c r="R6" s="16">
        <v>7</v>
      </c>
      <c r="T6" s="16">
        <v>0</v>
      </c>
      <c r="U6" s="16">
        <v>0.98333333333333328</v>
      </c>
      <c r="V6" s="16">
        <v>0</v>
      </c>
      <c r="W6" s="16">
        <v>1.6333333333333333</v>
      </c>
      <c r="X6" s="16">
        <v>0</v>
      </c>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P7" s="16">
        <f t="shared" si="2"/>
        <v>2.2999999999999998</v>
      </c>
      <c r="Q7" s="15">
        <f t="shared" si="3"/>
        <v>4.3165467625899283E-2</v>
      </c>
      <c r="R7" s="16">
        <v>7</v>
      </c>
      <c r="T7" s="16">
        <v>0</v>
      </c>
      <c r="U7" s="16">
        <v>1.1499999999999999</v>
      </c>
      <c r="V7" s="16">
        <v>0</v>
      </c>
      <c r="W7" s="16">
        <v>1.1499999999999999</v>
      </c>
      <c r="X7" s="16">
        <v>0</v>
      </c>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P8" s="16">
        <f t="shared" si="2"/>
        <v>0.28333333333333333</v>
      </c>
      <c r="Q8" s="15">
        <f t="shared" si="3"/>
        <v>7.1942446043165471E-3</v>
      </c>
      <c r="R8" s="16">
        <v>6</v>
      </c>
      <c r="T8" s="16">
        <v>0</v>
      </c>
      <c r="U8" s="16">
        <v>0</v>
      </c>
      <c r="V8" s="16">
        <v>0</v>
      </c>
      <c r="W8" s="16">
        <v>0.28333333333333333</v>
      </c>
      <c r="X8" s="16">
        <v>0</v>
      </c>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P9" s="16">
        <f t="shared" si="2"/>
        <v>1.1000000000000001</v>
      </c>
      <c r="Q9" s="15">
        <f t="shared" si="3"/>
        <v>2.8776978417266189E-2</v>
      </c>
      <c r="R9" s="16">
        <v>6</v>
      </c>
      <c r="T9" s="16">
        <v>0.55000000000000004</v>
      </c>
      <c r="U9" s="16">
        <v>0</v>
      </c>
      <c r="V9" s="16">
        <v>0</v>
      </c>
      <c r="W9" s="16">
        <v>0.55000000000000004</v>
      </c>
      <c r="X9" s="16">
        <v>0</v>
      </c>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P10" s="16">
        <f t="shared" si="2"/>
        <v>0.66666666666666663</v>
      </c>
      <c r="Q10" s="15">
        <f t="shared" si="3"/>
        <v>2.8776978417266189E-2</v>
      </c>
      <c r="R10" s="16">
        <v>7</v>
      </c>
      <c r="T10" s="16">
        <v>0</v>
      </c>
      <c r="U10" s="16">
        <v>0.66666666666666663</v>
      </c>
      <c r="V10" s="16">
        <v>0</v>
      </c>
      <c r="W10" s="16">
        <v>0</v>
      </c>
      <c r="X10" s="16">
        <v>0</v>
      </c>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P11" s="16">
        <f t="shared" si="2"/>
        <v>0</v>
      </c>
      <c r="Q11" s="15">
        <f t="shared" si="3"/>
        <v>0</v>
      </c>
      <c r="T11" s="16">
        <v>0</v>
      </c>
      <c r="U11" s="16">
        <v>0</v>
      </c>
      <c r="V11" s="16">
        <v>0</v>
      </c>
      <c r="W11" s="16">
        <v>0</v>
      </c>
      <c r="X11" s="16">
        <v>0</v>
      </c>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P12" s="16">
        <f t="shared" si="2"/>
        <v>3.3666666666666667</v>
      </c>
      <c r="Q12" s="15">
        <f t="shared" si="3"/>
        <v>5.7553956834532377E-2</v>
      </c>
      <c r="R12" s="16">
        <v>6</v>
      </c>
      <c r="T12" s="16">
        <v>0</v>
      </c>
      <c r="U12" s="16">
        <v>1.6833333333333333</v>
      </c>
      <c r="V12" s="16">
        <v>0</v>
      </c>
      <c r="W12" s="16">
        <v>1.6833333333333333</v>
      </c>
      <c r="X12" s="16">
        <v>0</v>
      </c>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P13" s="16">
        <f t="shared" si="2"/>
        <v>8.5</v>
      </c>
      <c r="Q13" s="15">
        <f t="shared" si="3"/>
        <v>5.7553956834532377E-2</v>
      </c>
      <c r="R13" s="16">
        <v>7</v>
      </c>
      <c r="T13" s="16">
        <v>4</v>
      </c>
      <c r="U13" s="16">
        <v>0</v>
      </c>
      <c r="V13" s="16">
        <v>0</v>
      </c>
      <c r="W13" s="16">
        <v>0</v>
      </c>
      <c r="X13" s="16">
        <v>4.5</v>
      </c>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4">$E$14/5</f>
        <v>1.5</v>
      </c>
      <c r="K14" s="16">
        <f t="shared" si="4"/>
        <v>1.5</v>
      </c>
      <c r="L14" s="16">
        <f t="shared" si="4"/>
        <v>1.5</v>
      </c>
      <c r="M14" s="16">
        <f t="shared" si="4"/>
        <v>1.5</v>
      </c>
      <c r="P14" s="16">
        <f t="shared" si="2"/>
        <v>9.65</v>
      </c>
      <c r="Q14" s="15">
        <f t="shared" si="3"/>
        <v>0.1079136690647482</v>
      </c>
      <c r="R14" s="16">
        <v>7</v>
      </c>
      <c r="T14" s="16">
        <v>1.5</v>
      </c>
      <c r="U14" s="16">
        <v>2.1333333333333333</v>
      </c>
      <c r="V14" s="16">
        <v>0</v>
      </c>
      <c r="W14" s="16">
        <v>4.4333333333333336</v>
      </c>
      <c r="X14" s="16">
        <v>1.5833333333333333</v>
      </c>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P15" s="16">
        <f t="shared" si="2"/>
        <v>0</v>
      </c>
      <c r="Q15" s="15">
        <f t="shared" si="3"/>
        <v>0</v>
      </c>
      <c r="T15" s="16">
        <v>0</v>
      </c>
      <c r="U15" s="16">
        <v>0</v>
      </c>
      <c r="V15" s="16">
        <v>0</v>
      </c>
      <c r="W15" s="16">
        <v>0</v>
      </c>
      <c r="X15" s="16">
        <v>0</v>
      </c>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P16" s="16">
        <f t="shared" si="2"/>
        <v>2.0833333333333335</v>
      </c>
      <c r="Q16" s="15">
        <f t="shared" si="3"/>
        <v>2.8776978417266189E-2</v>
      </c>
      <c r="R16" s="16">
        <v>7</v>
      </c>
      <c r="T16" s="16">
        <v>0</v>
      </c>
      <c r="U16" s="16">
        <v>0</v>
      </c>
      <c r="V16" s="16">
        <v>0</v>
      </c>
      <c r="W16" s="16">
        <v>0</v>
      </c>
      <c r="X16" s="16">
        <v>2.0833333333333335</v>
      </c>
    </row>
    <row r="17" spans="1:24"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P17" s="16">
        <f t="shared" si="2"/>
        <v>1.5</v>
      </c>
      <c r="Q17" s="15">
        <f t="shared" si="3"/>
        <v>2.8776978417266189E-2</v>
      </c>
      <c r="R17" s="16">
        <v>7</v>
      </c>
      <c r="T17" s="16">
        <v>1.5</v>
      </c>
      <c r="U17" s="16">
        <v>0</v>
      </c>
      <c r="V17" s="16">
        <v>0</v>
      </c>
      <c r="W17" s="16">
        <v>0</v>
      </c>
      <c r="X17" s="16">
        <v>0</v>
      </c>
    </row>
    <row r="18" spans="1:24"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P18" s="16">
        <f t="shared" si="2"/>
        <v>0</v>
      </c>
      <c r="Q18" s="15">
        <f t="shared" si="3"/>
        <v>4.3165467625899283E-2</v>
      </c>
      <c r="R18" s="16">
        <v>6</v>
      </c>
      <c r="T18" s="16">
        <v>0</v>
      </c>
      <c r="U18" s="16">
        <v>0</v>
      </c>
      <c r="V18" s="16">
        <v>0</v>
      </c>
      <c r="W18" s="16">
        <v>0</v>
      </c>
      <c r="X18" s="16">
        <v>0</v>
      </c>
    </row>
    <row r="19" spans="1:24"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P19" s="16">
        <f t="shared" si="2"/>
        <v>7</v>
      </c>
      <c r="Q19" s="15">
        <f t="shared" si="3"/>
        <v>0.12949640287769784</v>
      </c>
      <c r="R19" s="16">
        <v>7</v>
      </c>
      <c r="T19" s="16">
        <v>0</v>
      </c>
      <c r="U19" s="16">
        <v>0</v>
      </c>
      <c r="V19" s="16">
        <v>2.75</v>
      </c>
      <c r="W19" s="16">
        <v>4.25</v>
      </c>
      <c r="X19" s="16">
        <v>0</v>
      </c>
    </row>
    <row r="20" spans="1:24"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P20" s="16">
        <f t="shared" si="2"/>
        <v>0</v>
      </c>
      <c r="Q20" s="15">
        <f t="shared" si="3"/>
        <v>0</v>
      </c>
      <c r="T20" s="16">
        <v>0</v>
      </c>
      <c r="U20" s="16">
        <v>0</v>
      </c>
      <c r="V20" s="16">
        <v>0</v>
      </c>
      <c r="W20" s="16">
        <v>0</v>
      </c>
      <c r="X20" s="16">
        <v>0</v>
      </c>
    </row>
    <row r="21" spans="1:24"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P21" s="16">
        <f t="shared" si="2"/>
        <v>0</v>
      </c>
      <c r="Q21" s="15">
        <f t="shared" si="3"/>
        <v>0</v>
      </c>
      <c r="T21" s="16">
        <v>0</v>
      </c>
      <c r="U21" s="16">
        <v>0</v>
      </c>
      <c r="V21" s="16">
        <v>0</v>
      </c>
      <c r="W21" s="16">
        <v>0</v>
      </c>
      <c r="X21" s="16">
        <v>0</v>
      </c>
    </row>
    <row r="22" spans="1:24"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5">$E$22/5</f>
        <v>1</v>
      </c>
      <c r="K22" s="16">
        <f t="shared" si="5"/>
        <v>1</v>
      </c>
      <c r="L22" s="16">
        <f t="shared" si="5"/>
        <v>1</v>
      </c>
      <c r="M22" s="16">
        <f t="shared" si="5"/>
        <v>1</v>
      </c>
      <c r="P22" s="16">
        <f t="shared" si="2"/>
        <v>0</v>
      </c>
      <c r="Q22" s="15">
        <f t="shared" si="3"/>
        <v>0</v>
      </c>
      <c r="T22" s="16">
        <v>0</v>
      </c>
      <c r="U22" s="16">
        <v>0</v>
      </c>
      <c r="V22" s="16">
        <v>0</v>
      </c>
      <c r="W22" s="16">
        <v>0</v>
      </c>
      <c r="X22" s="16">
        <v>0</v>
      </c>
    </row>
    <row r="23" spans="1:24"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topLeftCell="A4" zoomScaleNormal="100" workbookViewId="0">
      <selection activeCell="B2" sqref="B2"/>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ganancias!A7</f>
        <v>6</v>
      </c>
      <c r="B2" s="4">
        <f>LOOKUP(A2,ganancias!A:A,ganancias!B:B)</f>
        <v>41937</v>
      </c>
      <c r="C2" s="37"/>
      <c r="D2" s="5">
        <f>SUMIF('3'!$G:$G,A2,'3'!$F:$F)</f>
        <v>0.49640287769784164</v>
      </c>
      <c r="E2" s="6">
        <f>D2</f>
        <v>0.49640287769784164</v>
      </c>
      <c r="F2" s="38"/>
      <c r="G2" s="6">
        <f>SUMIF('3'!$R:$R,A2,'3'!$Q:$Q)</f>
        <v>0.2805755395683453</v>
      </c>
      <c r="H2" s="6">
        <f>G2</f>
        <v>0.2805755395683453</v>
      </c>
    </row>
    <row r="3" spans="1:8" x14ac:dyDescent="0.2">
      <c r="A3" s="3">
        <f>ganancias!A8</f>
        <v>7</v>
      </c>
      <c r="B3" s="4">
        <f>LOOKUP(A3,ganancias!A:A,ganancias!B:B)</f>
        <v>41944</v>
      </c>
      <c r="C3" s="37"/>
      <c r="D3" s="5">
        <f>SUMIF('3'!$G:$G,A3,'3'!$F:$F)</f>
        <v>0.50359712230215825</v>
      </c>
      <c r="E3" s="6">
        <f>D3+E2</f>
        <v>0.99999999999999989</v>
      </c>
      <c r="F3" s="38"/>
      <c r="G3" s="6">
        <f>SUMIF('3'!$R:$R,A3,'3'!$Q:$Q)</f>
        <v>0.52517985611510787</v>
      </c>
      <c r="H3" s="6">
        <f>G3+H2</f>
        <v>0.80575539568345311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ganancias</vt:lpstr>
      <vt:lpstr>tiempo</vt:lpstr>
      <vt:lpstr>tareas</vt:lpstr>
      <vt:lpstr>1</vt:lpstr>
      <vt:lpstr>2</vt:lpstr>
      <vt:lpstr>3</vt:lpstr>
      <vt:lpstr>1-ganancias</vt:lpstr>
      <vt:lpstr>2-ganancias</vt:lpstr>
      <vt:lpstr>3-ganancias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2014-11-16T18:58:48Z</dcterms:modified>
</cp:coreProperties>
</file>