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20115" windowHeight="7995"/>
  </bookViews>
  <sheets>
    <sheet name="Sheet1" sheetId="1" r:id="rId1"/>
    <sheet name="Sheet2" sheetId="3" r:id="rId2"/>
    <sheet name="Sheet3" sheetId="4" r:id="rId3"/>
  </sheets>
  <calcPr calcId="125725"/>
</workbook>
</file>

<file path=xl/calcChain.xml><?xml version="1.0" encoding="utf-8"?>
<calcChain xmlns="http://schemas.openxmlformats.org/spreadsheetml/2006/main">
  <c r="R11" i="3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N16"/>
  <c r="Q11" s="1"/>
  <c r="S11"/>
  <c r="N18" s="1"/>
  <c r="S11" i="1"/>
  <c r="S14" i="3" l="1"/>
  <c r="S13"/>
  <c r="Q15"/>
  <c r="R15" s="1"/>
  <c r="P11"/>
  <c r="Q17"/>
  <c r="R17" s="1"/>
  <c r="Q16"/>
  <c r="R16" s="1"/>
  <c r="Q19"/>
  <c r="R19" s="1"/>
  <c r="Q14"/>
  <c r="R14" s="1"/>
  <c r="S18"/>
  <c r="S19"/>
  <c r="S20"/>
  <c r="Q13"/>
  <c r="R13" s="1"/>
  <c r="S15"/>
  <c r="S16"/>
  <c r="S17"/>
  <c r="Q18"/>
  <c r="R18" s="1"/>
  <c r="Q20"/>
  <c r="R20" s="1"/>
  <c r="N16" i="1"/>
  <c r="Q11" s="1"/>
  <c r="Q19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N18"/>
  <c r="R11" s="1"/>
  <c r="Q15" l="1"/>
  <c r="R15" s="1"/>
  <c r="S14"/>
  <c r="S13"/>
  <c r="S16"/>
  <c r="S15"/>
  <c r="S17"/>
  <c r="S18"/>
  <c r="S19"/>
  <c r="S20"/>
  <c r="Q20"/>
  <c r="R20" s="1"/>
  <c r="Q13"/>
  <c r="R13" s="1"/>
  <c r="Q18"/>
  <c r="R18" s="1"/>
  <c r="Q16"/>
  <c r="R16" s="1"/>
  <c r="Q14"/>
  <c r="R19"/>
  <c r="P11" l="1"/>
  <c r="R14"/>
  <c r="Q17"/>
  <c r="R17" s="1"/>
</calcChain>
</file>

<file path=xl/sharedStrings.xml><?xml version="1.0" encoding="utf-8"?>
<sst xmlns="http://schemas.openxmlformats.org/spreadsheetml/2006/main" count="226" uniqueCount="81">
  <si>
    <t>Holidays</t>
  </si>
  <si>
    <t>Block</t>
  </si>
  <si>
    <t>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</si>
  <si>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</si>
  <si>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</si>
  <si>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</si>
  <si>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</si>
  <si>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</si>
  <si>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</si>
  <si>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</si>
  <si>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</si>
  <si>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</si>
  <si>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</si>
  <si>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</si>
  <si>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</si>
  <si>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</si>
  <si>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</si>
  <si>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</si>
  <si>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</si>
  <si>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</si>
  <si>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</si>
  <si>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</si>
  <si>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</si>
  <si>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</si>
  <si>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</si>
  <si>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</si>
  <si>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</si>
  <si>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</si>
  <si>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</si>
  <si>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3. Read the results off the "Result" chart</t>
  </si>
  <si>
    <t>Instructions</t>
  </si>
  <si>
    <t>Date to Schedule</t>
  </si>
  <si>
    <t>Disclaimers</t>
  </si>
  <si>
    <t>1. This calculates your schedule on the assumption that it is always rolling from the PAD, except for weekends and holidays.</t>
  </si>
  <si>
    <t>WMS Scheduler I</t>
  </si>
  <si>
    <t>WMS Scheduler II</t>
  </si>
  <si>
    <t>Office Hours</t>
  </si>
  <si>
    <t>Break</t>
  </si>
  <si>
    <t>ARTS/ADV</t>
  </si>
  <si>
    <t>Assembly</t>
  </si>
  <si>
    <t>FAC PLC</t>
  </si>
  <si>
    <t>FAC MTGS</t>
  </si>
  <si>
    <t>ADV</t>
  </si>
  <si>
    <t>M</t>
  </si>
  <si>
    <t>W</t>
  </si>
  <si>
    <t>Th</t>
  </si>
  <si>
    <t>Tu</t>
  </si>
  <si>
    <t>Weekly Interjections</t>
  </si>
  <si>
    <t>Day Number</t>
  </si>
  <si>
    <t>S</t>
  </si>
  <si>
    <t>2. All the break / holiday dates from the Calendar have been added, except for wms exam days. This Scheduler works only for Semester I. See "Sheet2" (below) for the Semester II Scheduler.</t>
  </si>
  <si>
    <t>2. All the break / holiday dates from the Calendar have been added, except for wms exam days. This Scheduler works only for Semester II. See "Sheet1" (below) for the Semester I Scheduler.</t>
  </si>
  <si>
    <t>Weekly Timings</t>
  </si>
  <si>
    <t>8:00-8:30</t>
  </si>
  <si>
    <t>8:30-9:40</t>
  </si>
  <si>
    <t>9:40-9:55</t>
  </si>
  <si>
    <t>9:55-11:05</t>
  </si>
  <si>
    <t>11:05-1:10</t>
  </si>
  <si>
    <t>1:10-1:50</t>
  </si>
  <si>
    <t>1:50-3:00</t>
  </si>
  <si>
    <t>3:00-3:30</t>
  </si>
  <si>
    <t>7:45-8:30</t>
  </si>
  <si>
    <t>7:45-9:00</t>
  </si>
  <si>
    <t>9:00-10:10</t>
  </si>
  <si>
    <t>10:10-10:25</t>
  </si>
  <si>
    <t>10:25-11:35</t>
  </si>
  <si>
    <t>11:35-1:40</t>
  </si>
  <si>
    <t>1:40-1:50</t>
  </si>
  <si>
    <t>9:40-10:25</t>
  </si>
  <si>
    <t>1:10-1:20</t>
  </si>
  <si>
    <t>1:20-2:30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</si>
  <si>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 NOT the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</t>
    </r>
    <r>
      <rPr>
        <sz val="11"/>
        <color theme="3" tint="0.39997558519241921"/>
        <rFont val="Calibri"/>
        <family val="2"/>
        <scheme val="minor"/>
      </rPr>
      <t xml:space="preserve"> Blue</t>
    </r>
    <r>
      <rPr>
        <sz val="11"/>
        <color theme="1"/>
        <rFont val="Calibri"/>
        <family val="2"/>
        <scheme val="minor"/>
      </rPr>
      <t xml:space="preserve"> Areas</t>
    </r>
  </si>
  <si>
    <t>Time</t>
  </si>
  <si>
    <t>2. Fill out your rot. schedule in Fig. 2 (Using 8 as a Free period)</t>
  </si>
  <si>
    <t>1. Fill out your course names in Fig. 1 (8 represents your Frees)</t>
  </si>
  <si>
    <t xml:space="preserve">4. Enter date of a Past A Day of Sem I in Fig. 3 (e.g 8/15/2013) </t>
  </si>
  <si>
    <t>3. Make sure all the holidays are correctly marked in Fig. 4</t>
  </si>
  <si>
    <t>1. Use the LATEST A day (before Date to Schedule) in Fig. 3</t>
  </si>
  <si>
    <t xml:space="preserve">4. Enter date of a Past A Day of Sem II in Fig. 3 (e.g 1/6/2014) </t>
  </si>
  <si>
    <t>2. Enter the date for the desired schedule in Fig. 3</t>
  </si>
  <si>
    <t>Weekend</t>
  </si>
</sst>
</file>

<file path=xl/styles.xml><?xml version="1.0" encoding="utf-8"?>
<styleSheet xmlns="http://schemas.openxmlformats.org/spreadsheetml/2006/main">
  <numFmts count="1">
    <numFmt numFmtId="164" formatCode="h:m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3" borderId="27" xfId="0" applyFill="1" applyBorder="1" applyAlignment="1" applyProtection="1">
      <alignment horizontal="center"/>
      <protection locked="0"/>
    </xf>
    <xf numFmtId="14" fontId="0" fillId="3" borderId="2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27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14" fontId="1" fillId="2" borderId="10" xfId="0" applyNumberFormat="1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0" fontId="0" fillId="4" borderId="16" xfId="0" applyFill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>
      <protection locked="0"/>
    </xf>
    <xf numFmtId="0" fontId="1" fillId="2" borderId="15" xfId="0" applyFont="1" applyFill="1" applyBorder="1" applyAlignment="1" applyProtection="1"/>
    <xf numFmtId="0" fontId="0" fillId="3" borderId="17" xfId="0" applyFill="1" applyBorder="1" applyAlignment="1" applyProtection="1">
      <protection locked="0"/>
    </xf>
    <xf numFmtId="0" fontId="0" fillId="2" borderId="8" xfId="0" applyFill="1" applyBorder="1" applyAlignment="1" applyProtection="1"/>
    <xf numFmtId="0" fontId="1" fillId="2" borderId="23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0" fillId="2" borderId="18" xfId="0" applyFill="1" applyBorder="1" applyAlignment="1" applyProtection="1"/>
    <xf numFmtId="0" fontId="0" fillId="2" borderId="17" xfId="0" applyFill="1" applyBorder="1" applyAlignment="1" applyProtection="1"/>
    <xf numFmtId="0" fontId="0" fillId="2" borderId="1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6" borderId="24" xfId="0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>
      <alignment horizontal="center"/>
    </xf>
    <xf numFmtId="0" fontId="1" fillId="6" borderId="23" xfId="0" applyFont="1" applyFill="1" applyBorder="1" applyAlignment="1" applyProtection="1">
      <alignment horizontal="center"/>
    </xf>
    <xf numFmtId="0" fontId="0" fillId="6" borderId="16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left"/>
    </xf>
    <xf numFmtId="1" fontId="5" fillId="4" borderId="1" xfId="0" applyNumberFormat="1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4" borderId="7" xfId="0" applyFont="1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2" fontId="0" fillId="2" borderId="29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</xf>
    <xf numFmtId="164" fontId="0" fillId="2" borderId="17" xfId="0" applyNumberFormat="1" applyFill="1" applyBorder="1" applyAlignment="1" applyProtection="1">
      <alignment horizontal="center"/>
    </xf>
    <xf numFmtId="164" fontId="0" fillId="2" borderId="7" xfId="0" applyNumberFormat="1" applyFill="1" applyBorder="1" applyAlignment="1" applyProtection="1">
      <alignment horizontal="center"/>
    </xf>
    <xf numFmtId="164" fontId="0" fillId="2" borderId="8" xfId="0" applyNumberFormat="1" applyFill="1" applyBorder="1" applyAlignment="1" applyProtection="1">
      <alignment horizontal="center"/>
    </xf>
    <xf numFmtId="2" fontId="0" fillId="6" borderId="25" xfId="0" applyNumberFormat="1" applyFont="1" applyFill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center"/>
    </xf>
    <xf numFmtId="0" fontId="0" fillId="4" borderId="1" xfId="0" applyFill="1" applyBorder="1" applyProtection="1"/>
    <xf numFmtId="0" fontId="0" fillId="6" borderId="1" xfId="0" applyFill="1" applyBorder="1" applyProtection="1"/>
    <xf numFmtId="0" fontId="1" fillId="6" borderId="23" xfId="0" applyFont="1" applyFill="1" applyBorder="1" applyProtection="1"/>
    <xf numFmtId="0" fontId="0" fillId="4" borderId="7" xfId="0" applyFill="1" applyBorder="1" applyProtection="1"/>
    <xf numFmtId="0" fontId="1" fillId="6" borderId="15" xfId="0" applyFont="1" applyFill="1" applyBorder="1" applyAlignment="1" applyProtection="1">
      <alignment horizontal="center"/>
    </xf>
    <xf numFmtId="164" fontId="0" fillId="4" borderId="17" xfId="0" applyNumberFormat="1" applyFill="1" applyBorder="1" applyAlignment="1" applyProtection="1">
      <alignment horizontal="center"/>
    </xf>
    <xf numFmtId="164" fontId="0" fillId="6" borderId="17" xfId="0" applyNumberFormat="1" applyFill="1" applyBorder="1" applyAlignment="1" applyProtection="1">
      <alignment horizontal="center"/>
    </xf>
    <xf numFmtId="164" fontId="0" fillId="4" borderId="8" xfId="0" applyNumberFormat="1" applyFill="1" applyBorder="1" applyAlignment="1" applyProtection="1">
      <alignment horizontal="center"/>
    </xf>
    <xf numFmtId="14" fontId="0" fillId="6" borderId="26" xfId="0" applyNumberFormat="1" applyFont="1" applyFill="1" applyBorder="1" applyAlignment="1" applyProtection="1">
      <alignment horizontal="center"/>
    </xf>
    <xf numFmtId="0" fontId="0" fillId="6" borderId="0" xfId="0" applyFont="1" applyFill="1" applyAlignment="1" applyProtection="1">
      <alignment horizontal="center"/>
    </xf>
    <xf numFmtId="20" fontId="0" fillId="0" borderId="0" xfId="0" applyNumberFormat="1" applyProtection="1"/>
    <xf numFmtId="0" fontId="1" fillId="0" borderId="0" xfId="0" applyFont="1" applyAlignment="1" applyProtection="1"/>
    <xf numFmtId="0" fontId="1" fillId="5" borderId="12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13" xfId="0" applyFont="1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 wrapText="1"/>
    </xf>
    <xf numFmtId="0" fontId="0" fillId="0" borderId="35" xfId="0" applyBorder="1"/>
    <xf numFmtId="0" fontId="0" fillId="0" borderId="31" xfId="0" applyBorder="1"/>
    <xf numFmtId="0" fontId="0" fillId="0" borderId="36" xfId="0" applyBorder="1"/>
    <xf numFmtId="0" fontId="0" fillId="0" borderId="30" xfId="0" applyBorder="1"/>
    <xf numFmtId="0" fontId="0" fillId="0" borderId="9" xfId="0" applyBorder="1"/>
    <xf numFmtId="0" fontId="1" fillId="4" borderId="33" xfId="0" applyFont="1" applyFill="1" applyBorder="1" applyAlignment="1" applyProtection="1">
      <alignment horizontal="center"/>
    </xf>
    <xf numFmtId="0" fontId="0" fillId="0" borderId="37" xfId="0" applyBorder="1"/>
    <xf numFmtId="0" fontId="0" fillId="0" borderId="38" xfId="0" applyBorder="1"/>
    <xf numFmtId="0" fontId="1" fillId="4" borderId="14" xfId="0" applyFont="1" applyFill="1" applyBorder="1" applyAlignment="1" applyProtection="1">
      <alignment horizontal="center"/>
    </xf>
    <xf numFmtId="0" fontId="1" fillId="4" borderId="23" xfId="0" applyFont="1" applyFill="1" applyBorder="1" applyAlignment="1" applyProtection="1">
      <alignment horizontal="center"/>
    </xf>
    <xf numFmtId="0" fontId="0" fillId="4" borderId="14" xfId="0" applyFill="1" applyBorder="1" applyAlignment="1" applyProtection="1">
      <alignment horizontal="center" wrapText="1"/>
    </xf>
    <xf numFmtId="0" fontId="0" fillId="4" borderId="23" xfId="0" applyFill="1" applyBorder="1" applyAlignment="1" applyProtection="1">
      <alignment horizontal="center" wrapText="1"/>
    </xf>
    <xf numFmtId="0" fontId="0" fillId="4" borderId="15" xfId="0" applyFill="1" applyBorder="1" applyAlignment="1" applyProtection="1">
      <alignment horizontal="center" wrapText="1"/>
    </xf>
    <xf numFmtId="0" fontId="0" fillId="4" borderId="16" xfId="0" applyFill="1" applyBorder="1" applyAlignment="1" applyProtection="1">
      <alignment horizontal="center" wrapText="1"/>
    </xf>
    <xf numFmtId="0" fontId="0" fillId="4" borderId="1" xfId="0" applyFill="1" applyBorder="1" applyAlignment="1" applyProtection="1">
      <alignment horizontal="center" wrapText="1"/>
    </xf>
    <xf numFmtId="0" fontId="0" fillId="4" borderId="17" xfId="0" applyFill="1" applyBorder="1" applyAlignment="1" applyProtection="1">
      <alignment horizontal="center" wrapText="1"/>
    </xf>
    <xf numFmtId="0" fontId="0" fillId="4" borderId="6" xfId="0" applyFill="1" applyBorder="1" applyAlignment="1" applyProtection="1">
      <alignment horizontal="center" wrapText="1"/>
    </xf>
    <xf numFmtId="0" fontId="0" fillId="4" borderId="7" xfId="0" applyFill="1" applyBorder="1" applyAlignment="1" applyProtection="1">
      <alignment horizontal="center" wrapText="1"/>
    </xf>
    <xf numFmtId="0" fontId="0" fillId="4" borderId="8" xfId="0" applyFill="1" applyBorder="1" applyAlignment="1" applyProtection="1">
      <alignment horizontal="center" wrapText="1"/>
    </xf>
    <xf numFmtId="0" fontId="0" fillId="0" borderId="32" xfId="0" applyBorder="1"/>
    <xf numFmtId="0" fontId="0" fillId="0" borderId="39" xfId="0" applyBorder="1"/>
    <xf numFmtId="0" fontId="0" fillId="0" borderId="28" xfId="0" applyBorder="1"/>
    <xf numFmtId="0" fontId="2" fillId="0" borderId="14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Y123"/>
  <sheetViews>
    <sheetView tabSelected="1" zoomScaleNormal="100" workbookViewId="0">
      <selection activeCell="N14" sqref="N14"/>
    </sheetView>
  </sheetViews>
  <sheetFormatPr defaultRowHeight="15"/>
  <cols>
    <col min="1" max="1" width="5" style="10" customWidth="1"/>
    <col min="2" max="2" width="6.85546875" style="10" customWidth="1"/>
    <col min="3" max="3" width="14" style="10" customWidth="1"/>
    <col min="4" max="4" width="2.5703125" style="10" customWidth="1"/>
    <col min="5" max="5" width="8.85546875" style="10" customWidth="1"/>
    <col min="6" max="12" width="10.7109375" style="10" customWidth="1"/>
    <col min="13" max="13" width="2" style="10" customWidth="1"/>
    <col min="14" max="14" width="18.85546875" style="10" customWidth="1"/>
    <col min="15" max="15" width="1.85546875" style="10" customWidth="1"/>
    <col min="16" max="16" width="6.85546875" style="10" customWidth="1"/>
    <col min="17" max="17" width="7.7109375" style="10" customWidth="1"/>
    <col min="18" max="18" width="15.140625" style="10" customWidth="1"/>
    <col min="19" max="19" width="12" style="10" customWidth="1"/>
    <col min="20" max="20" width="9.140625" style="10" customWidth="1"/>
    <col min="21" max="21" width="13.140625" style="10" customWidth="1"/>
    <col min="22" max="22" width="13.42578125" style="10" customWidth="1"/>
    <col min="23" max="23" width="3.5703125" style="10" customWidth="1"/>
    <col min="24" max="24" width="31.7109375" style="10" customWidth="1"/>
    <col min="25" max="25" width="28" style="10" customWidth="1"/>
    <col min="26" max="16384" width="9.140625" style="10"/>
  </cols>
  <sheetData>
    <row r="1" spans="2:25" ht="15.75" thickBot="1"/>
    <row r="2" spans="2:25" ht="15.75" thickBot="1">
      <c r="B2" s="99" t="s">
        <v>34</v>
      </c>
      <c r="C2" s="100"/>
      <c r="D2" s="71"/>
      <c r="E2" s="73" t="s">
        <v>30</v>
      </c>
      <c r="F2" s="74"/>
      <c r="G2" s="74"/>
      <c r="H2" s="74"/>
      <c r="I2" s="74"/>
      <c r="J2" s="75"/>
      <c r="L2" s="73" t="s">
        <v>32</v>
      </c>
      <c r="M2" s="74"/>
      <c r="N2" s="74"/>
      <c r="O2" s="74"/>
      <c r="P2" s="74"/>
      <c r="Q2" s="74"/>
      <c r="R2" s="75"/>
    </row>
    <row r="3" spans="2:25" ht="15.75" thickBot="1">
      <c r="B3" s="101" t="s">
        <v>21</v>
      </c>
      <c r="C3" s="102"/>
      <c r="D3" s="71"/>
      <c r="E3" s="85" t="s">
        <v>27</v>
      </c>
      <c r="F3" s="86"/>
      <c r="G3" s="86"/>
      <c r="H3" s="82" t="s">
        <v>28</v>
      </c>
      <c r="I3" s="83"/>
      <c r="J3" s="84"/>
      <c r="L3" s="87" t="s">
        <v>33</v>
      </c>
      <c r="M3" s="88"/>
      <c r="N3" s="88"/>
      <c r="O3" s="88"/>
      <c r="P3" s="88"/>
      <c r="Q3" s="88"/>
      <c r="R3" s="89"/>
      <c r="X3" s="29"/>
      <c r="Y3" s="29"/>
    </row>
    <row r="4" spans="2:25">
      <c r="D4" s="71"/>
      <c r="E4" s="90" t="s">
        <v>74</v>
      </c>
      <c r="F4" s="91"/>
      <c r="G4" s="91"/>
      <c r="H4" s="76" t="s">
        <v>71</v>
      </c>
      <c r="I4" s="77"/>
      <c r="J4" s="78"/>
      <c r="L4" s="90"/>
      <c r="M4" s="91"/>
      <c r="N4" s="91"/>
      <c r="O4" s="91"/>
      <c r="P4" s="91"/>
      <c r="Q4" s="91"/>
      <c r="R4" s="92"/>
      <c r="X4" s="29"/>
      <c r="Y4" s="29"/>
    </row>
    <row r="5" spans="2:25">
      <c r="D5" s="71"/>
      <c r="E5" s="90"/>
      <c r="F5" s="91"/>
      <c r="G5" s="91"/>
      <c r="H5" s="96"/>
      <c r="I5" s="97"/>
      <c r="J5" s="98"/>
      <c r="L5" s="90" t="s">
        <v>50</v>
      </c>
      <c r="M5" s="91"/>
      <c r="N5" s="91"/>
      <c r="O5" s="91"/>
      <c r="P5" s="91"/>
      <c r="Q5" s="91"/>
      <c r="R5" s="92"/>
      <c r="X5" s="29"/>
      <c r="Y5" s="29"/>
    </row>
    <row r="6" spans="2:25">
      <c r="D6" s="71"/>
      <c r="E6" s="90" t="s">
        <v>73</v>
      </c>
      <c r="F6" s="91"/>
      <c r="G6" s="91"/>
      <c r="H6" s="76" t="s">
        <v>77</v>
      </c>
      <c r="I6" s="77"/>
      <c r="J6" s="78"/>
      <c r="L6" s="90"/>
      <c r="M6" s="91"/>
      <c r="N6" s="91"/>
      <c r="O6" s="91"/>
      <c r="P6" s="91"/>
      <c r="Q6" s="91"/>
      <c r="R6" s="92"/>
      <c r="X6" s="29"/>
      <c r="Y6" s="29"/>
    </row>
    <row r="7" spans="2:25" ht="15.75" thickBot="1">
      <c r="D7" s="71"/>
      <c r="E7" s="90"/>
      <c r="F7" s="91"/>
      <c r="G7" s="91"/>
      <c r="H7" s="96"/>
      <c r="I7" s="97"/>
      <c r="J7" s="98"/>
      <c r="L7" s="93"/>
      <c r="M7" s="94"/>
      <c r="N7" s="94"/>
      <c r="O7" s="94"/>
      <c r="P7" s="94"/>
      <c r="Q7" s="94"/>
      <c r="R7" s="95"/>
      <c r="X7" s="29"/>
      <c r="Y7" s="29"/>
    </row>
    <row r="8" spans="2:25" ht="15.75" thickBot="1">
      <c r="B8" s="73" t="s">
        <v>22</v>
      </c>
      <c r="C8" s="75"/>
      <c r="D8" s="71"/>
      <c r="E8" s="90" t="s">
        <v>75</v>
      </c>
      <c r="F8" s="91"/>
      <c r="G8" s="91"/>
      <c r="H8" s="76" t="s">
        <v>79</v>
      </c>
      <c r="I8" s="77"/>
      <c r="J8" s="78"/>
    </row>
    <row r="9" spans="2:25" ht="15.75" thickBot="1">
      <c r="B9" s="15" t="s">
        <v>2</v>
      </c>
      <c r="C9" s="31" t="s">
        <v>3</v>
      </c>
      <c r="E9" s="90"/>
      <c r="F9" s="91"/>
      <c r="G9" s="91"/>
      <c r="H9" s="96"/>
      <c r="I9" s="97"/>
      <c r="J9" s="98"/>
    </row>
    <row r="10" spans="2:25" ht="15.75" thickBot="1">
      <c r="B10" s="18">
        <v>0</v>
      </c>
      <c r="C10" s="46" t="s">
        <v>80</v>
      </c>
      <c r="E10" s="90" t="s">
        <v>76</v>
      </c>
      <c r="F10" s="91"/>
      <c r="G10" s="91"/>
      <c r="H10" s="76" t="s">
        <v>29</v>
      </c>
      <c r="I10" s="77"/>
      <c r="J10" s="78"/>
      <c r="N10" s="12" t="s">
        <v>24</v>
      </c>
      <c r="P10" s="73" t="s">
        <v>26</v>
      </c>
      <c r="Q10" s="74"/>
      <c r="R10" s="74"/>
      <c r="S10" s="75"/>
    </row>
    <row r="11" spans="2:25" ht="15.75" thickBot="1">
      <c r="B11" s="18">
        <v>1</v>
      </c>
      <c r="C11" s="32" t="s">
        <v>6</v>
      </c>
      <c r="E11" s="93"/>
      <c r="F11" s="94"/>
      <c r="G11" s="94"/>
      <c r="H11" s="79"/>
      <c r="I11" s="80"/>
      <c r="J11" s="81"/>
      <c r="N11" s="14" t="s">
        <v>11</v>
      </c>
      <c r="P11" s="40" t="str">
        <f>INDEX(F14:L14, 1, Q11)</f>
        <v>G</v>
      </c>
      <c r="Q11" s="59">
        <f>MOD(N16, 7)+1</f>
        <v>7</v>
      </c>
      <c r="R11" s="70" t="str">
        <f>CHOOSE(N18, "Sunday", "Monday", "Tuesday", "Wednesday", "Thursday", "Friday", "Saturday")</f>
        <v>Friday</v>
      </c>
      <c r="S11" s="69">
        <f>N14</f>
        <v>41509</v>
      </c>
    </row>
    <row r="12" spans="2:25" ht="15.75" thickBot="1">
      <c r="B12" s="18">
        <f>B11+1</f>
        <v>2</v>
      </c>
      <c r="C12" s="32" t="s">
        <v>5</v>
      </c>
      <c r="N12" s="2">
        <v>41501</v>
      </c>
      <c r="P12" s="41" t="s">
        <v>1</v>
      </c>
      <c r="Q12" s="42" t="s">
        <v>2</v>
      </c>
      <c r="R12" s="63" t="s">
        <v>4</v>
      </c>
      <c r="S12" s="65" t="s">
        <v>72</v>
      </c>
    </row>
    <row r="13" spans="2:25" ht="15.75" thickBot="1">
      <c r="B13" s="18">
        <f t="shared" ref="B13:B25" si="0">B12+1</f>
        <v>3</v>
      </c>
      <c r="C13" s="32" t="s">
        <v>7</v>
      </c>
      <c r="E13" s="73" t="s">
        <v>23</v>
      </c>
      <c r="F13" s="74"/>
      <c r="G13" s="74"/>
      <c r="H13" s="74"/>
      <c r="I13" s="74"/>
      <c r="J13" s="74"/>
      <c r="K13" s="74"/>
      <c r="L13" s="75"/>
      <c r="N13" s="19" t="s">
        <v>31</v>
      </c>
      <c r="O13" s="26"/>
      <c r="P13" s="22">
        <v>0.5</v>
      </c>
      <c r="Q13" s="47">
        <f>INDEX(F22:L25, 1, N18)</f>
        <v>9</v>
      </c>
      <c r="R13" s="61" t="str">
        <f>INDEX(C10:C25, Q13+1, 1)</f>
        <v>Office Hours</v>
      </c>
      <c r="S13" s="66" t="str">
        <f>INDEX(F29:L32, 1, N18)</f>
        <v>8:00-8:30</v>
      </c>
    </row>
    <row r="14" spans="2:25">
      <c r="B14" s="18">
        <f t="shared" si="0"/>
        <v>4</v>
      </c>
      <c r="C14" s="32" t="s">
        <v>8</v>
      </c>
      <c r="E14" s="24" t="s">
        <v>1</v>
      </c>
      <c r="F14" s="16" t="s">
        <v>16</v>
      </c>
      <c r="G14" s="16" t="s">
        <v>13</v>
      </c>
      <c r="H14" s="16" t="s">
        <v>17</v>
      </c>
      <c r="I14" s="16" t="s">
        <v>18</v>
      </c>
      <c r="J14" s="16" t="s">
        <v>19</v>
      </c>
      <c r="K14" s="16" t="s">
        <v>14</v>
      </c>
      <c r="L14" s="17" t="s">
        <v>20</v>
      </c>
      <c r="N14" s="2">
        <v>41509</v>
      </c>
      <c r="O14" s="26"/>
      <c r="P14" s="43">
        <v>1</v>
      </c>
      <c r="Q14" s="44">
        <f>INDEX(F15:L18,P14, Q11)</f>
        <v>4</v>
      </c>
      <c r="R14" s="62" t="str">
        <f>INDEX(C11:C18, Q14, 1)</f>
        <v>Bible</v>
      </c>
      <c r="S14" s="67" t="str">
        <f>INDEX(F33:L36, P14, N18)</f>
        <v>8:30-9:40</v>
      </c>
    </row>
    <row r="15" spans="2:25">
      <c r="B15" s="18">
        <f t="shared" si="0"/>
        <v>5</v>
      </c>
      <c r="C15" s="32" t="s">
        <v>9</v>
      </c>
      <c r="E15" s="18">
        <v>1</v>
      </c>
      <c r="F15" s="3">
        <v>1</v>
      </c>
      <c r="G15" s="3">
        <v>5</v>
      </c>
      <c r="H15" s="3">
        <v>2</v>
      </c>
      <c r="I15" s="3">
        <v>6</v>
      </c>
      <c r="J15" s="3">
        <v>3</v>
      </c>
      <c r="K15" s="3">
        <v>8</v>
      </c>
      <c r="L15" s="4">
        <v>4</v>
      </c>
      <c r="N15" s="19" t="s">
        <v>12</v>
      </c>
      <c r="O15" s="54"/>
      <c r="P15" s="22">
        <v>1.5</v>
      </c>
      <c r="Q15" s="48">
        <f>INDEX(F22:L25, 2, N18)</f>
        <v>12</v>
      </c>
      <c r="R15" s="61" t="str">
        <f>INDEX(C10:C25, Q15+1, 1)</f>
        <v>ADV</v>
      </c>
      <c r="S15" s="66" t="str">
        <f>INDEX(F29:L32, 2, N18)</f>
        <v>9:40-9:55</v>
      </c>
    </row>
    <row r="16" spans="2:25">
      <c r="B16" s="18">
        <f t="shared" si="0"/>
        <v>6</v>
      </c>
      <c r="C16" s="32" t="s">
        <v>10</v>
      </c>
      <c r="E16" s="18">
        <v>2</v>
      </c>
      <c r="F16" s="3">
        <v>2</v>
      </c>
      <c r="G16" s="3">
        <v>6</v>
      </c>
      <c r="H16" s="3">
        <v>3</v>
      </c>
      <c r="I16" s="3">
        <v>7</v>
      </c>
      <c r="J16" s="3">
        <v>4</v>
      </c>
      <c r="K16" s="3">
        <v>1</v>
      </c>
      <c r="L16" s="4">
        <v>5</v>
      </c>
      <c r="N16" s="53">
        <f>MAX(NETWORKDAYS(N12, N14,N22:N123)-1, 0)</f>
        <v>6</v>
      </c>
      <c r="O16" s="54"/>
      <c r="P16" s="43">
        <v>2</v>
      </c>
      <c r="Q16" s="44">
        <f>INDEX(F15:L18,P16, Q11)</f>
        <v>5</v>
      </c>
      <c r="R16" s="62" t="str">
        <f>INDEX(C11:C18, Q16, 1)</f>
        <v>English</v>
      </c>
      <c r="S16" s="67" t="str">
        <f>INDEX(F33:L36, P16, N18)</f>
        <v>9:55-11:05</v>
      </c>
    </row>
    <row r="17" spans="2:19">
      <c r="B17" s="18">
        <f t="shared" si="0"/>
        <v>7</v>
      </c>
      <c r="C17" s="32" t="s">
        <v>7</v>
      </c>
      <c r="E17" s="18">
        <v>3</v>
      </c>
      <c r="F17" s="3">
        <v>3</v>
      </c>
      <c r="G17" s="3">
        <v>8</v>
      </c>
      <c r="H17" s="3">
        <v>4</v>
      </c>
      <c r="I17" s="3">
        <v>1</v>
      </c>
      <c r="J17" s="3">
        <v>5</v>
      </c>
      <c r="K17" s="3">
        <v>2</v>
      </c>
      <c r="L17" s="4">
        <v>6</v>
      </c>
      <c r="N17" s="19" t="s">
        <v>48</v>
      </c>
      <c r="O17" s="54"/>
      <c r="P17" s="43">
        <v>3</v>
      </c>
      <c r="Q17" s="44">
        <f>INDEX(F15:L18,P17, Q11)</f>
        <v>6</v>
      </c>
      <c r="R17" s="62" t="str">
        <f>INDEX(C11:C18, Q17, 1)</f>
        <v>Orchestra</v>
      </c>
      <c r="S17" s="67" t="str">
        <f>INDEX(F33:L36, P17, N18)</f>
        <v>11:05-1:10</v>
      </c>
    </row>
    <row r="18" spans="2:19" ht="15.75" thickBot="1">
      <c r="B18" s="18">
        <f t="shared" si="0"/>
        <v>8</v>
      </c>
      <c r="C18" s="36" t="s">
        <v>15</v>
      </c>
      <c r="E18" s="20">
        <v>4</v>
      </c>
      <c r="F18" s="5">
        <v>4</v>
      </c>
      <c r="G18" s="5">
        <v>1</v>
      </c>
      <c r="H18" s="5">
        <v>5</v>
      </c>
      <c r="I18" s="5">
        <v>2</v>
      </c>
      <c r="J18" s="5">
        <v>6</v>
      </c>
      <c r="K18" s="5">
        <v>3</v>
      </c>
      <c r="L18" s="6">
        <v>7</v>
      </c>
      <c r="N18" s="21">
        <f>WEEKDAY(S11)</f>
        <v>6</v>
      </c>
      <c r="O18" s="54"/>
      <c r="P18" s="22">
        <v>3.5</v>
      </c>
      <c r="Q18" s="48">
        <f>INDEX(F22:L25, 3, N18)</f>
        <v>10</v>
      </c>
      <c r="R18" s="61" t="str">
        <f>INDEX(C10:C25, Q18+1, 1)</f>
        <v>Break</v>
      </c>
      <c r="S18" s="66" t="str">
        <f>INDEX(F29:L32, 3, N18)</f>
        <v>1:10-1:20</v>
      </c>
    </row>
    <row r="19" spans="2:19" ht="15.75" thickBot="1">
      <c r="B19" s="18">
        <f t="shared" si="0"/>
        <v>9</v>
      </c>
      <c r="C19" s="37" t="s">
        <v>36</v>
      </c>
      <c r="O19" s="28"/>
      <c r="P19" s="43">
        <v>4</v>
      </c>
      <c r="Q19" s="44">
        <f>INDEX(F15:L18,P19, Q11)</f>
        <v>7</v>
      </c>
      <c r="R19" s="62" t="str">
        <f>INDEX(C11:C18, Q19, 1)</f>
        <v>Physics</v>
      </c>
      <c r="S19" s="67" t="str">
        <f>INDEX(F33:L36, P19, N18)</f>
        <v>1:20-2:30</v>
      </c>
    </row>
    <row r="20" spans="2:19" ht="15.75" thickBot="1">
      <c r="B20" s="18">
        <f t="shared" si="0"/>
        <v>10</v>
      </c>
      <c r="C20" s="37" t="s">
        <v>37</v>
      </c>
      <c r="E20" s="73" t="s">
        <v>47</v>
      </c>
      <c r="F20" s="74"/>
      <c r="G20" s="74"/>
      <c r="H20" s="74"/>
      <c r="I20" s="74"/>
      <c r="J20" s="74"/>
      <c r="K20" s="74"/>
      <c r="L20" s="75"/>
      <c r="N20" s="11" t="s">
        <v>25</v>
      </c>
      <c r="O20" s="26"/>
      <c r="P20" s="23">
        <v>4.5</v>
      </c>
      <c r="Q20" s="49">
        <f>INDEX(F22:L25, 4, N18)</f>
        <v>0</v>
      </c>
      <c r="R20" s="64" t="str">
        <f>INDEX(C10:C25, Q20+1, 1)</f>
        <v>Weekend</v>
      </c>
      <c r="S20" s="68">
        <f>INDEX(F29:L32, 4, N18)</f>
        <v>0</v>
      </c>
    </row>
    <row r="21" spans="2:19">
      <c r="B21" s="18">
        <f t="shared" si="0"/>
        <v>11</v>
      </c>
      <c r="C21" s="37" t="s">
        <v>39</v>
      </c>
      <c r="E21" s="15" t="s">
        <v>1</v>
      </c>
      <c r="F21" s="34" t="s">
        <v>49</v>
      </c>
      <c r="G21" s="34" t="s">
        <v>43</v>
      </c>
      <c r="H21" s="34" t="s">
        <v>46</v>
      </c>
      <c r="I21" s="34" t="s">
        <v>44</v>
      </c>
      <c r="J21" s="34" t="s">
        <v>45</v>
      </c>
      <c r="K21" s="34" t="s">
        <v>14</v>
      </c>
      <c r="L21" s="35" t="s">
        <v>49</v>
      </c>
      <c r="N21" s="13" t="s">
        <v>0</v>
      </c>
      <c r="O21" s="26"/>
    </row>
    <row r="22" spans="2:19">
      <c r="B22" s="18">
        <f t="shared" si="0"/>
        <v>12</v>
      </c>
      <c r="C22" s="37" t="s">
        <v>42</v>
      </c>
      <c r="E22" s="50">
        <v>0.5</v>
      </c>
      <c r="F22" s="45">
        <v>0</v>
      </c>
      <c r="G22" s="45">
        <v>9</v>
      </c>
      <c r="H22" s="45">
        <v>13</v>
      </c>
      <c r="I22" s="45">
        <v>14</v>
      </c>
      <c r="J22" s="45">
        <v>13</v>
      </c>
      <c r="K22" s="45">
        <v>9</v>
      </c>
      <c r="L22" s="38">
        <v>0</v>
      </c>
      <c r="N22" s="7">
        <v>41459</v>
      </c>
      <c r="O22" s="27"/>
    </row>
    <row r="23" spans="2:19">
      <c r="B23" s="18">
        <f t="shared" si="0"/>
        <v>13</v>
      </c>
      <c r="C23" s="37" t="s">
        <v>40</v>
      </c>
      <c r="E23" s="50">
        <v>1.5</v>
      </c>
      <c r="F23" s="45">
        <v>0</v>
      </c>
      <c r="G23" s="45">
        <v>10</v>
      </c>
      <c r="H23" s="45">
        <v>10</v>
      </c>
      <c r="I23" s="45">
        <v>10</v>
      </c>
      <c r="J23" s="45">
        <v>11</v>
      </c>
      <c r="K23" s="45">
        <v>12</v>
      </c>
      <c r="L23" s="38">
        <v>0</v>
      </c>
      <c r="N23" s="7">
        <v>41519</v>
      </c>
      <c r="O23" s="27"/>
    </row>
    <row r="24" spans="2:19">
      <c r="B24" s="18">
        <f t="shared" si="0"/>
        <v>14</v>
      </c>
      <c r="C24" s="37" t="s">
        <v>41</v>
      </c>
      <c r="E24" s="50">
        <v>3.5</v>
      </c>
      <c r="F24" s="45">
        <v>0</v>
      </c>
      <c r="G24" s="45">
        <v>15</v>
      </c>
      <c r="H24" s="45">
        <v>15</v>
      </c>
      <c r="I24" s="45">
        <v>10</v>
      </c>
      <c r="J24" s="45">
        <v>10</v>
      </c>
      <c r="K24" s="45">
        <v>10</v>
      </c>
      <c r="L24" s="38">
        <v>0</v>
      </c>
      <c r="N24" s="7">
        <v>41561</v>
      </c>
      <c r="O24" s="27"/>
      <c r="Q24" s="27"/>
      <c r="S24" s="27"/>
    </row>
    <row r="25" spans="2:19" ht="15.75" thickBot="1">
      <c r="B25" s="20">
        <f t="shared" si="0"/>
        <v>15</v>
      </c>
      <c r="C25" s="33" t="s">
        <v>38</v>
      </c>
      <c r="E25" s="51">
        <v>4.5</v>
      </c>
      <c r="F25" s="52">
        <v>0</v>
      </c>
      <c r="G25" s="52">
        <v>9</v>
      </c>
      <c r="H25" s="52">
        <v>9</v>
      </c>
      <c r="I25" s="52">
        <v>9</v>
      </c>
      <c r="J25" s="52">
        <v>9</v>
      </c>
      <c r="K25" s="52">
        <v>0</v>
      </c>
      <c r="L25" s="39">
        <v>0</v>
      </c>
      <c r="N25" s="7">
        <v>41563</v>
      </c>
      <c r="O25" s="27"/>
      <c r="Q25" s="27"/>
      <c r="S25" s="27"/>
    </row>
    <row r="26" spans="2:19" ht="15.75" thickBot="1">
      <c r="E26" s="30"/>
      <c r="N26" s="7">
        <v>41565</v>
      </c>
      <c r="O26" s="28"/>
      <c r="Q26" s="28"/>
      <c r="S26" s="27"/>
    </row>
    <row r="27" spans="2:19" ht="15.75" thickBot="1">
      <c r="E27" s="73" t="s">
        <v>52</v>
      </c>
      <c r="F27" s="74"/>
      <c r="G27" s="74"/>
      <c r="H27" s="74"/>
      <c r="I27" s="74"/>
      <c r="J27" s="74"/>
      <c r="K27" s="74"/>
      <c r="L27" s="75"/>
      <c r="N27" s="7">
        <v>41575</v>
      </c>
      <c r="O27" s="26"/>
      <c r="Q27" s="26"/>
    </row>
    <row r="28" spans="2:19">
      <c r="E28" s="15" t="s">
        <v>1</v>
      </c>
      <c r="F28" s="34" t="s">
        <v>49</v>
      </c>
      <c r="G28" s="34" t="s">
        <v>43</v>
      </c>
      <c r="H28" s="34" t="s">
        <v>46</v>
      </c>
      <c r="I28" s="34" t="s">
        <v>44</v>
      </c>
      <c r="J28" s="34" t="s">
        <v>45</v>
      </c>
      <c r="K28" s="34" t="s">
        <v>14</v>
      </c>
      <c r="L28" s="35" t="s">
        <v>49</v>
      </c>
      <c r="N28" s="7">
        <v>41603</v>
      </c>
      <c r="O28" s="26"/>
      <c r="Q28" s="26"/>
      <c r="S28" s="25"/>
    </row>
    <row r="29" spans="2:19">
      <c r="E29" s="18">
        <v>0.5</v>
      </c>
      <c r="F29" s="55">
        <v>0</v>
      </c>
      <c r="G29" s="55" t="s">
        <v>53</v>
      </c>
      <c r="H29" s="55" t="s">
        <v>61</v>
      </c>
      <c r="I29" s="55" t="s">
        <v>62</v>
      </c>
      <c r="J29" s="55" t="s">
        <v>61</v>
      </c>
      <c r="K29" s="55" t="s">
        <v>53</v>
      </c>
      <c r="L29" s="56">
        <v>0</v>
      </c>
      <c r="N29" s="7">
        <v>41604</v>
      </c>
      <c r="O29" s="60"/>
      <c r="Q29" s="60"/>
      <c r="S29" s="26"/>
    </row>
    <row r="30" spans="2:19">
      <c r="E30" s="18">
        <v>1.5</v>
      </c>
      <c r="F30" s="55">
        <v>0</v>
      </c>
      <c r="G30" s="55" t="s">
        <v>55</v>
      </c>
      <c r="H30" s="55" t="s">
        <v>55</v>
      </c>
      <c r="I30" s="55" t="s">
        <v>64</v>
      </c>
      <c r="J30" s="55" t="s">
        <v>68</v>
      </c>
      <c r="K30" s="55" t="s">
        <v>55</v>
      </c>
      <c r="L30" s="56">
        <v>0</v>
      </c>
      <c r="N30" s="7">
        <v>41605</v>
      </c>
      <c r="O30" s="60"/>
      <c r="Q30" s="60"/>
      <c r="S30" s="27"/>
    </row>
    <row r="31" spans="2:19">
      <c r="E31" s="18">
        <v>3.5</v>
      </c>
      <c r="F31" s="55">
        <v>0</v>
      </c>
      <c r="G31" s="55" t="s">
        <v>58</v>
      </c>
      <c r="H31" s="55" t="s">
        <v>58</v>
      </c>
      <c r="I31" s="55" t="s">
        <v>67</v>
      </c>
      <c r="J31" s="55" t="s">
        <v>67</v>
      </c>
      <c r="K31" s="55" t="s">
        <v>69</v>
      </c>
      <c r="L31" s="56">
        <v>0</v>
      </c>
      <c r="N31" s="7">
        <v>41606</v>
      </c>
      <c r="O31" s="60"/>
      <c r="Q31" s="60"/>
      <c r="S31" s="27"/>
    </row>
    <row r="32" spans="2:19">
      <c r="E32" s="18">
        <v>4.5</v>
      </c>
      <c r="F32" s="55">
        <v>0</v>
      </c>
      <c r="G32" s="55" t="s">
        <v>60</v>
      </c>
      <c r="H32" s="55" t="s">
        <v>60</v>
      </c>
      <c r="I32" s="55" t="s">
        <v>60</v>
      </c>
      <c r="J32" s="55" t="s">
        <v>60</v>
      </c>
      <c r="K32" s="55">
        <v>0</v>
      </c>
      <c r="L32" s="56">
        <v>0</v>
      </c>
      <c r="N32" s="7">
        <v>41607</v>
      </c>
      <c r="O32" s="60"/>
      <c r="Q32" s="60"/>
      <c r="S32" s="27"/>
    </row>
    <row r="33" spans="5:17">
      <c r="E33" s="18">
        <v>1</v>
      </c>
      <c r="F33" s="55">
        <v>0</v>
      </c>
      <c r="G33" s="55" t="s">
        <v>54</v>
      </c>
      <c r="H33" s="55" t="s">
        <v>54</v>
      </c>
      <c r="I33" s="55" t="s">
        <v>63</v>
      </c>
      <c r="J33" s="55" t="s">
        <v>54</v>
      </c>
      <c r="K33" s="55" t="s">
        <v>54</v>
      </c>
      <c r="L33" s="56">
        <v>0</v>
      </c>
      <c r="N33" s="7"/>
      <c r="O33" s="60"/>
      <c r="Q33" s="60"/>
    </row>
    <row r="34" spans="5:17">
      <c r="E34" s="18">
        <v>2</v>
      </c>
      <c r="F34" s="55">
        <v>0</v>
      </c>
      <c r="G34" s="55" t="s">
        <v>56</v>
      </c>
      <c r="H34" s="55" t="s">
        <v>56</v>
      </c>
      <c r="I34" s="55" t="s">
        <v>65</v>
      </c>
      <c r="J34" s="55" t="s">
        <v>65</v>
      </c>
      <c r="K34" s="55" t="s">
        <v>56</v>
      </c>
      <c r="L34" s="56">
        <v>0</v>
      </c>
      <c r="N34" s="7"/>
      <c r="O34" s="60"/>
      <c r="Q34" s="60"/>
    </row>
    <row r="35" spans="5:17">
      <c r="E35" s="18">
        <v>3</v>
      </c>
      <c r="F35" s="55">
        <v>0</v>
      </c>
      <c r="G35" s="55" t="s">
        <v>57</v>
      </c>
      <c r="H35" s="55" t="s">
        <v>57</v>
      </c>
      <c r="I35" s="55" t="s">
        <v>66</v>
      </c>
      <c r="J35" s="55" t="s">
        <v>66</v>
      </c>
      <c r="K35" s="55" t="s">
        <v>57</v>
      </c>
      <c r="L35" s="56">
        <v>0</v>
      </c>
      <c r="N35" s="7"/>
      <c r="O35" s="60"/>
      <c r="Q35" s="60"/>
    </row>
    <row r="36" spans="5:17" ht="15.75" thickBot="1">
      <c r="E36" s="20">
        <v>4</v>
      </c>
      <c r="F36" s="57">
        <v>0</v>
      </c>
      <c r="G36" s="57" t="s">
        <v>59</v>
      </c>
      <c r="H36" s="57" t="s">
        <v>59</v>
      </c>
      <c r="I36" s="57" t="s">
        <v>59</v>
      </c>
      <c r="J36" s="57" t="s">
        <v>59</v>
      </c>
      <c r="K36" s="57" t="s">
        <v>70</v>
      </c>
      <c r="L36" s="58">
        <v>0</v>
      </c>
      <c r="N36" s="7"/>
      <c r="O36" s="60"/>
      <c r="Q36" s="60"/>
    </row>
    <row r="37" spans="5:17">
      <c r="N37" s="7"/>
    </row>
    <row r="38" spans="5:17">
      <c r="N38" s="7"/>
    </row>
    <row r="39" spans="5:17">
      <c r="N39" s="7"/>
    </row>
    <row r="40" spans="5:17">
      <c r="N40" s="7"/>
    </row>
    <row r="41" spans="5:17">
      <c r="N41" s="7"/>
    </row>
    <row r="42" spans="5:17">
      <c r="N42" s="7"/>
    </row>
    <row r="43" spans="5:17">
      <c r="N43" s="7"/>
    </row>
    <row r="44" spans="5:17">
      <c r="N44" s="7"/>
    </row>
    <row r="45" spans="5:17">
      <c r="N45" s="7"/>
    </row>
    <row r="46" spans="5:17">
      <c r="N46" s="7"/>
    </row>
    <row r="47" spans="5:17">
      <c r="N47" s="7"/>
    </row>
    <row r="48" spans="5:17">
      <c r="N48" s="7"/>
    </row>
    <row r="49" spans="14:14">
      <c r="N49" s="7"/>
    </row>
    <row r="50" spans="14:14">
      <c r="N50" s="7"/>
    </row>
    <row r="51" spans="14:14">
      <c r="N51" s="7"/>
    </row>
    <row r="52" spans="14:14">
      <c r="N52" s="7"/>
    </row>
    <row r="53" spans="14:14">
      <c r="N53" s="7"/>
    </row>
    <row r="54" spans="14:14">
      <c r="N54" s="7"/>
    </row>
    <row r="55" spans="14:14">
      <c r="N55" s="7"/>
    </row>
    <row r="56" spans="14:14">
      <c r="N56" s="7"/>
    </row>
    <row r="57" spans="14:14">
      <c r="N57" s="7"/>
    </row>
    <row r="58" spans="14:14">
      <c r="N58" s="7"/>
    </row>
    <row r="59" spans="14:14">
      <c r="N59" s="7"/>
    </row>
    <row r="60" spans="14:14">
      <c r="N60" s="7"/>
    </row>
    <row r="61" spans="14:14">
      <c r="N61" s="7"/>
    </row>
    <row r="62" spans="14:14">
      <c r="N62" s="7"/>
    </row>
    <row r="63" spans="14:14">
      <c r="N63" s="7"/>
    </row>
    <row r="64" spans="14:14">
      <c r="N64" s="7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 ht="15.75" thickBot="1">
      <c r="N123" s="8"/>
    </row>
  </sheetData>
  <sheetProtection password="C836" sheet="1" objects="1" scenarios="1" formatColumns="0" formatRows="0"/>
  <mergeCells count="21">
    <mergeCell ref="B2:C2"/>
    <mergeCell ref="B3:C3"/>
    <mergeCell ref="P10:S10"/>
    <mergeCell ref="E13:L13"/>
    <mergeCell ref="E20:L20"/>
    <mergeCell ref="E2:J2"/>
    <mergeCell ref="L2:R2"/>
    <mergeCell ref="B8:C8"/>
    <mergeCell ref="E27:L27"/>
    <mergeCell ref="H10:J11"/>
    <mergeCell ref="H3:J3"/>
    <mergeCell ref="E3:G3"/>
    <mergeCell ref="L3:R4"/>
    <mergeCell ref="L5:R7"/>
    <mergeCell ref="E4:G5"/>
    <mergeCell ref="H4:J5"/>
    <mergeCell ref="E6:G7"/>
    <mergeCell ref="E8:G9"/>
    <mergeCell ref="E10:G11"/>
    <mergeCell ref="H6:J7"/>
    <mergeCell ref="H8:J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Y123"/>
  <sheetViews>
    <sheetView workbookViewId="0">
      <selection activeCell="N14" sqref="N14"/>
    </sheetView>
  </sheetViews>
  <sheetFormatPr defaultRowHeight="15"/>
  <cols>
    <col min="1" max="1" width="5" style="10" customWidth="1"/>
    <col min="2" max="2" width="6.85546875" style="10" customWidth="1"/>
    <col min="3" max="3" width="14" style="10" customWidth="1"/>
    <col min="4" max="4" width="2.5703125" style="10" customWidth="1"/>
    <col min="5" max="5" width="8.85546875" style="10" customWidth="1"/>
    <col min="6" max="12" width="10.7109375" style="10" customWidth="1"/>
    <col min="13" max="13" width="2" style="10" customWidth="1"/>
    <col min="14" max="14" width="18.85546875" style="10" customWidth="1"/>
    <col min="15" max="15" width="1.85546875" style="10" customWidth="1"/>
    <col min="16" max="16" width="6.85546875" style="10" customWidth="1"/>
    <col min="17" max="17" width="7.7109375" style="10" customWidth="1"/>
    <col min="18" max="18" width="15.140625" style="10" customWidth="1"/>
    <col min="19" max="19" width="12" style="10" customWidth="1"/>
    <col min="20" max="20" width="9.140625" style="10" customWidth="1"/>
    <col min="21" max="21" width="13.140625" style="10" customWidth="1"/>
    <col min="22" max="22" width="13.42578125" style="10" customWidth="1"/>
    <col min="23" max="23" width="3.5703125" style="10" customWidth="1"/>
    <col min="24" max="24" width="31.7109375" style="10" customWidth="1"/>
    <col min="25" max="25" width="28" style="10" customWidth="1"/>
    <col min="26" max="16384" width="9.140625" style="10"/>
  </cols>
  <sheetData>
    <row r="1" spans="2:25" ht="15.75" thickBot="1">
      <c r="D1" s="9"/>
      <c r="G1" s="72"/>
      <c r="H1" s="72"/>
      <c r="I1" s="72"/>
      <c r="J1" s="72"/>
    </row>
    <row r="2" spans="2:25" ht="15.75" thickBot="1">
      <c r="B2" s="99" t="s">
        <v>35</v>
      </c>
      <c r="C2" s="100"/>
      <c r="D2" s="71"/>
      <c r="E2" s="73" t="s">
        <v>30</v>
      </c>
      <c r="F2" s="74"/>
      <c r="G2" s="74"/>
      <c r="H2" s="74"/>
      <c r="I2" s="74"/>
      <c r="J2" s="75"/>
      <c r="L2" s="73" t="s">
        <v>32</v>
      </c>
      <c r="M2" s="74"/>
      <c r="N2" s="74"/>
      <c r="O2" s="74"/>
      <c r="P2" s="74"/>
      <c r="Q2" s="74"/>
      <c r="R2" s="75"/>
    </row>
    <row r="3" spans="2:25" ht="15.75" thickBot="1">
      <c r="B3" s="101" t="s">
        <v>21</v>
      </c>
      <c r="C3" s="102"/>
      <c r="D3" s="71"/>
      <c r="E3" s="85" t="s">
        <v>27</v>
      </c>
      <c r="F3" s="86"/>
      <c r="G3" s="86"/>
      <c r="H3" s="82" t="s">
        <v>28</v>
      </c>
      <c r="I3" s="83"/>
      <c r="J3" s="84"/>
      <c r="L3" s="87" t="s">
        <v>33</v>
      </c>
      <c r="M3" s="88"/>
      <c r="N3" s="88"/>
      <c r="O3" s="88"/>
      <c r="P3" s="88"/>
      <c r="Q3" s="88"/>
      <c r="R3" s="89"/>
      <c r="X3" s="29"/>
      <c r="Y3" s="29"/>
    </row>
    <row r="4" spans="2:25">
      <c r="D4" s="71"/>
      <c r="E4" s="90" t="s">
        <v>74</v>
      </c>
      <c r="F4" s="91"/>
      <c r="G4" s="91"/>
      <c r="H4" s="76" t="s">
        <v>71</v>
      </c>
      <c r="I4" s="77"/>
      <c r="J4" s="78"/>
      <c r="L4" s="90"/>
      <c r="M4" s="91"/>
      <c r="N4" s="91"/>
      <c r="O4" s="91"/>
      <c r="P4" s="91"/>
      <c r="Q4" s="91"/>
      <c r="R4" s="92"/>
      <c r="X4" s="29"/>
      <c r="Y4" s="29"/>
    </row>
    <row r="5" spans="2:25">
      <c r="D5" s="71"/>
      <c r="E5" s="90"/>
      <c r="F5" s="91"/>
      <c r="G5" s="91"/>
      <c r="H5" s="96"/>
      <c r="I5" s="97"/>
      <c r="J5" s="98"/>
      <c r="L5" s="90" t="s">
        <v>51</v>
      </c>
      <c r="M5" s="91"/>
      <c r="N5" s="91"/>
      <c r="O5" s="91"/>
      <c r="P5" s="91"/>
      <c r="Q5" s="91"/>
      <c r="R5" s="92"/>
      <c r="X5" s="29"/>
      <c r="Y5" s="29"/>
    </row>
    <row r="6" spans="2:25">
      <c r="D6" s="71"/>
      <c r="E6" s="90" t="s">
        <v>73</v>
      </c>
      <c r="F6" s="91"/>
      <c r="G6" s="91"/>
      <c r="H6" s="76" t="s">
        <v>77</v>
      </c>
      <c r="I6" s="77"/>
      <c r="J6" s="78"/>
      <c r="L6" s="90"/>
      <c r="M6" s="91"/>
      <c r="N6" s="91"/>
      <c r="O6" s="91"/>
      <c r="P6" s="91"/>
      <c r="Q6" s="91"/>
      <c r="R6" s="92"/>
      <c r="X6" s="29"/>
      <c r="Y6" s="29"/>
    </row>
    <row r="7" spans="2:25" ht="15.75" thickBot="1">
      <c r="D7" s="71"/>
      <c r="E7" s="90"/>
      <c r="F7" s="91"/>
      <c r="G7" s="91"/>
      <c r="H7" s="96"/>
      <c r="I7" s="97"/>
      <c r="J7" s="98"/>
      <c r="L7" s="93"/>
      <c r="M7" s="94"/>
      <c r="N7" s="94"/>
      <c r="O7" s="94"/>
      <c r="P7" s="94"/>
      <c r="Q7" s="94"/>
      <c r="R7" s="95"/>
      <c r="X7" s="29"/>
      <c r="Y7" s="29"/>
    </row>
    <row r="8" spans="2:25" ht="15.75" thickBot="1">
      <c r="B8" s="73" t="s">
        <v>22</v>
      </c>
      <c r="C8" s="75"/>
      <c r="D8" s="71"/>
      <c r="E8" s="90" t="s">
        <v>78</v>
      </c>
      <c r="F8" s="91"/>
      <c r="G8" s="91"/>
      <c r="H8" s="76" t="s">
        <v>79</v>
      </c>
      <c r="I8" s="77"/>
      <c r="J8" s="78"/>
    </row>
    <row r="9" spans="2:25" ht="15.75" thickBot="1">
      <c r="B9" s="15" t="s">
        <v>2</v>
      </c>
      <c r="C9" s="31" t="s">
        <v>3</v>
      </c>
      <c r="E9" s="90"/>
      <c r="F9" s="91"/>
      <c r="G9" s="91"/>
      <c r="H9" s="96"/>
      <c r="I9" s="97"/>
      <c r="J9" s="98"/>
    </row>
    <row r="10" spans="2:25" ht="15.75" thickBot="1">
      <c r="B10" s="18">
        <v>0</v>
      </c>
      <c r="C10" s="46" t="s">
        <v>80</v>
      </c>
      <c r="E10" s="90" t="s">
        <v>76</v>
      </c>
      <c r="F10" s="91"/>
      <c r="G10" s="91"/>
      <c r="H10" s="76" t="s">
        <v>29</v>
      </c>
      <c r="I10" s="77"/>
      <c r="J10" s="78"/>
      <c r="N10" s="12" t="s">
        <v>24</v>
      </c>
      <c r="P10" s="73" t="s">
        <v>26</v>
      </c>
      <c r="Q10" s="74"/>
      <c r="R10" s="74"/>
      <c r="S10" s="75"/>
    </row>
    <row r="11" spans="2:25" ht="15.75" thickBot="1">
      <c r="B11" s="18">
        <v>1</v>
      </c>
      <c r="C11" s="32" t="s">
        <v>6</v>
      </c>
      <c r="E11" s="93"/>
      <c r="F11" s="94"/>
      <c r="G11" s="94"/>
      <c r="H11" s="79"/>
      <c r="I11" s="80"/>
      <c r="J11" s="81"/>
      <c r="N11" s="14" t="s">
        <v>11</v>
      </c>
      <c r="P11" s="40" t="str">
        <f>INDEX(F14:L14, 1, Q11)</f>
        <v>G</v>
      </c>
      <c r="Q11" s="59">
        <f>MOD(N16, 7)+1</f>
        <v>7</v>
      </c>
      <c r="R11" s="70" t="str">
        <f>CHOOSE(N18, "Sunday", "Monday", "Tuesday", "Wednesday", "Thursday", "Friday", "Saturday")</f>
        <v>Wednesday</v>
      </c>
      <c r="S11" s="69">
        <f>N14</f>
        <v>41773</v>
      </c>
    </row>
    <row r="12" spans="2:25" ht="15.75" thickBot="1">
      <c r="B12" s="18">
        <f>B11+1</f>
        <v>2</v>
      </c>
      <c r="C12" s="32" t="s">
        <v>5</v>
      </c>
      <c r="N12" s="2">
        <v>41645</v>
      </c>
      <c r="P12" s="41" t="s">
        <v>1</v>
      </c>
      <c r="Q12" s="42" t="s">
        <v>2</v>
      </c>
      <c r="R12" s="63" t="s">
        <v>4</v>
      </c>
      <c r="S12" s="65" t="s">
        <v>72</v>
      </c>
    </row>
    <row r="13" spans="2:25" ht="15.75" thickBot="1">
      <c r="B13" s="18">
        <f t="shared" ref="B13:B25" si="0">B12+1</f>
        <v>3</v>
      </c>
      <c r="C13" s="32" t="s">
        <v>7</v>
      </c>
      <c r="E13" s="73" t="s">
        <v>23</v>
      </c>
      <c r="F13" s="74"/>
      <c r="G13" s="74"/>
      <c r="H13" s="74"/>
      <c r="I13" s="74"/>
      <c r="J13" s="74"/>
      <c r="K13" s="74"/>
      <c r="L13" s="75"/>
      <c r="N13" s="19" t="s">
        <v>31</v>
      </c>
      <c r="O13" s="26"/>
      <c r="P13" s="22">
        <v>0.5</v>
      </c>
      <c r="Q13" s="47">
        <f>INDEX(F22:L25, 1, N18)</f>
        <v>14</v>
      </c>
      <c r="R13" s="61" t="str">
        <f>INDEX(C10:C25, Q13+1, 1)</f>
        <v>FAC MTGS</v>
      </c>
      <c r="S13" s="66" t="str">
        <f>INDEX(F29:L32, 1, N18)</f>
        <v>7:45-9:00</v>
      </c>
    </row>
    <row r="14" spans="2:25">
      <c r="B14" s="18">
        <f t="shared" si="0"/>
        <v>4</v>
      </c>
      <c r="C14" s="32" t="s">
        <v>8</v>
      </c>
      <c r="E14" s="24" t="s">
        <v>1</v>
      </c>
      <c r="F14" s="16" t="s">
        <v>16</v>
      </c>
      <c r="G14" s="16" t="s">
        <v>13</v>
      </c>
      <c r="H14" s="16" t="s">
        <v>17</v>
      </c>
      <c r="I14" s="16" t="s">
        <v>18</v>
      </c>
      <c r="J14" s="16" t="s">
        <v>19</v>
      </c>
      <c r="K14" s="16" t="s">
        <v>14</v>
      </c>
      <c r="L14" s="17" t="s">
        <v>20</v>
      </c>
      <c r="N14" s="2">
        <v>41773</v>
      </c>
      <c r="O14" s="26"/>
      <c r="P14" s="43">
        <v>1</v>
      </c>
      <c r="Q14" s="44">
        <f>INDEX(F15:L18,P14, Q11)</f>
        <v>4</v>
      </c>
      <c r="R14" s="62" t="str">
        <f>INDEX(C11:C18, Q14, 1)</f>
        <v>Bible</v>
      </c>
      <c r="S14" s="67" t="str">
        <f>INDEX(F33:L36, P14, N18)</f>
        <v>9:00-10:10</v>
      </c>
    </row>
    <row r="15" spans="2:25">
      <c r="B15" s="18">
        <f t="shared" si="0"/>
        <v>5</v>
      </c>
      <c r="C15" s="32" t="s">
        <v>9</v>
      </c>
      <c r="E15" s="18">
        <v>1</v>
      </c>
      <c r="F15" s="3">
        <v>1</v>
      </c>
      <c r="G15" s="3">
        <v>5</v>
      </c>
      <c r="H15" s="3">
        <v>2</v>
      </c>
      <c r="I15" s="3">
        <v>6</v>
      </c>
      <c r="J15" s="3">
        <v>3</v>
      </c>
      <c r="K15" s="3">
        <v>8</v>
      </c>
      <c r="L15" s="4">
        <v>4</v>
      </c>
      <c r="N15" s="19" t="s">
        <v>12</v>
      </c>
      <c r="O15" s="54"/>
      <c r="P15" s="22">
        <v>1.5</v>
      </c>
      <c r="Q15" s="48">
        <f>INDEX(F22:L25, 2, N18)</f>
        <v>10</v>
      </c>
      <c r="R15" s="61" t="str">
        <f>INDEX(C10:C25, Q15+1, 1)</f>
        <v>Break</v>
      </c>
      <c r="S15" s="66" t="str">
        <f>INDEX(F29:L32, 2, N18)</f>
        <v>10:10-10:25</v>
      </c>
    </row>
    <row r="16" spans="2:25">
      <c r="B16" s="18">
        <f t="shared" si="0"/>
        <v>6</v>
      </c>
      <c r="C16" s="32" t="s">
        <v>10</v>
      </c>
      <c r="E16" s="18">
        <v>2</v>
      </c>
      <c r="F16" s="3">
        <v>2</v>
      </c>
      <c r="G16" s="3">
        <v>6</v>
      </c>
      <c r="H16" s="3">
        <v>3</v>
      </c>
      <c r="I16" s="3">
        <v>7</v>
      </c>
      <c r="J16" s="3">
        <v>4</v>
      </c>
      <c r="K16" s="3">
        <v>1</v>
      </c>
      <c r="L16" s="4">
        <v>5</v>
      </c>
      <c r="N16" s="53">
        <f>MAX(NETWORKDAYS(N12, N14,N22:N123)-1, 0)</f>
        <v>83</v>
      </c>
      <c r="O16" s="54"/>
      <c r="P16" s="43">
        <v>2</v>
      </c>
      <c r="Q16" s="44">
        <f>INDEX(F15:L18,P16, Q11)</f>
        <v>5</v>
      </c>
      <c r="R16" s="62" t="str">
        <f>INDEX(C11:C18, Q16, 1)</f>
        <v>English</v>
      </c>
      <c r="S16" s="67" t="str">
        <f>INDEX(F33:L36, P16, N18)</f>
        <v>10:25-11:35</v>
      </c>
    </row>
    <row r="17" spans="2:19">
      <c r="B17" s="18">
        <f t="shared" si="0"/>
        <v>7</v>
      </c>
      <c r="C17" s="32" t="s">
        <v>7</v>
      </c>
      <c r="E17" s="18">
        <v>3</v>
      </c>
      <c r="F17" s="3">
        <v>3</v>
      </c>
      <c r="G17" s="3">
        <v>8</v>
      </c>
      <c r="H17" s="3">
        <v>4</v>
      </c>
      <c r="I17" s="3">
        <v>1</v>
      </c>
      <c r="J17" s="3">
        <v>5</v>
      </c>
      <c r="K17" s="3">
        <v>2</v>
      </c>
      <c r="L17" s="4">
        <v>6</v>
      </c>
      <c r="N17" s="19" t="s">
        <v>48</v>
      </c>
      <c r="O17" s="54"/>
      <c r="P17" s="43">
        <v>3</v>
      </c>
      <c r="Q17" s="44">
        <f>INDEX(F15:L18,P17, Q11)</f>
        <v>6</v>
      </c>
      <c r="R17" s="62" t="str">
        <f>INDEX(C11:C18, Q17, 1)</f>
        <v>Orchestra</v>
      </c>
      <c r="S17" s="67" t="str">
        <f>INDEX(F33:L36, P17, N18)</f>
        <v>11:35-1:40</v>
      </c>
    </row>
    <row r="18" spans="2:19" ht="15.75" thickBot="1">
      <c r="B18" s="18">
        <f t="shared" si="0"/>
        <v>8</v>
      </c>
      <c r="C18" s="36" t="s">
        <v>15</v>
      </c>
      <c r="E18" s="20">
        <v>4</v>
      </c>
      <c r="F18" s="5">
        <v>4</v>
      </c>
      <c r="G18" s="5">
        <v>1</v>
      </c>
      <c r="H18" s="5">
        <v>5</v>
      </c>
      <c r="I18" s="5">
        <v>2</v>
      </c>
      <c r="J18" s="5">
        <v>6</v>
      </c>
      <c r="K18" s="5">
        <v>3</v>
      </c>
      <c r="L18" s="6">
        <v>7</v>
      </c>
      <c r="N18" s="21">
        <f>WEEKDAY(S11)</f>
        <v>4</v>
      </c>
      <c r="O18" s="54"/>
      <c r="P18" s="22">
        <v>3.5</v>
      </c>
      <c r="Q18" s="48">
        <f>INDEX(F22:L25, 3, N18)</f>
        <v>10</v>
      </c>
      <c r="R18" s="61" t="str">
        <f>INDEX(C10:C25, Q18+1, 1)</f>
        <v>Break</v>
      </c>
      <c r="S18" s="66" t="str">
        <f>INDEX(F29:L32, 3, N18)</f>
        <v>1:40-1:50</v>
      </c>
    </row>
    <row r="19" spans="2:19" ht="15.75" thickBot="1">
      <c r="B19" s="18">
        <f t="shared" si="0"/>
        <v>9</v>
      </c>
      <c r="C19" s="37" t="s">
        <v>36</v>
      </c>
      <c r="O19" s="28"/>
      <c r="P19" s="43">
        <v>4</v>
      </c>
      <c r="Q19" s="44">
        <f>INDEX(F15:L18,P19, Q11)</f>
        <v>7</v>
      </c>
      <c r="R19" s="62" t="str">
        <f>INDEX(C11:C18, Q19, 1)</f>
        <v>Physics</v>
      </c>
      <c r="S19" s="67" t="str">
        <f>INDEX(F33:L36, P19, N18)</f>
        <v>1:50-3:00</v>
      </c>
    </row>
    <row r="20" spans="2:19" ht="15.75" thickBot="1">
      <c r="B20" s="18">
        <f t="shared" si="0"/>
        <v>10</v>
      </c>
      <c r="C20" s="37" t="s">
        <v>37</v>
      </c>
      <c r="E20" s="73" t="s">
        <v>47</v>
      </c>
      <c r="F20" s="74"/>
      <c r="G20" s="74"/>
      <c r="H20" s="74"/>
      <c r="I20" s="74"/>
      <c r="J20" s="74"/>
      <c r="K20" s="74"/>
      <c r="L20" s="75"/>
      <c r="N20" s="11" t="s">
        <v>25</v>
      </c>
      <c r="O20" s="26"/>
      <c r="P20" s="23">
        <v>4.5</v>
      </c>
      <c r="Q20" s="49">
        <f>INDEX(F22:L25, 4, N18)</f>
        <v>9</v>
      </c>
      <c r="R20" s="64" t="str">
        <f>INDEX(C10:C25, Q20+1, 1)</f>
        <v>Office Hours</v>
      </c>
      <c r="S20" s="68" t="str">
        <f>INDEX(F29:L32, 4, N18)</f>
        <v>3:00-3:30</v>
      </c>
    </row>
    <row r="21" spans="2:19">
      <c r="B21" s="18">
        <f t="shared" si="0"/>
        <v>11</v>
      </c>
      <c r="C21" s="37" t="s">
        <v>39</v>
      </c>
      <c r="E21" s="15" t="s">
        <v>1</v>
      </c>
      <c r="F21" s="34" t="s">
        <v>49</v>
      </c>
      <c r="G21" s="34" t="s">
        <v>43</v>
      </c>
      <c r="H21" s="34" t="s">
        <v>46</v>
      </c>
      <c r="I21" s="34" t="s">
        <v>44</v>
      </c>
      <c r="J21" s="34" t="s">
        <v>45</v>
      </c>
      <c r="K21" s="34" t="s">
        <v>14</v>
      </c>
      <c r="L21" s="35" t="s">
        <v>49</v>
      </c>
      <c r="N21" s="13" t="s">
        <v>0</v>
      </c>
      <c r="O21" s="26"/>
    </row>
    <row r="22" spans="2:19">
      <c r="B22" s="18">
        <f t="shared" si="0"/>
        <v>12</v>
      </c>
      <c r="C22" s="37" t="s">
        <v>42</v>
      </c>
      <c r="E22" s="50">
        <v>0.5</v>
      </c>
      <c r="F22" s="45">
        <v>0</v>
      </c>
      <c r="G22" s="45">
        <v>9</v>
      </c>
      <c r="H22" s="45">
        <v>13</v>
      </c>
      <c r="I22" s="45">
        <v>14</v>
      </c>
      <c r="J22" s="45">
        <v>13</v>
      </c>
      <c r="K22" s="45">
        <v>9</v>
      </c>
      <c r="L22" s="38">
        <v>0</v>
      </c>
      <c r="N22" s="7">
        <v>41659</v>
      </c>
      <c r="O22" s="27"/>
    </row>
    <row r="23" spans="2:19">
      <c r="B23" s="18">
        <f t="shared" si="0"/>
        <v>13</v>
      </c>
      <c r="C23" s="37" t="s">
        <v>40</v>
      </c>
      <c r="E23" s="50">
        <v>1.5</v>
      </c>
      <c r="F23" s="45">
        <v>0</v>
      </c>
      <c r="G23" s="45">
        <v>10</v>
      </c>
      <c r="H23" s="45">
        <v>10</v>
      </c>
      <c r="I23" s="45">
        <v>10</v>
      </c>
      <c r="J23" s="45">
        <v>11</v>
      </c>
      <c r="K23" s="45">
        <v>12</v>
      </c>
      <c r="L23" s="38">
        <v>0</v>
      </c>
      <c r="N23" s="7">
        <v>41687</v>
      </c>
      <c r="O23" s="27"/>
    </row>
    <row r="24" spans="2:19">
      <c r="B24" s="18">
        <f t="shared" si="0"/>
        <v>14</v>
      </c>
      <c r="C24" s="37" t="s">
        <v>41</v>
      </c>
      <c r="E24" s="50">
        <v>3.5</v>
      </c>
      <c r="F24" s="45">
        <v>0</v>
      </c>
      <c r="G24" s="45">
        <v>15</v>
      </c>
      <c r="H24" s="45">
        <v>15</v>
      </c>
      <c r="I24" s="45">
        <v>10</v>
      </c>
      <c r="J24" s="45">
        <v>10</v>
      </c>
      <c r="K24" s="45">
        <v>10</v>
      </c>
      <c r="L24" s="38">
        <v>0</v>
      </c>
      <c r="N24" s="7">
        <v>41706</v>
      </c>
      <c r="O24" s="27"/>
      <c r="Q24" s="27"/>
      <c r="S24" s="27"/>
    </row>
    <row r="25" spans="2:19" ht="15.75" thickBot="1">
      <c r="B25" s="20">
        <f t="shared" si="0"/>
        <v>15</v>
      </c>
      <c r="C25" s="33" t="s">
        <v>38</v>
      </c>
      <c r="E25" s="51">
        <v>4.5</v>
      </c>
      <c r="F25" s="52">
        <v>0</v>
      </c>
      <c r="G25" s="52">
        <v>9</v>
      </c>
      <c r="H25" s="52">
        <v>9</v>
      </c>
      <c r="I25" s="52">
        <v>9</v>
      </c>
      <c r="J25" s="52">
        <v>9</v>
      </c>
      <c r="K25" s="52">
        <v>0</v>
      </c>
      <c r="L25" s="39">
        <v>0</v>
      </c>
      <c r="N25" s="7">
        <v>41707</v>
      </c>
      <c r="O25" s="27"/>
      <c r="Q25" s="27"/>
      <c r="S25" s="27"/>
    </row>
    <row r="26" spans="2:19" ht="15.75" thickBot="1">
      <c r="E26" s="30"/>
      <c r="N26" s="7">
        <v>41708</v>
      </c>
      <c r="O26" s="28"/>
      <c r="Q26" s="28"/>
      <c r="S26" s="27"/>
    </row>
    <row r="27" spans="2:19" ht="15.75" thickBot="1">
      <c r="E27" s="73" t="s">
        <v>52</v>
      </c>
      <c r="F27" s="74"/>
      <c r="G27" s="74"/>
      <c r="H27" s="74"/>
      <c r="I27" s="74"/>
      <c r="J27" s="74"/>
      <c r="K27" s="74"/>
      <c r="L27" s="75"/>
      <c r="N27" s="7">
        <v>41709</v>
      </c>
      <c r="O27" s="26"/>
      <c r="Q27" s="26"/>
    </row>
    <row r="28" spans="2:19">
      <c r="E28" s="15" t="s">
        <v>1</v>
      </c>
      <c r="F28" s="34" t="s">
        <v>49</v>
      </c>
      <c r="G28" s="34" t="s">
        <v>43</v>
      </c>
      <c r="H28" s="34" t="s">
        <v>46</v>
      </c>
      <c r="I28" s="34" t="s">
        <v>44</v>
      </c>
      <c r="J28" s="34" t="s">
        <v>45</v>
      </c>
      <c r="K28" s="34" t="s">
        <v>14</v>
      </c>
      <c r="L28" s="35" t="s">
        <v>49</v>
      </c>
      <c r="N28" s="7">
        <v>41710</v>
      </c>
      <c r="O28" s="26"/>
      <c r="Q28" s="26"/>
      <c r="S28" s="25"/>
    </row>
    <row r="29" spans="2:19">
      <c r="E29" s="18">
        <v>0.5</v>
      </c>
      <c r="F29" s="55">
        <v>0</v>
      </c>
      <c r="G29" s="55" t="s">
        <v>53</v>
      </c>
      <c r="H29" s="55" t="s">
        <v>61</v>
      </c>
      <c r="I29" s="55" t="s">
        <v>62</v>
      </c>
      <c r="J29" s="55" t="s">
        <v>61</v>
      </c>
      <c r="K29" s="55" t="s">
        <v>53</v>
      </c>
      <c r="L29" s="56">
        <v>0</v>
      </c>
      <c r="N29" s="7">
        <v>41711</v>
      </c>
      <c r="O29" s="60"/>
      <c r="Q29" s="60"/>
      <c r="S29" s="26"/>
    </row>
    <row r="30" spans="2:19">
      <c r="E30" s="18">
        <v>1.5</v>
      </c>
      <c r="F30" s="55">
        <v>0</v>
      </c>
      <c r="G30" s="55" t="s">
        <v>55</v>
      </c>
      <c r="H30" s="55" t="s">
        <v>55</v>
      </c>
      <c r="I30" s="55" t="s">
        <v>64</v>
      </c>
      <c r="J30" s="55" t="s">
        <v>68</v>
      </c>
      <c r="K30" s="55" t="s">
        <v>55</v>
      </c>
      <c r="L30" s="56">
        <v>0</v>
      </c>
      <c r="N30" s="7">
        <v>41712</v>
      </c>
      <c r="O30" s="60"/>
      <c r="Q30" s="60"/>
      <c r="S30" s="27"/>
    </row>
    <row r="31" spans="2:19">
      <c r="E31" s="18">
        <v>3.5</v>
      </c>
      <c r="F31" s="55">
        <v>0</v>
      </c>
      <c r="G31" s="55" t="s">
        <v>58</v>
      </c>
      <c r="H31" s="55" t="s">
        <v>58</v>
      </c>
      <c r="I31" s="55" t="s">
        <v>67</v>
      </c>
      <c r="J31" s="55" t="s">
        <v>67</v>
      </c>
      <c r="K31" s="55" t="s">
        <v>69</v>
      </c>
      <c r="L31" s="56">
        <v>0</v>
      </c>
      <c r="N31" s="7">
        <v>41713</v>
      </c>
      <c r="O31" s="60"/>
      <c r="Q31" s="60"/>
      <c r="S31" s="27"/>
    </row>
    <row r="32" spans="2:19">
      <c r="E32" s="18">
        <v>4.5</v>
      </c>
      <c r="F32" s="55">
        <v>0</v>
      </c>
      <c r="G32" s="55" t="s">
        <v>60</v>
      </c>
      <c r="H32" s="55" t="s">
        <v>60</v>
      </c>
      <c r="I32" s="55" t="s">
        <v>60</v>
      </c>
      <c r="J32" s="55" t="s">
        <v>60</v>
      </c>
      <c r="K32" s="55">
        <v>0</v>
      </c>
      <c r="L32" s="56">
        <v>0</v>
      </c>
      <c r="N32" s="7">
        <v>41714</v>
      </c>
      <c r="O32" s="60"/>
      <c r="Q32" s="60"/>
      <c r="S32" s="27"/>
    </row>
    <row r="33" spans="5:17">
      <c r="E33" s="18">
        <v>1</v>
      </c>
      <c r="F33" s="55">
        <v>0</v>
      </c>
      <c r="G33" s="55" t="s">
        <v>54</v>
      </c>
      <c r="H33" s="55" t="s">
        <v>54</v>
      </c>
      <c r="I33" s="55" t="s">
        <v>63</v>
      </c>
      <c r="J33" s="55" t="s">
        <v>54</v>
      </c>
      <c r="K33" s="55" t="s">
        <v>54</v>
      </c>
      <c r="L33" s="56">
        <v>0</v>
      </c>
      <c r="N33" s="7">
        <v>41747</v>
      </c>
      <c r="O33" s="60"/>
      <c r="Q33" s="60"/>
    </row>
    <row r="34" spans="5:17">
      <c r="E34" s="18">
        <v>2</v>
      </c>
      <c r="F34" s="55">
        <v>0</v>
      </c>
      <c r="G34" s="55" t="s">
        <v>56</v>
      </c>
      <c r="H34" s="55" t="s">
        <v>56</v>
      </c>
      <c r="I34" s="55" t="s">
        <v>65</v>
      </c>
      <c r="J34" s="55" t="s">
        <v>65</v>
      </c>
      <c r="K34" s="55" t="s">
        <v>56</v>
      </c>
      <c r="L34" s="56">
        <v>0</v>
      </c>
      <c r="N34" s="7">
        <v>41748</v>
      </c>
      <c r="O34" s="60"/>
      <c r="Q34" s="60"/>
    </row>
    <row r="35" spans="5:17">
      <c r="E35" s="18">
        <v>3</v>
      </c>
      <c r="F35" s="55">
        <v>0</v>
      </c>
      <c r="G35" s="55" t="s">
        <v>57</v>
      </c>
      <c r="H35" s="55" t="s">
        <v>57</v>
      </c>
      <c r="I35" s="55" t="s">
        <v>66</v>
      </c>
      <c r="J35" s="55" t="s">
        <v>66</v>
      </c>
      <c r="K35" s="55" t="s">
        <v>57</v>
      </c>
      <c r="L35" s="56">
        <v>0</v>
      </c>
      <c r="N35" s="7">
        <v>41749</v>
      </c>
      <c r="O35" s="60"/>
      <c r="Q35" s="60"/>
    </row>
    <row r="36" spans="5:17" ht="15.75" thickBot="1">
      <c r="E36" s="20">
        <v>4</v>
      </c>
      <c r="F36" s="57">
        <v>0</v>
      </c>
      <c r="G36" s="57" t="s">
        <v>59</v>
      </c>
      <c r="H36" s="57" t="s">
        <v>59</v>
      </c>
      <c r="I36" s="57" t="s">
        <v>59</v>
      </c>
      <c r="J36" s="57" t="s">
        <v>59</v>
      </c>
      <c r="K36" s="57" t="s">
        <v>70</v>
      </c>
      <c r="L36" s="58">
        <v>0</v>
      </c>
      <c r="N36" s="7">
        <v>41750</v>
      </c>
      <c r="O36" s="60"/>
      <c r="Q36" s="60"/>
    </row>
    <row r="37" spans="5:17">
      <c r="N37" s="7"/>
    </row>
    <row r="38" spans="5:17">
      <c r="N38" s="7"/>
    </row>
    <row r="39" spans="5:17">
      <c r="N39" s="7"/>
    </row>
    <row r="40" spans="5:17">
      <c r="N40" s="7"/>
    </row>
    <row r="41" spans="5:17">
      <c r="N41" s="7"/>
    </row>
    <row r="42" spans="5:17">
      <c r="N42" s="7"/>
    </row>
    <row r="43" spans="5:17">
      <c r="N43" s="7"/>
    </row>
    <row r="44" spans="5:17">
      <c r="N44" s="7"/>
    </row>
    <row r="45" spans="5:17">
      <c r="N45" s="7"/>
    </row>
    <row r="46" spans="5:17">
      <c r="N46" s="7"/>
    </row>
    <row r="47" spans="5:17">
      <c r="N47" s="7"/>
    </row>
    <row r="48" spans="5:17">
      <c r="N48" s="7"/>
    </row>
    <row r="49" spans="14:14">
      <c r="N49" s="7"/>
    </row>
    <row r="50" spans="14:14">
      <c r="N50" s="7"/>
    </row>
    <row r="51" spans="14:14">
      <c r="N51" s="7"/>
    </row>
    <row r="52" spans="14:14">
      <c r="N52" s="7"/>
    </row>
    <row r="53" spans="14:14">
      <c r="N53" s="7"/>
    </row>
    <row r="54" spans="14:14">
      <c r="N54" s="7"/>
    </row>
    <row r="55" spans="14:14">
      <c r="N55" s="7"/>
    </row>
    <row r="56" spans="14:14">
      <c r="N56" s="7"/>
    </row>
    <row r="57" spans="14:14">
      <c r="N57" s="7"/>
    </row>
    <row r="58" spans="14:14">
      <c r="N58" s="7"/>
    </row>
    <row r="59" spans="14:14">
      <c r="N59" s="7"/>
    </row>
    <row r="60" spans="14:14">
      <c r="N60" s="7"/>
    </row>
    <row r="61" spans="14:14">
      <c r="N61" s="7"/>
    </row>
    <row r="62" spans="14:14">
      <c r="N62" s="7"/>
    </row>
    <row r="63" spans="14:14">
      <c r="N63" s="7"/>
    </row>
    <row r="64" spans="14:14">
      <c r="N64" s="7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 ht="15.75" thickBot="1">
      <c r="N123" s="8"/>
    </row>
  </sheetData>
  <sheetProtection password="C836" sheet="1" objects="1" scenarios="1" formatColumns="0" formatRows="0"/>
  <mergeCells count="21">
    <mergeCell ref="E27:L27"/>
    <mergeCell ref="E10:G11"/>
    <mergeCell ref="H10:J11"/>
    <mergeCell ref="P10:S10"/>
    <mergeCell ref="E13:L13"/>
    <mergeCell ref="E20:L20"/>
    <mergeCell ref="B8:C8"/>
    <mergeCell ref="B2:C2"/>
    <mergeCell ref="E2:J2"/>
    <mergeCell ref="L2:R2"/>
    <mergeCell ref="B3:C3"/>
    <mergeCell ref="E3:G3"/>
    <mergeCell ref="H3:J3"/>
    <mergeCell ref="L3:R4"/>
    <mergeCell ref="E4:G5"/>
    <mergeCell ref="H4:J5"/>
    <mergeCell ref="L5:R7"/>
    <mergeCell ref="E6:G7"/>
    <mergeCell ref="H6:J7"/>
    <mergeCell ref="E8:G9"/>
    <mergeCell ref="H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2013-08-25T01:37:19Z</dcterms:modified>
</cp:coreProperties>
</file>