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ambacht/git/cyberdataanalytics/Assignment 4/"/>
    </mc:Choice>
  </mc:AlternateContent>
  <xr:revisionPtr revIDLastSave="0" documentId="8_{82B5B642-6F95-9F45-9645-BAA7FBBA2979}" xr6:coauthVersionLast="45" xr6:coauthVersionMax="45" xr10:uidLastSave="{00000000-0000-0000-0000-000000000000}"/>
  <bookViews>
    <workbookView xWindow="25360" yWindow="460" windowWidth="25840" windowHeight="21140" activeTab="2" xr2:uid="{53B8AC3B-7C3D-A047-83B8-9F681C855A19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9" i="3" l="1"/>
  <c r="P32" i="3"/>
  <c r="O32" i="3"/>
  <c r="T29" i="3" s="1"/>
  <c r="N32" i="3"/>
  <c r="M32" i="3"/>
  <c r="Q31" i="3"/>
  <c r="Q30" i="3"/>
  <c r="Q29" i="3"/>
  <c r="P27" i="3"/>
  <c r="O27" i="3"/>
  <c r="N27" i="3"/>
  <c r="M27" i="3"/>
  <c r="Q26" i="3"/>
  <c r="Q25" i="3"/>
  <c r="Q24" i="3"/>
  <c r="P22" i="3"/>
  <c r="O22" i="3"/>
  <c r="N22" i="3"/>
  <c r="M22" i="3"/>
  <c r="Q21" i="3"/>
  <c r="Q20" i="3"/>
  <c r="Q19" i="3"/>
  <c r="F6" i="2"/>
  <c r="J66" i="3"/>
  <c r="J49" i="3"/>
  <c r="J32" i="3"/>
  <c r="J15" i="3"/>
  <c r="E66" i="3"/>
  <c r="D66" i="3"/>
  <c r="C66" i="3"/>
  <c r="B66" i="3"/>
  <c r="F65" i="3"/>
  <c r="F64" i="3"/>
  <c r="I63" i="3"/>
  <c r="J63" i="3" s="1"/>
  <c r="H63" i="3"/>
  <c r="F63" i="3"/>
  <c r="E61" i="3"/>
  <c r="D61" i="3"/>
  <c r="C61" i="3"/>
  <c r="B61" i="3"/>
  <c r="F60" i="3"/>
  <c r="F59" i="3"/>
  <c r="I58" i="3"/>
  <c r="H58" i="3"/>
  <c r="J58" i="3" s="1"/>
  <c r="F58" i="3"/>
  <c r="E56" i="3"/>
  <c r="D56" i="3"/>
  <c r="C56" i="3"/>
  <c r="B56" i="3"/>
  <c r="I53" i="3" s="1"/>
  <c r="F55" i="3"/>
  <c r="F54" i="3"/>
  <c r="F53" i="3"/>
  <c r="E49" i="3"/>
  <c r="D49" i="3"/>
  <c r="C49" i="3"/>
  <c r="B49" i="3"/>
  <c r="I46" i="3" s="1"/>
  <c r="F48" i="3"/>
  <c r="F47" i="3"/>
  <c r="H46" i="3"/>
  <c r="J46" i="3" s="1"/>
  <c r="F46" i="3"/>
  <c r="E44" i="3"/>
  <c r="D44" i="3"/>
  <c r="C44" i="3"/>
  <c r="B44" i="3"/>
  <c r="F43" i="3"/>
  <c r="F42" i="3"/>
  <c r="I41" i="3"/>
  <c r="J41" i="3" s="1"/>
  <c r="H41" i="3"/>
  <c r="F41" i="3"/>
  <c r="E39" i="3"/>
  <c r="D39" i="3"/>
  <c r="C39" i="3"/>
  <c r="B39" i="3"/>
  <c r="F38" i="3"/>
  <c r="F37" i="3"/>
  <c r="I36" i="3"/>
  <c r="H36" i="3"/>
  <c r="J36" i="3" s="1"/>
  <c r="F36" i="3"/>
  <c r="E32" i="3"/>
  <c r="D32" i="3"/>
  <c r="C32" i="3"/>
  <c r="B32" i="3"/>
  <c r="I29" i="3" s="1"/>
  <c r="F31" i="3"/>
  <c r="F30" i="3"/>
  <c r="F29" i="3"/>
  <c r="E27" i="3"/>
  <c r="D27" i="3"/>
  <c r="C27" i="3"/>
  <c r="B27" i="3"/>
  <c r="I24" i="3" s="1"/>
  <c r="F26" i="3"/>
  <c r="F25" i="3"/>
  <c r="H24" i="3"/>
  <c r="F24" i="3"/>
  <c r="E22" i="3"/>
  <c r="D22" i="3"/>
  <c r="C22" i="3"/>
  <c r="H19" i="3" s="1"/>
  <c r="J19" i="3" s="1"/>
  <c r="B22" i="3"/>
  <c r="F21" i="3"/>
  <c r="F20" i="3"/>
  <c r="I19" i="3"/>
  <c r="F19" i="3"/>
  <c r="E15" i="3"/>
  <c r="D15" i="3"/>
  <c r="C15" i="3"/>
  <c r="B15" i="3"/>
  <c r="F14" i="3"/>
  <c r="F13" i="3"/>
  <c r="I12" i="3"/>
  <c r="H12" i="3"/>
  <c r="J12" i="3" s="1"/>
  <c r="F12" i="3"/>
  <c r="E10" i="3"/>
  <c r="D10" i="3"/>
  <c r="C10" i="3"/>
  <c r="B10" i="3"/>
  <c r="I7" i="3" s="1"/>
  <c r="F9" i="3"/>
  <c r="F8" i="3"/>
  <c r="F7" i="3"/>
  <c r="E5" i="3"/>
  <c r="D5" i="3"/>
  <c r="C5" i="3"/>
  <c r="B5" i="3"/>
  <c r="I2" i="3" s="1"/>
  <c r="F4" i="3"/>
  <c r="F3" i="3"/>
  <c r="H2" i="3"/>
  <c r="F2" i="3"/>
  <c r="S29" i="3" l="1"/>
  <c r="U29" i="3"/>
  <c r="T24" i="3"/>
  <c r="T19" i="3"/>
  <c r="U19" i="3" s="1"/>
  <c r="S24" i="3"/>
  <c r="U24" i="3" s="1"/>
  <c r="J2" i="3"/>
  <c r="J24" i="3"/>
  <c r="H7" i="3"/>
  <c r="J7" i="3" s="1"/>
  <c r="H29" i="3"/>
  <c r="J29" i="3" s="1"/>
  <c r="H53" i="3"/>
  <c r="J53" i="3" s="1"/>
  <c r="C6" i="2"/>
  <c r="D6" i="2"/>
  <c r="E6" i="2"/>
  <c r="B6" i="2"/>
  <c r="M16" i="1"/>
  <c r="M15" i="1"/>
  <c r="M14" i="1"/>
  <c r="M13" i="1"/>
  <c r="M11" i="1"/>
  <c r="M10" i="1"/>
  <c r="M9" i="1"/>
  <c r="M8" i="1"/>
  <c r="M6" i="1"/>
  <c r="M5" i="1"/>
  <c r="M4" i="1"/>
  <c r="M3" i="1"/>
  <c r="J16" i="1"/>
  <c r="J15" i="1"/>
  <c r="J14" i="1"/>
  <c r="J13" i="1"/>
  <c r="J11" i="1"/>
  <c r="J10" i="1"/>
  <c r="J9" i="1"/>
  <c r="J8" i="1"/>
  <c r="J6" i="1"/>
  <c r="J5" i="1"/>
  <c r="J4" i="1"/>
  <c r="J3" i="1"/>
  <c r="G16" i="1"/>
  <c r="G15" i="1"/>
  <c r="G14" i="1"/>
  <c r="G13" i="1"/>
  <c r="G11" i="1"/>
  <c r="G10" i="1"/>
  <c r="G9" i="1"/>
  <c r="G8" i="1"/>
  <c r="G6" i="1"/>
  <c r="G5" i="1"/>
  <c r="G4" i="1"/>
  <c r="G3" i="1"/>
  <c r="D16" i="1"/>
  <c r="D14" i="1"/>
  <c r="D15" i="1"/>
  <c r="D13" i="1"/>
  <c r="D9" i="1"/>
  <c r="D10" i="1"/>
  <c r="D11" i="1"/>
  <c r="D8" i="1"/>
  <c r="D4" i="1"/>
  <c r="D5" i="1"/>
  <c r="D6" i="1"/>
  <c r="D3" i="1"/>
  <c r="U32" i="3" l="1"/>
</calcChain>
</file>

<file path=xl/sharedStrings.xml><?xml version="1.0" encoding="utf-8"?>
<sst xmlns="http://schemas.openxmlformats.org/spreadsheetml/2006/main" count="173" uniqueCount="67">
  <si>
    <t>rfgsm_k</t>
  </si>
  <si>
    <t>test set for benign</t>
  </si>
  <si>
    <t>test set for malicious</t>
  </si>
  <si>
    <t>test set for malicious (evasion using model)</t>
  </si>
  <si>
    <t>test set overall</t>
  </si>
  <si>
    <t>train set for benign</t>
  </si>
  <si>
    <t>train set for malicious</t>
  </si>
  <si>
    <t>train set for malicious (evasion using model)</t>
  </si>
  <si>
    <t>train set overall</t>
  </si>
  <si>
    <t>val set for benign</t>
  </si>
  <si>
    <t>val set for malicious</t>
  </si>
  <si>
    <t>val set for malicious (evasion using model)</t>
  </si>
  <si>
    <t>val set overall</t>
  </si>
  <si>
    <t>Average loss</t>
  </si>
  <si>
    <t>Accuracy</t>
  </si>
  <si>
    <t>{'bscn_num_pts': 0.0, 'bscn_exp_pts': 30000, 'mal': {'total_loss': 584.5377371311188, 'total_correct': 159, 'total': 200, 'evasion': {'total_loss': 584.5377371311188, 'total_correct': 159, 'total': 200}}, 'bon': {'total_loss': 129.93256425857544, 'total_correct': 193, 'total': 200}}</t>
  </si>
  <si>
    <t>{'bscn_num_pts': 0.0, 'bscn_exp_pts': 30000, 'mal': {'total_loss': 1229.3251675963402, 'total_correct': 468, 'total': 600, 'evasion': {'total_loss': 1229.3251675963402, 'total_correct': 468, 'total': 600}}, 'bon': {'total_loss': 78.57245790958405, 'total_correct': 597, 'total': 600}}</t>
  </si>
  <si>
    <t>{'bscn_num_pts': 0.0, 'bscn_exp_pts': 30000, 'mal': {'total_loss': 405.92679047584534, 'total_correct': 163, 'total': 200, 'evasion': {'total_loss': 405.92679047584534, 'total_correct': 163, 'total': 200}}, 'bon': {'total_loss': 94.4167093038559, 'total_correct': 191, 'total': 200}}</t>
  </si>
  <si>
    <t>grams</t>
  </si>
  <si>
    <t>{'bscn_num_pts': 0.0, 'bscn_exp_pts': 30000, 'mal': {'total_loss': 53.01513433456421, 'total_correct': 186, 'total': 200, 'evasion': {'total_loss': 54.91238468885422, 'total_correct': 186, 'total': 200}}, 'bon': {'total_loss': 34.78865495324135, 'total_correct': 179, 'total': 200}}</t>
  </si>
  <si>
    <t>{'bscn_num_pts': 0.0, 'bscn_exp_pts': 30000, 'mal': {'total_loss': 35.930120050907135, 'total_correct': 188, 'total': 200, 'evasion': {'total_loss': 40.47997170686722, 'total_correct': 188, 'total': 200}}, 'bon': {'total_loss': 38.67186251282692, 'total_correct': 174, 'total': 200}}</t>
  </si>
  <si>
    <t>{'bscn_num_pts': 0.0, 'bscn_exp_pts': 30000, 'mal': {'total_loss': 130.9611515402794, 'total_correct': 553, 'total': 600, 'evasion': {'total_loss': 140.24029368162155, 'total_correct': 551, 'total': 600}}, 'bon': {'total_loss': 106.87597739696503, 'total_correct': 539, 'total': 600}}</t>
  </si>
  <si>
    <t>Model</t>
  </si>
  <si>
    <t>rfgsm_k (1000)</t>
  </si>
  <si>
    <t>rfgsm_k (15200)</t>
  </si>
  <si>
    <t>{'bscn_num_pts': 0.0, 'bscn_exp_pts': 114000, 'mal': {'total_loss': 136.5177180469036, 'total_correct': 712, 'total': 760, 'evasion': {'total_loss': 148.24677446484566, 'total_correct': 710, 'total': 760}}, 'bon': {'total_loss': 539.6037100851536, 'total_correct': 2719, 'total': 3040}}</t>
  </si>
  <si>
    <t>{'bscn_num_pts': 0.0, 'bscn_exp_pts': 114000, 'mal': {'total_loss': 447.84034848213196, 'total_correct': 2131, 'total': 2280, 'evasion': {'total_loss': 476.3448571264744, 'total_correct': 2120, 'total': 2280}}, 'bon': {'total_loss': 1460.8745241463184, 'total_correct': 8255, 'total': 9120}}</t>
  </si>
  <si>
    <t>{'bscn_num_pts': 0.0, 'bscn_exp_pts': 114000, 'mal': {'total_loss': 136.03088986873627, 'total_correct': 718, 'total': 760, 'evasion': {'total_loss': 150.92974063754082, 'total_correct': 709, 'total': 760}}, 'bon': {'total_loss': 515.4952158927917, 'total_correct': 2748, 'total': 3040}}</t>
  </si>
  <si>
    <t>Runtime</t>
  </si>
  <si>
    <t>bga_k (15200)</t>
  </si>
  <si>
    <t>{'bscn_num_pts': 0.0, 'bscn_exp_pts': 114000, 'mal': {'total_loss': 126.10320633649826, 'total_correct': 721, 'total': 760, 'evasion': {'total_loss': 131.8775079846382, 'total_correct': 719, 'total': 760}}, 'bon': {'total_loss': 510.29639410972595, 'total_correct': 2745, 'total': 3040}}</t>
  </si>
  <si>
    <t>{'bscn_num_pts': 0.0, 'bscn_exp_pts': 114000, 'mal': {'total_loss': 387.2845538854599, 'total_correct': 2156, 'total': 2280, 'evasion': {'total_loss': 412.30068442225456, 'total_correct': 2150, 'total': 2280}}, 'bon': {'total_loss': 1450.1541996747255, 'total_correct': 8265, 'total': 9120}}</t>
  </si>
  <si>
    <t>{'bscn_num_pts': 0.0, 'bscn_exp_pts': 114000, 'mal': {'total_loss': 125.4655749797821, 'total_correct': 721, 'total': 760, 'evasion': {'total_loss': 137.62375690042973, 'total_correct': 718, 'total': 760}}, 'bon': {'total_loss': 531.9194207638502, 'total_correct': 2726, 'total': 3040}}</t>
  </si>
  <si>
    <t>grams (15200)</t>
  </si>
  <si>
    <t>{'bscn_num_pts': 0.0, 'bscn_exp_pts': 114000, 'mal': {'total_loss': 1759.7595199942589, 'total_correct': 609, 'total': 760, 'evasion': {'total_loss': 1759.7595199942589, 'total_correct': 609, 'total': 760}}, 'bon': {'total_loss': 901.4453601241112, 'total_correct': 2965, 'total': 3040}}</t>
  </si>
  <si>
    <t>{'bscn_num_pts': 0.0, 'bscn_exp_pts': 114000, 'mal': {'total_loss': 3508.4603705108166, 'total_correct': 1847, 'total': 2280, 'evasion': {'total_loss': 3508.4603705108166, 'total_correct': 1847, 'total': 2280}}, 'bon': {'total_loss': 2790.9497334361076, 'total_correct': 8913, 'total': 9120}}</t>
  </si>
  <si>
    <t>{'bscn_num_pts': 0.0, 'bscn_exp_pts': 114000, 'mal': {'total_loss': 1195.8799506127834, 'total_correct': 622, 'total': 760, 'evasion': {'total_loss': 1195.8799506127834, 'total_correct': 622, 'total': 760}}, 'bon': {'total_loss': 843.0244488716125, 'total_correct': 2967, 'total': 3040}}</t>
  </si>
  <si>
    <t>dfgsm_k (15200)</t>
  </si>
  <si>
    <t>{'bscn_num_pts': 0.0, 'bscn_exp_pts': 114000, 'mal': {'total_loss': 212.44065180420876, 'total_correct': 715, 'total': 760, 'evasion': {'total_loss': 244.6391101181507, 'total_correct': 715, 'total': 760}}, 'bon': {'total_loss': 4676.632973372936, 'total_correct': 2647, 'total': 3040}}</t>
  </si>
  <si>
    <t>{'bscn_num_pts': 0.0, 'bscn_exp_pts': 114000, 'mal': {'total_loss': 853.0376586318016, 'total_correct': 2135, 'total': 2280, 'evasion': {'total_loss': 1138.5639275312424, 'total_correct': 2134, 'total': 2280}}, 'bon': {'total_loss': 14331.19043776393, 'total_correct': 7974, 'total': 9120}}</t>
  </si>
  <si>
    <t>{'bscn_num_pts': 0.0, 'bscn_exp_pts': 114000, 'mal': {'total_loss': 259.7461788356304, 'total_correct': 713, 'total': 760, 'evasion': {'total_loss': 362.4249851703644, 'total_correct': 712, 'total': 760}}, 'bon': {'total_loss': 5041.162596821785, 'total_correct': 2621, 'total': 3040}}</t>
  </si>
  <si>
    <t>Attack Acc.</t>
  </si>
  <si>
    <t>overall</t>
  </si>
  <si>
    <t>TP</t>
  </si>
  <si>
    <t>FP</t>
  </si>
  <si>
    <t>FN</t>
  </si>
  <si>
    <t>TN</t>
  </si>
  <si>
    <t>test set benign</t>
  </si>
  <si>
    <t>test set mal</t>
  </si>
  <si>
    <t>test set mal using model</t>
  </si>
  <si>
    <t>train set benign</t>
  </si>
  <si>
    <t>train set mal</t>
  </si>
  <si>
    <t>train set mal using model</t>
  </si>
  <si>
    <t>val set benign</t>
  </si>
  <si>
    <t>val set mal</t>
  </si>
  <si>
    <t>val set mal using model</t>
  </si>
  <si>
    <t>Precision</t>
  </si>
  <si>
    <t>Recall</t>
  </si>
  <si>
    <t>F1-score</t>
  </si>
  <si>
    <t>bga_k</t>
  </si>
  <si>
    <t>sum benign and mal using model</t>
  </si>
  <si>
    <t>dfgsm_k</t>
  </si>
  <si>
    <t>Totaal</t>
  </si>
  <si>
    <t>grams k=16</t>
  </si>
  <si>
    <t>grams k =16</t>
  </si>
  <si>
    <t>k=8</t>
  </si>
  <si>
    <t>k=16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</si>
</sst>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0" fontId="0" fillId="2" borderId="0" xfId="0" applyNumberFormat="1" applyFill="1" applyAlignment="1">
      <alignment horizontal="center"/>
    </xf>
    <xf numFmtId="0" fontId="0" fillId="2" borderId="0" xfId="0" applyFill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Border="1"/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0" xfId="1" applyNumberFormat="1" applyFont="1" applyBorder="1"/>
    <xf numFmtId="10" fontId="0" fillId="0" borderId="0" xfId="1" applyNumberFormat="1" applyFont="1" applyFill="1" applyBorder="1"/>
    <xf numFmtId="10" fontId="0" fillId="0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ECD1B-7F42-E84C-949E-AF15DCCC902A}">
  <dimension ref="A1:S22"/>
  <sheetViews>
    <sheetView workbookViewId="0">
      <selection activeCell="B3" sqref="B3"/>
    </sheetView>
  </sheetViews>
  <sheetFormatPr baseColWidth="10" defaultRowHeight="16"/>
  <cols>
    <col min="1" max="1" width="38.83203125" customWidth="1"/>
    <col min="2" max="2" width="12.5" customWidth="1"/>
    <col min="3" max="4" width="12.1640625" customWidth="1"/>
    <col min="5" max="5" width="12.33203125" customWidth="1"/>
    <col min="8" max="8" width="12.5" customWidth="1"/>
    <col min="9" max="10" width="12.1640625" customWidth="1"/>
    <col min="11" max="11" width="12.6640625" customWidth="1"/>
    <col min="16" max="16" width="11.5" bestFit="1" customWidth="1"/>
  </cols>
  <sheetData>
    <row r="1" spans="1:19">
      <c r="B1" s="5" t="s">
        <v>13</v>
      </c>
      <c r="C1" s="5" t="s">
        <v>14</v>
      </c>
      <c r="D1" s="8" t="s">
        <v>41</v>
      </c>
      <c r="E1" s="5" t="s">
        <v>13</v>
      </c>
      <c r="F1" s="5" t="s">
        <v>14</v>
      </c>
      <c r="G1" s="8" t="s">
        <v>41</v>
      </c>
      <c r="H1" s="5" t="s">
        <v>13</v>
      </c>
      <c r="I1" s="5" t="s">
        <v>14</v>
      </c>
      <c r="J1" s="8" t="s">
        <v>41</v>
      </c>
      <c r="K1" s="5" t="s">
        <v>13</v>
      </c>
      <c r="L1" s="5" t="s">
        <v>14</v>
      </c>
      <c r="M1" s="5" t="s">
        <v>41</v>
      </c>
      <c r="P1" s="5" t="s">
        <v>13</v>
      </c>
      <c r="Q1" s="5" t="s">
        <v>14</v>
      </c>
      <c r="R1" s="5" t="s">
        <v>13</v>
      </c>
      <c r="S1" s="5" t="s">
        <v>14</v>
      </c>
    </row>
    <row r="2" spans="1:19">
      <c r="A2" s="1" t="s">
        <v>22</v>
      </c>
      <c r="B2" s="3" t="s">
        <v>33</v>
      </c>
      <c r="C2" s="3"/>
      <c r="D2" s="9"/>
      <c r="E2" s="3" t="s">
        <v>24</v>
      </c>
      <c r="F2" s="3"/>
      <c r="G2" s="9"/>
      <c r="H2" s="3" t="s">
        <v>29</v>
      </c>
      <c r="I2" s="3"/>
      <c r="J2" s="9"/>
      <c r="K2" s="3" t="s">
        <v>37</v>
      </c>
      <c r="L2" s="3"/>
      <c r="P2" s="3" t="s">
        <v>18</v>
      </c>
      <c r="Q2" s="3"/>
      <c r="R2" s="3" t="s">
        <v>23</v>
      </c>
      <c r="S2" s="3"/>
    </row>
    <row r="3" spans="1:19">
      <c r="A3" t="s">
        <v>1</v>
      </c>
      <c r="B3" s="2">
        <v>0.27729999999999999</v>
      </c>
      <c r="C3" s="4">
        <v>0.97599999999999998</v>
      </c>
      <c r="D3" s="10">
        <f>1-C3</f>
        <v>2.4000000000000021E-2</v>
      </c>
      <c r="E3" s="2">
        <v>0.17749999999999999</v>
      </c>
      <c r="F3" s="4">
        <v>0.89439999999999997</v>
      </c>
      <c r="G3" s="10">
        <f>1-F3</f>
        <v>0.10560000000000003</v>
      </c>
      <c r="H3" s="2">
        <v>0.17499999999999999</v>
      </c>
      <c r="I3" s="4">
        <v>0.89670000000000005</v>
      </c>
      <c r="J3" s="10">
        <f>1-I3</f>
        <v>0.10329999999999995</v>
      </c>
      <c r="K3" s="2">
        <v>1.6583000000000001</v>
      </c>
      <c r="L3" s="4">
        <v>0.86219999999999997</v>
      </c>
      <c r="M3" s="4">
        <f>1-L3</f>
        <v>0.13780000000000003</v>
      </c>
      <c r="P3" s="2">
        <v>0.64970000000000006</v>
      </c>
      <c r="Q3" s="4">
        <v>0.96499999999999997</v>
      </c>
      <c r="R3" s="2">
        <v>0.1739</v>
      </c>
      <c r="S3" s="4">
        <v>0.89500000000000002</v>
      </c>
    </row>
    <row r="4" spans="1:19">
      <c r="A4" t="s">
        <v>2</v>
      </c>
      <c r="B4" s="2">
        <v>1.5734999999999999</v>
      </c>
      <c r="C4" s="4">
        <v>0.81840000000000002</v>
      </c>
      <c r="D4" s="10">
        <f t="shared" ref="D4:D6" si="0">1-C4</f>
        <v>0.18159999999999998</v>
      </c>
      <c r="E4" s="2">
        <v>0.17960000000000001</v>
      </c>
      <c r="F4" s="4">
        <v>0.93679999999999997</v>
      </c>
      <c r="G4" s="10">
        <f t="shared" ref="G4:G6" si="1">1-F4</f>
        <v>6.3200000000000034E-2</v>
      </c>
      <c r="H4" s="2">
        <v>0.1651</v>
      </c>
      <c r="I4" s="4">
        <v>0.94869999999999999</v>
      </c>
      <c r="J4" s="10">
        <f t="shared" ref="J4:J6" si="2">1-I4</f>
        <v>5.1300000000000012E-2</v>
      </c>
      <c r="K4" s="2">
        <v>0.34179999999999999</v>
      </c>
      <c r="L4" s="4">
        <v>0.93820000000000003</v>
      </c>
      <c r="M4" s="4">
        <f t="shared" ref="M4:M6" si="3">1-L4</f>
        <v>6.1799999999999966E-2</v>
      </c>
      <c r="P4" s="2">
        <v>2.9226999999999999</v>
      </c>
      <c r="Q4" s="4">
        <v>0.79500000000000004</v>
      </c>
      <c r="R4" s="2">
        <v>0.2651</v>
      </c>
      <c r="S4" s="4">
        <v>0.93</v>
      </c>
    </row>
    <row r="5" spans="1:19">
      <c r="A5" s="7" t="s">
        <v>3</v>
      </c>
      <c r="B5" s="2">
        <v>1.5734999999999999</v>
      </c>
      <c r="C5" s="6">
        <v>0.81840000000000002</v>
      </c>
      <c r="D5" s="11">
        <f t="shared" si="0"/>
        <v>0.18159999999999998</v>
      </c>
      <c r="E5" s="2">
        <v>0.1951</v>
      </c>
      <c r="F5" s="6">
        <v>0.93420000000000003</v>
      </c>
      <c r="G5" s="11">
        <f t="shared" si="1"/>
        <v>6.579999999999997E-2</v>
      </c>
      <c r="H5" s="2">
        <v>0.18110000000000001</v>
      </c>
      <c r="I5" s="6">
        <v>0.94469999999999998</v>
      </c>
      <c r="J5" s="11">
        <f t="shared" si="2"/>
        <v>5.5300000000000016E-2</v>
      </c>
      <c r="K5" s="2">
        <v>0.47689999999999999</v>
      </c>
      <c r="L5" s="6">
        <v>0.93679999999999997</v>
      </c>
      <c r="M5" s="6">
        <f t="shared" si="3"/>
        <v>6.3200000000000034E-2</v>
      </c>
      <c r="P5" s="2">
        <v>2.9226999999999999</v>
      </c>
      <c r="Q5" s="4">
        <v>0.79500000000000004</v>
      </c>
      <c r="R5" s="2">
        <v>0.27460000000000001</v>
      </c>
      <c r="S5" s="4">
        <v>0.93</v>
      </c>
    </row>
    <row r="6" spans="1:19">
      <c r="A6" t="s">
        <v>4</v>
      </c>
      <c r="B6" s="2">
        <v>0.53659999999999997</v>
      </c>
      <c r="C6" s="4">
        <v>0.94450000000000001</v>
      </c>
      <c r="D6" s="10">
        <f t="shared" si="0"/>
        <v>5.5499999999999994E-2</v>
      </c>
      <c r="E6" s="2">
        <v>0.1779</v>
      </c>
      <c r="F6" s="4">
        <v>0.90290000000000004</v>
      </c>
      <c r="G6" s="10">
        <f t="shared" si="1"/>
        <v>9.7099999999999964E-2</v>
      </c>
      <c r="H6" s="2">
        <v>0.17299999999999999</v>
      </c>
      <c r="I6" s="4">
        <v>0.90710000000000002</v>
      </c>
      <c r="J6" s="10">
        <f t="shared" si="2"/>
        <v>9.2899999999999983E-2</v>
      </c>
      <c r="K6" s="2">
        <v>1.395</v>
      </c>
      <c r="L6" s="4">
        <v>0.87739999999999996</v>
      </c>
      <c r="M6" s="4">
        <f t="shared" si="3"/>
        <v>0.12260000000000004</v>
      </c>
      <c r="P6" s="2">
        <v>1.7862</v>
      </c>
      <c r="Q6" s="4">
        <v>0.88</v>
      </c>
      <c r="R6" s="2">
        <v>0.2195</v>
      </c>
      <c r="S6" s="4">
        <v>0.91249999999999998</v>
      </c>
    </row>
    <row r="7" spans="1:19">
      <c r="B7" s="2"/>
      <c r="C7" s="2"/>
      <c r="D7" s="9"/>
      <c r="E7" s="2"/>
      <c r="F7" s="2"/>
      <c r="G7" s="9"/>
      <c r="H7" s="2"/>
      <c r="I7" s="2"/>
      <c r="J7" s="9"/>
      <c r="K7" s="2"/>
      <c r="L7" s="2"/>
      <c r="M7" s="2"/>
      <c r="P7" s="2"/>
      <c r="Q7" s="2"/>
      <c r="R7" s="2"/>
      <c r="S7" s="2"/>
    </row>
    <row r="8" spans="1:19">
      <c r="A8" t="s">
        <v>5</v>
      </c>
      <c r="B8" s="2">
        <v>0.30599999999999999</v>
      </c>
      <c r="C8" s="4">
        <v>0.97729999999999995</v>
      </c>
      <c r="D8" s="10">
        <f>1-C8</f>
        <v>2.2700000000000053E-2</v>
      </c>
      <c r="E8" s="2">
        <v>0.16020000000000001</v>
      </c>
      <c r="F8" s="4">
        <v>0.9052</v>
      </c>
      <c r="G8" s="10">
        <f>1-F8</f>
        <v>9.4799999999999995E-2</v>
      </c>
      <c r="H8" s="2">
        <v>0.159</v>
      </c>
      <c r="I8" s="4">
        <v>0.90620000000000001</v>
      </c>
      <c r="J8" s="10">
        <f>1-I8</f>
        <v>9.3799999999999994E-2</v>
      </c>
      <c r="K8" s="2">
        <v>1.5713999999999999</v>
      </c>
      <c r="L8" s="4">
        <v>0.87429999999999997</v>
      </c>
      <c r="M8" s="4">
        <f>1-L8</f>
        <v>0.12570000000000003</v>
      </c>
      <c r="P8" s="2">
        <v>0.13100000000000001</v>
      </c>
      <c r="Q8" s="4">
        <v>0.995</v>
      </c>
      <c r="R8" s="2">
        <v>0.17810000000000001</v>
      </c>
      <c r="S8" s="4">
        <v>0.89829999999999999</v>
      </c>
    </row>
    <row r="9" spans="1:19">
      <c r="A9" t="s">
        <v>6</v>
      </c>
      <c r="B9" s="2">
        <v>1.5387999999999999</v>
      </c>
      <c r="C9" s="4">
        <v>0.81010000000000004</v>
      </c>
      <c r="D9" s="10">
        <f t="shared" ref="D9:D11" si="4">1-C9</f>
        <v>0.18989999999999996</v>
      </c>
      <c r="E9" s="2">
        <v>0.19639999999999999</v>
      </c>
      <c r="F9" s="4">
        <v>0.93459999999999999</v>
      </c>
      <c r="G9" s="10">
        <f t="shared" ref="G9:G11" si="5">1-F9</f>
        <v>6.5400000000000014E-2</v>
      </c>
      <c r="H9" s="2">
        <v>0.1699</v>
      </c>
      <c r="I9" s="4">
        <v>0.9456</v>
      </c>
      <c r="J9" s="10">
        <f t="shared" ref="J9:J11" si="6">1-I9</f>
        <v>5.4400000000000004E-2</v>
      </c>
      <c r="K9" s="2">
        <v>0.37409999999999999</v>
      </c>
      <c r="L9" s="4">
        <v>0.93640000000000001</v>
      </c>
      <c r="M9" s="4">
        <f t="shared" ref="M9:M11" si="7">1-L9</f>
        <v>6.359999999999999E-2</v>
      </c>
      <c r="P9" s="2">
        <v>2.0489000000000002</v>
      </c>
      <c r="Q9" s="4">
        <v>0.78</v>
      </c>
      <c r="R9" s="2">
        <v>0.21829999999999999</v>
      </c>
      <c r="S9" s="4">
        <v>0.92169999999999996</v>
      </c>
    </row>
    <row r="10" spans="1:19">
      <c r="A10" s="7" t="s">
        <v>7</v>
      </c>
      <c r="B10" s="2">
        <v>1.5387999999999999</v>
      </c>
      <c r="C10" s="6">
        <v>0.81010000000000004</v>
      </c>
      <c r="D10" s="11">
        <f t="shared" si="4"/>
        <v>0.18989999999999996</v>
      </c>
      <c r="E10" s="2">
        <v>0.2089</v>
      </c>
      <c r="F10" s="6">
        <v>0.92979999999999996</v>
      </c>
      <c r="G10" s="10">
        <f t="shared" si="5"/>
        <v>7.020000000000004E-2</v>
      </c>
      <c r="H10" s="2">
        <v>0.18079999999999999</v>
      </c>
      <c r="I10" s="6">
        <v>0.94299999999999995</v>
      </c>
      <c r="J10" s="11">
        <f t="shared" si="6"/>
        <v>5.7000000000000051E-2</v>
      </c>
      <c r="K10" s="2">
        <v>0.49940000000000001</v>
      </c>
      <c r="L10" s="6">
        <v>0.93600000000000005</v>
      </c>
      <c r="M10" s="6">
        <f t="shared" si="7"/>
        <v>6.3999999999999946E-2</v>
      </c>
      <c r="P10" s="2">
        <v>2.0489000000000002</v>
      </c>
      <c r="Q10" s="4">
        <v>0.78</v>
      </c>
      <c r="R10" s="2">
        <v>0.23369999999999999</v>
      </c>
      <c r="S10" s="4">
        <v>0.91830000000000001</v>
      </c>
    </row>
    <row r="11" spans="1:19">
      <c r="A11" t="s">
        <v>8</v>
      </c>
      <c r="B11" s="2">
        <v>0.55259999999999998</v>
      </c>
      <c r="C11" s="4">
        <v>0.94389999999999996</v>
      </c>
      <c r="D11" s="10">
        <f t="shared" si="4"/>
        <v>5.6100000000000039E-2</v>
      </c>
      <c r="E11" s="2">
        <v>0.16739999999999999</v>
      </c>
      <c r="F11" s="4">
        <v>0.91110000000000002</v>
      </c>
      <c r="G11" s="10">
        <f t="shared" si="5"/>
        <v>8.8899999999999979E-2</v>
      </c>
      <c r="H11" s="2">
        <v>0.16120000000000001</v>
      </c>
      <c r="I11" s="4">
        <v>0.91410000000000002</v>
      </c>
      <c r="J11" s="10">
        <f t="shared" si="6"/>
        <v>8.5899999999999976E-2</v>
      </c>
      <c r="K11" s="2">
        <v>1.3319000000000001</v>
      </c>
      <c r="L11" s="4">
        <v>0.88680000000000003</v>
      </c>
      <c r="M11" s="4">
        <f t="shared" si="7"/>
        <v>0.11319999999999997</v>
      </c>
      <c r="P11" s="2">
        <v>1.0899000000000001</v>
      </c>
      <c r="Q11" s="4">
        <v>0.88749999999999996</v>
      </c>
      <c r="R11" s="2">
        <v>0.19819999999999999</v>
      </c>
      <c r="S11" s="4">
        <v>0.91</v>
      </c>
    </row>
    <row r="12" spans="1:19">
      <c r="B12" s="2"/>
      <c r="C12" s="2"/>
      <c r="D12" s="9"/>
      <c r="E12" s="2"/>
      <c r="F12" s="2"/>
      <c r="G12" s="9"/>
      <c r="H12" s="2"/>
      <c r="I12" s="2"/>
      <c r="J12" s="9"/>
      <c r="K12" s="2"/>
      <c r="L12" s="2"/>
      <c r="M12" s="2"/>
      <c r="P12" s="2"/>
      <c r="Q12" s="2"/>
      <c r="R12" s="2"/>
      <c r="S12" s="2"/>
    </row>
    <row r="13" spans="1:19">
      <c r="A13" t="s">
        <v>9</v>
      </c>
      <c r="B13" s="2">
        <v>0.29649999999999999</v>
      </c>
      <c r="C13" s="4">
        <v>0.97529999999999994</v>
      </c>
      <c r="D13" s="10">
        <f>1-C13</f>
        <v>2.4700000000000055E-2</v>
      </c>
      <c r="E13" s="2">
        <v>0.1696</v>
      </c>
      <c r="F13" s="4">
        <v>0.90390000000000004</v>
      </c>
      <c r="G13" s="10">
        <f>1-F13</f>
        <v>9.6099999999999963E-2</v>
      </c>
      <c r="H13" s="2">
        <v>0.16789999999999999</v>
      </c>
      <c r="I13" s="4">
        <v>0.90300000000000002</v>
      </c>
      <c r="J13" s="10">
        <f>1-I13</f>
        <v>9.6999999999999975E-2</v>
      </c>
      <c r="K13" s="2">
        <v>1.5384</v>
      </c>
      <c r="L13" s="4">
        <v>0.87070000000000003</v>
      </c>
      <c r="M13" s="4">
        <f>1-L13</f>
        <v>0.12929999999999997</v>
      </c>
      <c r="P13" s="2">
        <v>0.47210000000000002</v>
      </c>
      <c r="Q13" s="4">
        <v>0.95499999999999996</v>
      </c>
      <c r="R13" s="2">
        <v>0.19339999999999999</v>
      </c>
      <c r="S13" s="4">
        <v>0.87</v>
      </c>
    </row>
    <row r="14" spans="1:19">
      <c r="A14" t="s">
        <v>10</v>
      </c>
      <c r="B14" s="2">
        <v>2.3155000000000001</v>
      </c>
      <c r="C14" s="4">
        <v>0.80130000000000001</v>
      </c>
      <c r="D14" s="10">
        <f t="shared" ref="D14:D15" si="8">1-C14</f>
        <v>0.19869999999999999</v>
      </c>
      <c r="E14" s="2">
        <v>0.17899999999999999</v>
      </c>
      <c r="F14" s="4">
        <v>0.94469999999999998</v>
      </c>
      <c r="G14" s="10">
        <f t="shared" ref="G14:G15" si="9">1-F14</f>
        <v>5.5300000000000016E-2</v>
      </c>
      <c r="H14" s="2">
        <v>0.16589999999999999</v>
      </c>
      <c r="I14" s="4">
        <v>0.94869999999999999</v>
      </c>
      <c r="J14" s="10">
        <f t="shared" ref="J14:J15" si="10">1-I14</f>
        <v>5.1300000000000012E-2</v>
      </c>
      <c r="K14" s="2">
        <v>0.27950000000000003</v>
      </c>
      <c r="L14" s="4">
        <v>0.94079999999999997</v>
      </c>
      <c r="M14" s="4">
        <f t="shared" ref="M14:M15" si="11">1-L14</f>
        <v>5.920000000000003E-2</v>
      </c>
      <c r="P14" s="2">
        <v>2.0295999999999998</v>
      </c>
      <c r="Q14" s="4">
        <v>0.81499999999999995</v>
      </c>
      <c r="R14" s="2">
        <v>0.1797</v>
      </c>
      <c r="S14" s="4">
        <v>0.94</v>
      </c>
    </row>
    <row r="15" spans="1:19">
      <c r="A15" s="7" t="s">
        <v>11</v>
      </c>
      <c r="B15" s="2">
        <v>2.3155000000000001</v>
      </c>
      <c r="C15" s="6">
        <v>0.80130000000000001</v>
      </c>
      <c r="D15" s="11">
        <f t="shared" si="8"/>
        <v>0.19869999999999999</v>
      </c>
      <c r="E15" s="2">
        <v>0.1986</v>
      </c>
      <c r="F15" s="6">
        <v>0.93289999999999995</v>
      </c>
      <c r="G15" s="11">
        <f t="shared" si="9"/>
        <v>6.7100000000000048E-2</v>
      </c>
      <c r="H15" s="2">
        <v>0.17349999999999999</v>
      </c>
      <c r="I15" s="6">
        <v>0.94610000000000005</v>
      </c>
      <c r="J15" s="11">
        <f t="shared" si="10"/>
        <v>5.3899999999999948E-2</v>
      </c>
      <c r="K15" s="2">
        <v>0.32190000000000002</v>
      </c>
      <c r="L15" s="6">
        <v>0.94079999999999997</v>
      </c>
      <c r="M15" s="6">
        <f t="shared" si="11"/>
        <v>5.920000000000003E-2</v>
      </c>
      <c r="P15" s="2">
        <v>2.0295999999999998</v>
      </c>
      <c r="Q15" s="4">
        <v>0.81499999999999995</v>
      </c>
      <c r="R15" s="2">
        <v>0.2024</v>
      </c>
      <c r="S15" s="4">
        <v>0.94</v>
      </c>
    </row>
    <row r="16" spans="1:19">
      <c r="A16" t="s">
        <v>12</v>
      </c>
      <c r="B16" s="2">
        <v>0.70030000000000003</v>
      </c>
      <c r="C16" s="4">
        <v>0.9405</v>
      </c>
      <c r="D16" s="10">
        <f>1-C16</f>
        <v>5.9499999999999997E-2</v>
      </c>
      <c r="E16" s="2">
        <v>0.17150000000000001</v>
      </c>
      <c r="F16" s="4">
        <v>0.91210000000000002</v>
      </c>
      <c r="G16" s="10">
        <f>1-F16</f>
        <v>8.7899999999999978E-2</v>
      </c>
      <c r="H16" s="2">
        <v>0.16750000000000001</v>
      </c>
      <c r="I16" s="4">
        <v>0.91210000000000002</v>
      </c>
      <c r="J16" s="10">
        <f>1-I16</f>
        <v>8.7899999999999978E-2</v>
      </c>
      <c r="K16" s="2">
        <v>1.2866</v>
      </c>
      <c r="L16" s="4">
        <v>0.88470000000000004</v>
      </c>
      <c r="M16" s="4">
        <f>1-L16</f>
        <v>0.11529999999999996</v>
      </c>
      <c r="P16" s="2">
        <v>1.2508999999999999</v>
      </c>
      <c r="Q16" s="4">
        <v>0.88500000000000001</v>
      </c>
      <c r="R16" s="2">
        <v>0.1865</v>
      </c>
      <c r="S16" s="4">
        <v>0.90500000000000003</v>
      </c>
    </row>
    <row r="17" spans="1:19">
      <c r="D17" s="12"/>
      <c r="E17" s="2"/>
      <c r="F17" s="4"/>
      <c r="G17" s="10"/>
      <c r="J17" s="12"/>
      <c r="P17" s="2"/>
      <c r="Q17" s="4"/>
      <c r="R17" s="2"/>
      <c r="S17" s="4"/>
    </row>
    <row r="18" spans="1:19">
      <c r="A18" t="s">
        <v>28</v>
      </c>
      <c r="B18">
        <v>185.45985923700201</v>
      </c>
      <c r="D18" s="12"/>
      <c r="E18" s="2">
        <v>403.96455998600101</v>
      </c>
      <c r="F18" s="4"/>
      <c r="G18" s="10"/>
      <c r="H18">
        <v>493.34401019500001</v>
      </c>
      <c r="J18" s="12"/>
      <c r="K18">
        <v>403.05158164599902</v>
      </c>
      <c r="P18" s="2"/>
      <c r="Q18" s="4"/>
      <c r="R18" s="2"/>
      <c r="S18" s="4"/>
    </row>
    <row r="20" spans="1:19">
      <c r="B20" t="s">
        <v>36</v>
      </c>
      <c r="E20" t="s">
        <v>25</v>
      </c>
      <c r="H20" t="s">
        <v>32</v>
      </c>
      <c r="K20" t="s">
        <v>40</v>
      </c>
      <c r="P20" t="s">
        <v>15</v>
      </c>
      <c r="R20" t="s">
        <v>19</v>
      </c>
    </row>
    <row r="21" spans="1:19">
      <c r="B21" t="s">
        <v>35</v>
      </c>
      <c r="E21" t="s">
        <v>26</v>
      </c>
      <c r="H21" t="s">
        <v>31</v>
      </c>
      <c r="K21" t="s">
        <v>39</v>
      </c>
      <c r="P21" t="s">
        <v>16</v>
      </c>
      <c r="R21" t="s">
        <v>21</v>
      </c>
    </row>
    <row r="22" spans="1:19">
      <c r="B22" t="s">
        <v>34</v>
      </c>
      <c r="E22" t="s">
        <v>27</v>
      </c>
      <c r="H22" t="s">
        <v>30</v>
      </c>
      <c r="K22" t="s">
        <v>38</v>
      </c>
      <c r="P22" t="s">
        <v>17</v>
      </c>
      <c r="R22" t="s">
        <v>20</v>
      </c>
    </row>
  </sheetData>
  <mergeCells count="6">
    <mergeCell ref="R2:S2"/>
    <mergeCell ref="P2:Q2"/>
    <mergeCell ref="H2:I2"/>
    <mergeCell ref="B2:C2"/>
    <mergeCell ref="E2:F2"/>
    <mergeCell ref="K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A948F-2F07-9D4D-B20C-E9E698751E8B}">
  <dimension ref="A1:M8"/>
  <sheetViews>
    <sheetView workbookViewId="0">
      <selection activeCell="F5" sqref="F5"/>
    </sheetView>
  </sheetViews>
  <sheetFormatPr baseColWidth="10" defaultRowHeight="16"/>
  <cols>
    <col min="1" max="1" width="45.33203125" style="15" customWidth="1"/>
    <col min="2" max="2" width="13.1640625" style="15" bestFit="1" customWidth="1"/>
    <col min="3" max="3" width="14.6640625" style="15" bestFit="1" customWidth="1"/>
    <col min="4" max="4" width="12.83203125" style="15" bestFit="1" customWidth="1"/>
    <col min="5" max="5" width="15" style="15" bestFit="1" customWidth="1"/>
    <col min="6" max="16384" width="10.83203125" style="15"/>
  </cols>
  <sheetData>
    <row r="1" spans="1:13">
      <c r="A1" s="13"/>
      <c r="B1" s="14" t="s">
        <v>14</v>
      </c>
      <c r="C1" s="14" t="s">
        <v>14</v>
      </c>
      <c r="D1" s="14" t="s">
        <v>14</v>
      </c>
      <c r="E1" s="14" t="s">
        <v>14</v>
      </c>
      <c r="F1" s="14" t="s">
        <v>14</v>
      </c>
      <c r="G1" s="14"/>
      <c r="I1" s="13"/>
      <c r="J1" s="14"/>
      <c r="L1" s="13"/>
      <c r="M1" s="14"/>
    </row>
    <row r="2" spans="1:13">
      <c r="A2" s="16" t="s">
        <v>22</v>
      </c>
      <c r="B2" s="17" t="s">
        <v>33</v>
      </c>
      <c r="C2" s="17" t="s">
        <v>24</v>
      </c>
      <c r="D2" s="17" t="s">
        <v>29</v>
      </c>
      <c r="E2" s="17" t="s">
        <v>37</v>
      </c>
      <c r="F2" s="17" t="s">
        <v>63</v>
      </c>
      <c r="G2" s="17"/>
      <c r="I2" s="13"/>
      <c r="J2" s="17"/>
      <c r="L2" s="13"/>
      <c r="M2" s="13"/>
    </row>
    <row r="3" spans="1:13">
      <c r="A3" s="13" t="s">
        <v>3</v>
      </c>
      <c r="B3" s="18">
        <v>0.18159999999999998</v>
      </c>
      <c r="C3" s="18">
        <v>6.579999999999997E-2</v>
      </c>
      <c r="D3" s="18">
        <v>5.5300000000000016E-2</v>
      </c>
      <c r="E3" s="18">
        <v>6.3200000000000034E-2</v>
      </c>
      <c r="F3" s="23">
        <v>0.18679999999999997</v>
      </c>
      <c r="G3" s="18"/>
      <c r="I3" s="13"/>
      <c r="J3" s="18"/>
      <c r="L3" s="13"/>
      <c r="M3" s="18"/>
    </row>
    <row r="4" spans="1:13">
      <c r="A4" s="13" t="s">
        <v>7</v>
      </c>
      <c r="B4" s="18">
        <v>0.18989999999999996</v>
      </c>
      <c r="C4" s="18">
        <v>7.020000000000004E-2</v>
      </c>
      <c r="D4" s="18">
        <v>5.7000000000000051E-2</v>
      </c>
      <c r="E4" s="18">
        <v>6.3999999999999946E-2</v>
      </c>
      <c r="F4" s="23">
        <v>0.14910000000000001</v>
      </c>
      <c r="G4" s="18"/>
      <c r="I4" s="13"/>
      <c r="J4" s="18"/>
      <c r="L4" s="13"/>
      <c r="M4" s="18"/>
    </row>
    <row r="5" spans="1:13">
      <c r="A5" s="13" t="s">
        <v>11</v>
      </c>
      <c r="B5" s="18">
        <v>0.19869999999999999</v>
      </c>
      <c r="C5" s="18">
        <v>6.7100000000000048E-2</v>
      </c>
      <c r="D5" s="18">
        <v>5.3899999999999948E-2</v>
      </c>
      <c r="E5" s="18">
        <v>5.920000000000003E-2</v>
      </c>
      <c r="F5" s="23">
        <v>0.19999999999999996</v>
      </c>
      <c r="G5" s="18"/>
      <c r="I5" s="13"/>
      <c r="J5" s="18"/>
      <c r="L5" s="13"/>
      <c r="M5" s="18"/>
    </row>
    <row r="6" spans="1:13">
      <c r="A6" s="13" t="s">
        <v>42</v>
      </c>
      <c r="B6" s="21">
        <f>SUM(B3:B5)/3</f>
        <v>0.19006666666666663</v>
      </c>
      <c r="C6" s="21">
        <f>SUM(C3:C5)/3</f>
        <v>6.7700000000000024E-2</v>
      </c>
      <c r="D6" s="21">
        <f>SUM(D3:D5)/3</f>
        <v>5.5400000000000005E-2</v>
      </c>
      <c r="E6" s="21">
        <f>SUM(E3:E5)/3</f>
        <v>6.2133333333333339E-2</v>
      </c>
      <c r="F6" s="21">
        <f>SUM(F3:F5)/3</f>
        <v>0.17863333333333331</v>
      </c>
      <c r="G6" s="21"/>
      <c r="I6" s="13"/>
      <c r="J6" s="13"/>
      <c r="L6" s="13"/>
      <c r="M6" s="13"/>
    </row>
    <row r="7" spans="1:13">
      <c r="A7" s="13" t="s">
        <v>28</v>
      </c>
      <c r="B7" s="17">
        <v>185.45985923700201</v>
      </c>
      <c r="C7" s="17">
        <v>403.96455998600101</v>
      </c>
      <c r="D7" s="17">
        <v>493.34401019500001</v>
      </c>
      <c r="E7" s="17">
        <v>403.05158164599902</v>
      </c>
    </row>
    <row r="8" spans="1:13">
      <c r="E8" s="19"/>
      <c r="F8" s="20"/>
      <c r="G8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4CC95-F3DD-8348-A52B-074EA50348F7}">
  <dimension ref="A1:X66"/>
  <sheetViews>
    <sheetView tabSelected="1" topLeftCell="F1" workbookViewId="0">
      <selection activeCell="J8" sqref="J8"/>
    </sheetView>
  </sheetViews>
  <sheetFormatPr baseColWidth="10" defaultRowHeight="16"/>
  <cols>
    <col min="1" max="1" width="28.83203125" bestFit="1" customWidth="1"/>
    <col min="2" max="2" width="5.1640625" bestFit="1" customWidth="1"/>
    <col min="3" max="3" width="4.1640625" bestFit="1" customWidth="1"/>
    <col min="4" max="5" width="5.1640625" bestFit="1" customWidth="1"/>
    <col min="12" max="12" width="28.83203125" bestFit="1" customWidth="1"/>
    <col min="13" max="13" width="5.1640625" bestFit="1" customWidth="1"/>
    <col min="14" max="14" width="4.1640625" bestFit="1" customWidth="1"/>
    <col min="15" max="15" width="3.5" bestFit="1" customWidth="1"/>
    <col min="16" max="16" width="5.1640625" bestFit="1" customWidth="1"/>
  </cols>
  <sheetData>
    <row r="1" spans="1:10">
      <c r="A1" s="16" t="s">
        <v>0</v>
      </c>
      <c r="B1" s="15" t="s">
        <v>43</v>
      </c>
      <c r="C1" s="15" t="s">
        <v>44</v>
      </c>
      <c r="D1" s="13" t="s">
        <v>45</v>
      </c>
      <c r="E1" s="13" t="s">
        <v>46</v>
      </c>
      <c r="F1" s="13" t="s">
        <v>62</v>
      </c>
      <c r="G1" s="15"/>
      <c r="H1" s="13" t="s">
        <v>56</v>
      </c>
      <c r="I1" s="13" t="s">
        <v>57</v>
      </c>
      <c r="J1" s="13" t="s">
        <v>58</v>
      </c>
    </row>
    <row r="2" spans="1:10">
      <c r="A2" s="13" t="s">
        <v>47</v>
      </c>
      <c r="B2" s="15">
        <v>0</v>
      </c>
      <c r="C2" s="15">
        <v>0</v>
      </c>
      <c r="D2" s="15">
        <v>277</v>
      </c>
      <c r="E2" s="13">
        <v>2763</v>
      </c>
      <c r="F2" s="15">
        <f>SUM(B2:E2)</f>
        <v>3040</v>
      </c>
      <c r="G2" s="15"/>
      <c r="H2" s="15">
        <f>B5/(B5+C5)</f>
        <v>0.93289473684210522</v>
      </c>
      <c r="I2" s="15">
        <f>B5/(B5+D5)</f>
        <v>0.71906693711967551</v>
      </c>
      <c r="J2" s="21">
        <f>2*H2*I2/(H2+I2)</f>
        <v>0.81214203894616277</v>
      </c>
    </row>
    <row r="3" spans="1:10">
      <c r="A3" s="13" t="s">
        <v>48</v>
      </c>
      <c r="B3" s="15">
        <v>712</v>
      </c>
      <c r="C3" s="15">
        <v>48</v>
      </c>
      <c r="D3" s="15">
        <v>0</v>
      </c>
      <c r="E3" s="13">
        <v>0</v>
      </c>
      <c r="F3" s="15">
        <f>SUM(B3:E3)</f>
        <v>760</v>
      </c>
      <c r="G3" s="15"/>
      <c r="H3" s="15"/>
      <c r="I3" s="15"/>
      <c r="J3" s="21"/>
    </row>
    <row r="4" spans="1:10">
      <c r="A4" s="13" t="s">
        <v>49</v>
      </c>
      <c r="B4" s="15">
        <v>709</v>
      </c>
      <c r="C4" s="15">
        <v>51</v>
      </c>
      <c r="D4" s="15">
        <v>0</v>
      </c>
      <c r="E4" s="13">
        <v>0</v>
      </c>
      <c r="F4" s="15">
        <f>SUM(B4:E4)</f>
        <v>760</v>
      </c>
      <c r="G4" s="15"/>
      <c r="H4" s="15"/>
      <c r="I4" s="15"/>
      <c r="J4" s="21"/>
    </row>
    <row r="5" spans="1:10">
      <c r="A5" s="13" t="s">
        <v>60</v>
      </c>
      <c r="B5" s="15">
        <f>B2+B4</f>
        <v>709</v>
      </c>
      <c r="C5" s="15">
        <f>C2+C4</f>
        <v>51</v>
      </c>
      <c r="D5" s="15">
        <f>D2+D4</f>
        <v>277</v>
      </c>
      <c r="E5" s="15">
        <f>E2+E4</f>
        <v>2763</v>
      </c>
      <c r="F5" s="15"/>
      <c r="G5" s="15"/>
      <c r="H5" s="15"/>
      <c r="I5" s="15"/>
      <c r="J5" s="21"/>
    </row>
    <row r="6" spans="1:10">
      <c r="A6" s="15"/>
      <c r="B6" s="15"/>
      <c r="C6" s="15"/>
      <c r="D6" s="15"/>
      <c r="E6" s="15"/>
      <c r="F6" s="15"/>
      <c r="G6" s="15"/>
      <c r="H6" s="15"/>
      <c r="I6" s="15"/>
      <c r="J6" s="21"/>
    </row>
    <row r="7" spans="1:10">
      <c r="A7" s="13" t="s">
        <v>50</v>
      </c>
      <c r="B7" s="13">
        <v>0</v>
      </c>
      <c r="C7" s="13">
        <v>0</v>
      </c>
      <c r="D7" s="13">
        <v>911</v>
      </c>
      <c r="E7" s="13">
        <v>8209</v>
      </c>
      <c r="F7" s="15">
        <f>SUM(B7:E7)</f>
        <v>9120</v>
      </c>
      <c r="G7" s="15"/>
      <c r="H7" s="15">
        <f>B10/(B10+C10)</f>
        <v>0.92938596491228065</v>
      </c>
      <c r="I7" s="15">
        <f>B10/(B10+D10)</f>
        <v>0.69933993399339933</v>
      </c>
      <c r="J7" s="21">
        <f>2*H7*I7/(H7+I7)</f>
        <v>0.79811676082862526</v>
      </c>
    </row>
    <row r="8" spans="1:10">
      <c r="A8" s="13" t="s">
        <v>51</v>
      </c>
      <c r="B8" s="13">
        <v>2131</v>
      </c>
      <c r="C8" s="13">
        <v>149</v>
      </c>
      <c r="D8" s="13">
        <v>0</v>
      </c>
      <c r="E8" s="13">
        <v>0</v>
      </c>
      <c r="F8" s="15">
        <f>SUM(B8:E8)</f>
        <v>2280</v>
      </c>
      <c r="G8" s="15"/>
      <c r="H8" s="15"/>
      <c r="I8" s="15"/>
      <c r="J8" s="21"/>
    </row>
    <row r="9" spans="1:10">
      <c r="A9" s="13" t="s">
        <v>52</v>
      </c>
      <c r="B9" s="13">
        <v>2119</v>
      </c>
      <c r="C9" s="13">
        <v>161</v>
      </c>
      <c r="D9" s="13">
        <v>0</v>
      </c>
      <c r="E9" s="13">
        <v>0</v>
      </c>
      <c r="F9" s="15">
        <f>SUM(B9:E9)</f>
        <v>2280</v>
      </c>
      <c r="G9" s="15"/>
      <c r="H9" s="15"/>
      <c r="I9" s="15"/>
      <c r="J9" s="21"/>
    </row>
    <row r="10" spans="1:10">
      <c r="A10" s="13" t="s">
        <v>60</v>
      </c>
      <c r="B10" s="15">
        <f>B7+B9</f>
        <v>2119</v>
      </c>
      <c r="C10" s="15">
        <f>C7+C9</f>
        <v>161</v>
      </c>
      <c r="D10" s="15">
        <f>D7+D9</f>
        <v>911</v>
      </c>
      <c r="E10" s="15">
        <f>E7+E9</f>
        <v>8209</v>
      </c>
      <c r="F10" s="15"/>
      <c r="G10" s="15"/>
      <c r="H10" s="15"/>
      <c r="I10" s="15"/>
      <c r="J10" s="21"/>
    </row>
    <row r="11" spans="1:10">
      <c r="A11" s="15"/>
      <c r="B11" s="15"/>
      <c r="C11" s="15"/>
      <c r="D11" s="15"/>
      <c r="E11" s="15"/>
      <c r="F11" s="15"/>
      <c r="G11" s="15"/>
      <c r="H11" s="15"/>
      <c r="I11" s="15"/>
      <c r="J11" s="21"/>
    </row>
    <row r="12" spans="1:10">
      <c r="A12" s="13" t="s">
        <v>53</v>
      </c>
      <c r="B12" s="13">
        <v>0</v>
      </c>
      <c r="C12" s="13">
        <v>0</v>
      </c>
      <c r="D12" s="13">
        <v>293</v>
      </c>
      <c r="E12" s="13">
        <v>2747</v>
      </c>
      <c r="F12" s="15">
        <f>SUM(B12:E12)</f>
        <v>3040</v>
      </c>
      <c r="G12" s="15"/>
      <c r="H12" s="15">
        <f>B15/(B15+C15)</f>
        <v>0.93552631578947365</v>
      </c>
      <c r="I12" s="15">
        <f>B15/(B15+D15)</f>
        <v>0.70816733067729087</v>
      </c>
      <c r="J12" s="21">
        <f>2*H12*I12/(H12+I12)</f>
        <v>0.80612244897959195</v>
      </c>
    </row>
    <row r="13" spans="1:10">
      <c r="A13" s="13" t="s">
        <v>54</v>
      </c>
      <c r="B13" s="13">
        <v>718</v>
      </c>
      <c r="C13" s="13">
        <v>42</v>
      </c>
      <c r="D13" s="13">
        <v>0</v>
      </c>
      <c r="E13" s="13">
        <v>0</v>
      </c>
      <c r="F13" s="15">
        <f>SUM(B13:E13)</f>
        <v>760</v>
      </c>
      <c r="G13" s="15"/>
      <c r="H13" s="15"/>
      <c r="I13" s="15"/>
      <c r="J13" s="21"/>
    </row>
    <row r="14" spans="1:10">
      <c r="A14" s="13" t="s">
        <v>55</v>
      </c>
      <c r="B14" s="13">
        <v>711</v>
      </c>
      <c r="C14" s="13">
        <v>49</v>
      </c>
      <c r="D14" s="13">
        <v>0</v>
      </c>
      <c r="E14" s="13">
        <v>0</v>
      </c>
      <c r="F14" s="15">
        <f>SUM(B14:E14)</f>
        <v>760</v>
      </c>
      <c r="G14" s="15"/>
      <c r="H14" s="15"/>
      <c r="I14" s="15"/>
      <c r="J14" s="21"/>
    </row>
    <row r="15" spans="1:10">
      <c r="A15" s="13" t="s">
        <v>60</v>
      </c>
      <c r="B15" s="15">
        <f>B12+B14</f>
        <v>711</v>
      </c>
      <c r="C15" s="15">
        <f>C12+C14</f>
        <v>49</v>
      </c>
      <c r="D15" s="15">
        <f>D12+D14</f>
        <v>293</v>
      </c>
      <c r="E15" s="15">
        <f>E12+E14</f>
        <v>2747</v>
      </c>
      <c r="F15" s="15"/>
      <c r="G15" s="15"/>
      <c r="H15" s="15"/>
      <c r="I15" s="15"/>
      <c r="J15" s="21">
        <f>SUM(J2:J12)/3</f>
        <v>0.80546041625146003</v>
      </c>
    </row>
    <row r="16" spans="1:10">
      <c r="A16" s="15"/>
      <c r="B16" s="15"/>
      <c r="C16" s="15"/>
      <c r="D16" s="15"/>
      <c r="E16" s="15"/>
      <c r="F16" s="15"/>
      <c r="G16" s="15"/>
      <c r="H16" s="15"/>
      <c r="I16" s="15"/>
      <c r="J16" s="21"/>
    </row>
    <row r="17" spans="1:24">
      <c r="A17" s="15"/>
      <c r="B17" s="15"/>
      <c r="C17" s="15"/>
      <c r="D17" s="15"/>
      <c r="E17" s="15"/>
      <c r="F17" s="15"/>
      <c r="G17" s="15"/>
      <c r="H17" s="15"/>
      <c r="I17" s="15"/>
      <c r="J17" s="21"/>
    </row>
    <row r="18" spans="1:24">
      <c r="A18" s="16" t="s">
        <v>18</v>
      </c>
      <c r="B18" s="15" t="s">
        <v>43</v>
      </c>
      <c r="C18" s="15" t="s">
        <v>44</v>
      </c>
      <c r="D18" s="13" t="s">
        <v>45</v>
      </c>
      <c r="E18" s="13" t="s">
        <v>46</v>
      </c>
      <c r="F18" s="15"/>
      <c r="G18" s="15"/>
      <c r="H18" s="13" t="s">
        <v>56</v>
      </c>
      <c r="I18" s="13" t="s">
        <v>57</v>
      </c>
      <c r="J18" s="22" t="s">
        <v>58</v>
      </c>
      <c r="L18" s="16" t="s">
        <v>64</v>
      </c>
      <c r="M18" s="15" t="s">
        <v>43</v>
      </c>
      <c r="N18" s="15" t="s">
        <v>44</v>
      </c>
      <c r="O18" s="13" t="s">
        <v>45</v>
      </c>
      <c r="P18" s="13" t="s">
        <v>46</v>
      </c>
      <c r="Q18" s="15"/>
      <c r="R18" s="15"/>
      <c r="S18" s="13" t="s">
        <v>56</v>
      </c>
      <c r="T18" s="13" t="s">
        <v>57</v>
      </c>
      <c r="U18" s="22" t="s">
        <v>58</v>
      </c>
      <c r="W18" t="s">
        <v>65</v>
      </c>
      <c r="X18" t="s">
        <v>66</v>
      </c>
    </row>
    <row r="19" spans="1:24">
      <c r="A19" s="13" t="s">
        <v>47</v>
      </c>
      <c r="B19" s="15">
        <v>0</v>
      </c>
      <c r="C19" s="15">
        <v>0</v>
      </c>
      <c r="D19" s="15">
        <v>22</v>
      </c>
      <c r="E19" s="13">
        <v>3018</v>
      </c>
      <c r="F19" s="15">
        <f>SUM(B19:E19)</f>
        <v>3040</v>
      </c>
      <c r="G19" s="15"/>
      <c r="H19" s="15">
        <f>B22/(B22+C22)</f>
        <v>0.82236842105263153</v>
      </c>
      <c r="I19" s="15">
        <f>B22/(B22+D22)</f>
        <v>0.96599690880989186</v>
      </c>
      <c r="J19" s="21">
        <f>2*H19*I19/(H19+I19)</f>
        <v>0.88841506751954524</v>
      </c>
      <c r="L19" s="13" t="s">
        <v>47</v>
      </c>
      <c r="M19" s="15">
        <v>0</v>
      </c>
      <c r="N19" s="15">
        <v>0</v>
      </c>
      <c r="O19" s="15">
        <v>13</v>
      </c>
      <c r="P19" s="13">
        <v>3027</v>
      </c>
      <c r="Q19" s="15">
        <f>SUM(M19:P19)</f>
        <v>3040</v>
      </c>
      <c r="R19" s="15"/>
      <c r="S19" s="15">
        <f>M22/(M22+N22)</f>
        <v>0.81315789473684208</v>
      </c>
      <c r="T19" s="15">
        <f>M22/(M22+O22)</f>
        <v>0.97939778129952459</v>
      </c>
      <c r="U19" s="21">
        <f>2*S19*T19/(S19+T19)</f>
        <v>0.88856937455068297</v>
      </c>
      <c r="W19">
        <v>0.88841506751954524</v>
      </c>
      <c r="X19">
        <v>0.88856937455068297</v>
      </c>
    </row>
    <row r="20" spans="1:24">
      <c r="A20" s="13" t="s">
        <v>48</v>
      </c>
      <c r="B20" s="15">
        <v>625</v>
      </c>
      <c r="C20" s="15">
        <v>135</v>
      </c>
      <c r="D20" s="15">
        <v>0</v>
      </c>
      <c r="E20" s="13">
        <v>0</v>
      </c>
      <c r="F20" s="15">
        <f>SUM(B20:E20)</f>
        <v>760</v>
      </c>
      <c r="G20" s="15"/>
      <c r="H20" s="15"/>
      <c r="I20" s="15"/>
      <c r="J20" s="21"/>
      <c r="L20" s="13" t="s">
        <v>48</v>
      </c>
      <c r="M20" s="15">
        <v>618</v>
      </c>
      <c r="N20" s="15">
        <v>142</v>
      </c>
      <c r="O20" s="15">
        <v>0</v>
      </c>
      <c r="P20" s="13">
        <v>0</v>
      </c>
      <c r="Q20" s="15">
        <f>SUM(M20:P20)</f>
        <v>760</v>
      </c>
      <c r="R20" s="15"/>
      <c r="S20" s="15"/>
      <c r="T20" s="15"/>
      <c r="U20" s="21"/>
    </row>
    <row r="21" spans="1:24">
      <c r="A21" s="13" t="s">
        <v>49</v>
      </c>
      <c r="B21" s="15">
        <v>625</v>
      </c>
      <c r="C21" s="15">
        <v>135</v>
      </c>
      <c r="D21" s="15">
        <v>0</v>
      </c>
      <c r="E21" s="13">
        <v>0</v>
      </c>
      <c r="F21" s="15">
        <f>SUM(B21:E21)</f>
        <v>760</v>
      </c>
      <c r="G21" s="15"/>
      <c r="H21" s="15"/>
      <c r="I21" s="15"/>
      <c r="J21" s="21"/>
      <c r="L21" s="13" t="s">
        <v>49</v>
      </c>
      <c r="M21" s="15">
        <v>618</v>
      </c>
      <c r="N21" s="15">
        <v>142</v>
      </c>
      <c r="O21" s="15">
        <v>0</v>
      </c>
      <c r="P21" s="13">
        <v>0</v>
      </c>
      <c r="Q21" s="15">
        <f>SUM(M21:P21)</f>
        <v>760</v>
      </c>
      <c r="R21" s="15"/>
      <c r="S21" s="15"/>
      <c r="T21" s="15"/>
      <c r="U21" s="21"/>
    </row>
    <row r="22" spans="1:24">
      <c r="A22" s="13" t="s">
        <v>60</v>
      </c>
      <c r="B22" s="15">
        <f>B19+B21</f>
        <v>625</v>
      </c>
      <c r="C22" s="15">
        <f>C19+C21</f>
        <v>135</v>
      </c>
      <c r="D22" s="15">
        <f>D19+D21</f>
        <v>22</v>
      </c>
      <c r="E22" s="15">
        <f>E19+E21</f>
        <v>3018</v>
      </c>
      <c r="F22" s="15"/>
      <c r="G22" s="15"/>
      <c r="H22" s="15"/>
      <c r="I22" s="15"/>
      <c r="J22" s="21"/>
      <c r="L22" s="13" t="s">
        <v>60</v>
      </c>
      <c r="M22" s="15">
        <f>M19+M21</f>
        <v>618</v>
      </c>
      <c r="N22" s="15">
        <f>N19+N21</f>
        <v>142</v>
      </c>
      <c r="O22" s="15">
        <f>O19+O21</f>
        <v>13</v>
      </c>
      <c r="P22" s="15">
        <f>P19+P21</f>
        <v>3027</v>
      </c>
      <c r="Q22" s="15"/>
      <c r="R22" s="15"/>
      <c r="S22" s="15"/>
      <c r="T22" s="15"/>
      <c r="U22" s="21"/>
    </row>
    <row r="23" spans="1:24">
      <c r="A23" s="15"/>
      <c r="B23" s="15"/>
      <c r="C23" s="15"/>
      <c r="D23" s="15"/>
      <c r="E23" s="15"/>
      <c r="F23" s="15"/>
      <c r="G23" s="15"/>
      <c r="H23" s="15"/>
      <c r="I23" s="15"/>
      <c r="J23" s="21"/>
      <c r="L23" s="15"/>
      <c r="M23" s="15"/>
      <c r="N23" s="15"/>
      <c r="O23" s="15"/>
      <c r="P23" s="15"/>
      <c r="Q23" s="15"/>
      <c r="R23" s="15"/>
      <c r="S23" s="15"/>
      <c r="T23" s="15"/>
      <c r="U23" s="21"/>
    </row>
    <row r="24" spans="1:24">
      <c r="A24" s="13" t="s">
        <v>50</v>
      </c>
      <c r="B24" s="13">
        <v>0</v>
      </c>
      <c r="C24" s="13">
        <v>0</v>
      </c>
      <c r="D24" s="13">
        <v>42</v>
      </c>
      <c r="E24" s="13">
        <v>9078</v>
      </c>
      <c r="F24" s="15">
        <f>SUM(B24:E24)</f>
        <v>9120</v>
      </c>
      <c r="G24" s="15"/>
      <c r="H24" s="15">
        <f>B27/(B27+C27)</f>
        <v>0.85657894736842111</v>
      </c>
      <c r="I24" s="15">
        <f>B27/(B27+D27)</f>
        <v>0.97894736842105268</v>
      </c>
      <c r="J24" s="21">
        <f>2*H24*I24/(H24+I24)</f>
        <v>0.91368421052631577</v>
      </c>
      <c r="L24" s="13" t="s">
        <v>50</v>
      </c>
      <c r="M24" s="13">
        <v>0</v>
      </c>
      <c r="N24" s="13">
        <v>0</v>
      </c>
      <c r="O24" s="13">
        <v>28</v>
      </c>
      <c r="P24" s="13">
        <v>9092</v>
      </c>
      <c r="Q24" s="15">
        <f>SUM(M24:P24)</f>
        <v>9120</v>
      </c>
      <c r="R24" s="15"/>
      <c r="S24" s="15">
        <f>M27/(M27+N27)</f>
        <v>0.85087719298245612</v>
      </c>
      <c r="T24" s="15">
        <f>M27/(M27+O27)</f>
        <v>0.98577235772357719</v>
      </c>
      <c r="U24" s="21">
        <f>2*S24*T24/(S24+T24)</f>
        <v>0.91337099811676081</v>
      </c>
      <c r="W24">
        <v>0.91368421052631577</v>
      </c>
      <c r="X24">
        <v>0.91337099811676081</v>
      </c>
    </row>
    <row r="25" spans="1:24">
      <c r="A25" s="13" t="s">
        <v>51</v>
      </c>
      <c r="B25" s="13">
        <v>1953</v>
      </c>
      <c r="C25" s="13">
        <v>327</v>
      </c>
      <c r="D25" s="13">
        <v>0</v>
      </c>
      <c r="E25" s="13">
        <v>0</v>
      </c>
      <c r="F25" s="15">
        <f>SUM(B25:E25)</f>
        <v>2280</v>
      </c>
      <c r="G25" s="15"/>
      <c r="H25" s="15"/>
      <c r="I25" s="15"/>
      <c r="J25" s="21"/>
      <c r="L25" s="13" t="s">
        <v>51</v>
      </c>
      <c r="M25" s="13">
        <v>1940</v>
      </c>
      <c r="N25" s="13">
        <v>340</v>
      </c>
      <c r="O25" s="13">
        <v>0</v>
      </c>
      <c r="P25" s="13">
        <v>0</v>
      </c>
      <c r="Q25" s="15">
        <f>SUM(M25:P25)</f>
        <v>2280</v>
      </c>
      <c r="R25" s="15"/>
      <c r="S25" s="15"/>
      <c r="T25" s="15"/>
      <c r="U25" s="21"/>
    </row>
    <row r="26" spans="1:24">
      <c r="A26" s="13" t="s">
        <v>52</v>
      </c>
      <c r="B26" s="13">
        <v>1953</v>
      </c>
      <c r="C26" s="13">
        <v>327</v>
      </c>
      <c r="D26" s="13">
        <v>0</v>
      </c>
      <c r="E26" s="13">
        <v>0</v>
      </c>
      <c r="F26" s="15">
        <f>SUM(B26:E26)</f>
        <v>2280</v>
      </c>
      <c r="G26" s="15"/>
      <c r="H26" s="15"/>
      <c r="I26" s="15"/>
      <c r="J26" s="21"/>
      <c r="L26" s="13" t="s">
        <v>52</v>
      </c>
      <c r="M26" s="13">
        <v>1940</v>
      </c>
      <c r="N26" s="13">
        <v>340</v>
      </c>
      <c r="O26" s="13">
        <v>0</v>
      </c>
      <c r="P26" s="13">
        <v>0</v>
      </c>
      <c r="Q26" s="15">
        <f>SUM(M26:P26)</f>
        <v>2280</v>
      </c>
      <c r="R26" s="15"/>
      <c r="S26" s="15"/>
      <c r="T26" s="15"/>
      <c r="U26" s="21"/>
    </row>
    <row r="27" spans="1:24">
      <c r="A27" s="13" t="s">
        <v>60</v>
      </c>
      <c r="B27" s="15">
        <f>B24+B26</f>
        <v>1953</v>
      </c>
      <c r="C27" s="15">
        <f>C24+C26</f>
        <v>327</v>
      </c>
      <c r="D27" s="15">
        <f>D24+D26</f>
        <v>42</v>
      </c>
      <c r="E27" s="15">
        <f>E24+E26</f>
        <v>9078</v>
      </c>
      <c r="F27" s="15"/>
      <c r="G27" s="15"/>
      <c r="H27" s="15"/>
      <c r="I27" s="15"/>
      <c r="J27" s="21"/>
      <c r="L27" s="13" t="s">
        <v>60</v>
      </c>
      <c r="M27" s="15">
        <f>M24+M26</f>
        <v>1940</v>
      </c>
      <c r="N27" s="15">
        <f>N24+N26</f>
        <v>340</v>
      </c>
      <c r="O27" s="15">
        <f>O24+O26</f>
        <v>28</v>
      </c>
      <c r="P27" s="15">
        <f>P24+P26</f>
        <v>9092</v>
      </c>
      <c r="Q27" s="15"/>
      <c r="R27" s="15"/>
      <c r="S27" s="15"/>
      <c r="T27" s="15"/>
      <c r="U27" s="21"/>
    </row>
    <row r="28" spans="1:24">
      <c r="A28" s="15"/>
      <c r="B28" s="15"/>
      <c r="C28" s="15"/>
      <c r="D28" s="15"/>
      <c r="E28" s="15"/>
      <c r="F28" s="15"/>
      <c r="G28" s="15"/>
      <c r="H28" s="15"/>
      <c r="I28" s="15"/>
      <c r="J28" s="21"/>
      <c r="L28" s="15"/>
      <c r="M28" s="15"/>
      <c r="N28" s="15"/>
      <c r="O28" s="15"/>
      <c r="P28" s="15"/>
      <c r="Q28" s="15"/>
      <c r="R28" s="15"/>
      <c r="S28" s="15"/>
      <c r="T28" s="15"/>
      <c r="U28" s="21"/>
    </row>
    <row r="29" spans="1:24">
      <c r="A29" s="13" t="s">
        <v>53</v>
      </c>
      <c r="B29" s="13">
        <v>0</v>
      </c>
      <c r="C29" s="13">
        <v>0</v>
      </c>
      <c r="D29" s="13">
        <v>21</v>
      </c>
      <c r="E29" s="13">
        <v>3019</v>
      </c>
      <c r="F29" s="15">
        <f>SUM(B29:E29)</f>
        <v>3040</v>
      </c>
      <c r="G29" s="15"/>
      <c r="H29" s="15">
        <f>B32/(B32+C32)</f>
        <v>0.80657894736842106</v>
      </c>
      <c r="I29" s="15">
        <f>B32/(B32+D32)</f>
        <v>0.96687697160883279</v>
      </c>
      <c r="J29" s="21">
        <f>2*H29*I29/(H29+I29)</f>
        <v>0.87948350071736014</v>
      </c>
      <c r="L29" s="13" t="s">
        <v>53</v>
      </c>
      <c r="M29" s="13">
        <v>0</v>
      </c>
      <c r="N29" s="13">
        <v>0</v>
      </c>
      <c r="O29" s="13">
        <v>16</v>
      </c>
      <c r="P29" s="13">
        <v>3024</v>
      </c>
      <c r="Q29" s="15">
        <f>SUM(M29:P29)</f>
        <v>3040</v>
      </c>
      <c r="R29" s="15"/>
      <c r="S29" s="15">
        <f>M32/(M32+N32)</f>
        <v>0.8</v>
      </c>
      <c r="T29" s="15">
        <f>M32/(M32+O32)</f>
        <v>0.97435897435897434</v>
      </c>
      <c r="U29" s="21">
        <f>2*S29*T29/(S29+T29)</f>
        <v>0.87861271676300579</v>
      </c>
      <c r="W29">
        <v>0.87948350071736014</v>
      </c>
      <c r="X29">
        <v>0.87861271676300579</v>
      </c>
    </row>
    <row r="30" spans="1:24">
      <c r="A30" s="13" t="s">
        <v>54</v>
      </c>
      <c r="B30" s="13">
        <v>613</v>
      </c>
      <c r="C30" s="13">
        <v>147</v>
      </c>
      <c r="D30" s="13">
        <v>0</v>
      </c>
      <c r="E30" s="13">
        <v>0</v>
      </c>
      <c r="F30" s="15">
        <f>SUM(B30:E30)</f>
        <v>760</v>
      </c>
      <c r="G30" s="15"/>
      <c r="H30" s="15"/>
      <c r="I30" s="15"/>
      <c r="J30" s="21"/>
      <c r="L30" s="13" t="s">
        <v>54</v>
      </c>
      <c r="M30" s="13">
        <v>608</v>
      </c>
      <c r="N30" s="13">
        <v>152</v>
      </c>
      <c r="O30" s="13">
        <v>0</v>
      </c>
      <c r="P30" s="13">
        <v>0</v>
      </c>
      <c r="Q30" s="15">
        <f>SUM(M30:P30)</f>
        <v>760</v>
      </c>
      <c r="R30" s="15"/>
      <c r="S30" s="15"/>
      <c r="T30" s="15"/>
      <c r="U30" s="21"/>
    </row>
    <row r="31" spans="1:24">
      <c r="A31" s="13" t="s">
        <v>55</v>
      </c>
      <c r="B31" s="13">
        <v>613</v>
      </c>
      <c r="C31" s="13">
        <v>147</v>
      </c>
      <c r="D31" s="13">
        <v>0</v>
      </c>
      <c r="E31" s="13">
        <v>0</v>
      </c>
      <c r="F31" s="15">
        <f>SUM(B31:E31)</f>
        <v>760</v>
      </c>
      <c r="G31" s="15"/>
      <c r="H31" s="15"/>
      <c r="I31" s="15"/>
      <c r="J31" s="21"/>
      <c r="L31" s="13" t="s">
        <v>55</v>
      </c>
      <c r="M31" s="13">
        <v>608</v>
      </c>
      <c r="N31" s="13">
        <v>152</v>
      </c>
      <c r="O31" s="13">
        <v>0</v>
      </c>
      <c r="P31" s="13">
        <v>0</v>
      </c>
      <c r="Q31" s="15">
        <f>SUM(M31:P31)</f>
        <v>760</v>
      </c>
      <c r="R31" s="15"/>
      <c r="S31" s="15"/>
      <c r="T31" s="15"/>
      <c r="U31" s="21"/>
    </row>
    <row r="32" spans="1:24">
      <c r="A32" s="13" t="s">
        <v>60</v>
      </c>
      <c r="B32" s="15">
        <f>B29+B31</f>
        <v>613</v>
      </c>
      <c r="C32" s="15">
        <f>C29+C31</f>
        <v>147</v>
      </c>
      <c r="D32" s="15">
        <f>D29+D31</f>
        <v>21</v>
      </c>
      <c r="E32" s="15">
        <f>E29+E31</f>
        <v>3019</v>
      </c>
      <c r="F32" s="15"/>
      <c r="G32" s="15"/>
      <c r="H32" s="15"/>
      <c r="I32" s="15"/>
      <c r="J32" s="21">
        <f>SUM(J19:J29)/3</f>
        <v>0.89386092625440705</v>
      </c>
      <c r="L32" s="13" t="s">
        <v>60</v>
      </c>
      <c r="M32" s="15">
        <f>M29+M31</f>
        <v>608</v>
      </c>
      <c r="N32" s="15">
        <f>N29+N31</f>
        <v>152</v>
      </c>
      <c r="O32" s="15">
        <f>O29+O31</f>
        <v>16</v>
      </c>
      <c r="P32" s="15">
        <f>P29+P31</f>
        <v>3024</v>
      </c>
      <c r="Q32" s="15"/>
      <c r="R32" s="15"/>
      <c r="S32" s="15"/>
      <c r="T32" s="15"/>
      <c r="U32" s="21">
        <f>SUM(U19:U29)/3</f>
        <v>0.89351769647681645</v>
      </c>
      <c r="W32">
        <v>0.89386092625440705</v>
      </c>
      <c r="X32">
        <v>0.89351769647681645</v>
      </c>
    </row>
    <row r="33" spans="1:10">
      <c r="A33" s="15"/>
      <c r="B33" s="15"/>
      <c r="C33" s="15"/>
      <c r="D33" s="15"/>
      <c r="E33" s="15"/>
      <c r="F33" s="15"/>
      <c r="G33" s="15"/>
      <c r="H33" s="15"/>
      <c r="I33" s="15"/>
      <c r="J33" s="21"/>
    </row>
    <row r="34" spans="1:10">
      <c r="A34" s="15"/>
      <c r="B34" s="15"/>
      <c r="C34" s="15"/>
      <c r="D34" s="15"/>
      <c r="E34" s="15"/>
      <c r="F34" s="15"/>
      <c r="G34" s="15"/>
      <c r="H34" s="15"/>
      <c r="I34" s="15"/>
      <c r="J34" s="21"/>
    </row>
    <row r="35" spans="1:10">
      <c r="A35" s="16" t="s">
        <v>59</v>
      </c>
      <c r="B35" s="15" t="s">
        <v>43</v>
      </c>
      <c r="C35" s="15" t="s">
        <v>44</v>
      </c>
      <c r="D35" s="13" t="s">
        <v>45</v>
      </c>
      <c r="E35" s="13" t="s">
        <v>46</v>
      </c>
      <c r="F35" s="15"/>
      <c r="G35" s="15"/>
      <c r="H35" s="13" t="s">
        <v>56</v>
      </c>
      <c r="I35" s="13" t="s">
        <v>57</v>
      </c>
      <c r="J35" s="22" t="s">
        <v>58</v>
      </c>
    </row>
    <row r="36" spans="1:10">
      <c r="A36" s="13" t="s">
        <v>47</v>
      </c>
      <c r="B36" s="15">
        <v>0</v>
      </c>
      <c r="C36" s="15">
        <v>0</v>
      </c>
      <c r="D36" s="15">
        <v>269</v>
      </c>
      <c r="E36" s="13">
        <v>2771</v>
      </c>
      <c r="F36" s="15">
        <f>SUM(B36:E36)</f>
        <v>3040</v>
      </c>
      <c r="G36" s="15"/>
      <c r="H36" s="15">
        <f>B39/(B39+C39)</f>
        <v>0.94473684210526321</v>
      </c>
      <c r="I36" s="15">
        <f>B39/(B39+D39)</f>
        <v>0.72745694022289764</v>
      </c>
      <c r="J36" s="21">
        <f>2*H36*I36/(H36+I36)</f>
        <v>0.82198053806525473</v>
      </c>
    </row>
    <row r="37" spans="1:10">
      <c r="A37" s="13" t="s">
        <v>48</v>
      </c>
      <c r="B37" s="15">
        <v>721</v>
      </c>
      <c r="C37" s="15">
        <v>39</v>
      </c>
      <c r="D37" s="15">
        <v>0</v>
      </c>
      <c r="E37" s="13">
        <v>0</v>
      </c>
      <c r="F37" s="15">
        <f>SUM(B37:E37)</f>
        <v>760</v>
      </c>
      <c r="G37" s="15"/>
      <c r="H37" s="15"/>
      <c r="I37" s="15"/>
      <c r="J37" s="21"/>
    </row>
    <row r="38" spans="1:10">
      <c r="A38" s="13" t="s">
        <v>49</v>
      </c>
      <c r="B38" s="15">
        <v>718</v>
      </c>
      <c r="C38" s="15">
        <v>42</v>
      </c>
      <c r="D38" s="15">
        <v>0</v>
      </c>
      <c r="E38" s="13">
        <v>0</v>
      </c>
      <c r="F38" s="15">
        <f>SUM(B38:E38)</f>
        <v>760</v>
      </c>
      <c r="G38" s="15"/>
      <c r="H38" s="15"/>
      <c r="I38" s="15"/>
      <c r="J38" s="21"/>
    </row>
    <row r="39" spans="1:10">
      <c r="A39" s="13" t="s">
        <v>60</v>
      </c>
      <c r="B39" s="15">
        <f>B36+B38</f>
        <v>718</v>
      </c>
      <c r="C39" s="15">
        <f>C36+C38</f>
        <v>42</v>
      </c>
      <c r="D39" s="15">
        <f>D36+D38</f>
        <v>269</v>
      </c>
      <c r="E39" s="15">
        <f>E36+E38</f>
        <v>2771</v>
      </c>
      <c r="F39" s="15"/>
      <c r="G39" s="15"/>
      <c r="H39" s="15"/>
      <c r="I39" s="15"/>
      <c r="J39" s="21"/>
    </row>
    <row r="40" spans="1:10">
      <c r="A40" s="15"/>
      <c r="B40" s="15"/>
      <c r="C40" s="15"/>
      <c r="D40" s="15"/>
      <c r="E40" s="15"/>
      <c r="F40" s="15"/>
      <c r="G40" s="15"/>
      <c r="H40" s="15"/>
      <c r="I40" s="15"/>
      <c r="J40" s="21"/>
    </row>
    <row r="41" spans="1:10">
      <c r="A41" s="13" t="s">
        <v>50</v>
      </c>
      <c r="B41" s="13">
        <v>0</v>
      </c>
      <c r="C41" s="13">
        <v>0</v>
      </c>
      <c r="D41" s="13">
        <v>905</v>
      </c>
      <c r="E41" s="13">
        <v>8215</v>
      </c>
      <c r="F41" s="15">
        <f>SUM(B41:E41)</f>
        <v>9120</v>
      </c>
      <c r="G41" s="15"/>
      <c r="H41" s="15">
        <f>B44/(B44+C44)</f>
        <v>0.94298245614035092</v>
      </c>
      <c r="I41" s="15">
        <f>B44/(B44+D44)</f>
        <v>0.70376432078559736</v>
      </c>
      <c r="J41" s="21">
        <f>2*H41*I41/(H41+I41)</f>
        <v>0.80599812558575445</v>
      </c>
    </row>
    <row r="42" spans="1:10">
      <c r="A42" s="13" t="s">
        <v>51</v>
      </c>
      <c r="B42" s="13">
        <v>2156</v>
      </c>
      <c r="C42" s="13">
        <v>124</v>
      </c>
      <c r="D42" s="13">
        <v>0</v>
      </c>
      <c r="E42" s="13">
        <v>0</v>
      </c>
      <c r="F42" s="15">
        <f>SUM(B42:E42)</f>
        <v>2280</v>
      </c>
      <c r="G42" s="15"/>
      <c r="H42" s="15"/>
      <c r="I42" s="15"/>
      <c r="J42" s="21"/>
    </row>
    <row r="43" spans="1:10">
      <c r="A43" s="13" t="s">
        <v>52</v>
      </c>
      <c r="B43" s="13">
        <v>2150</v>
      </c>
      <c r="C43" s="13">
        <v>130</v>
      </c>
      <c r="D43" s="13">
        <v>0</v>
      </c>
      <c r="E43" s="13">
        <v>0</v>
      </c>
      <c r="F43" s="15">
        <f>SUM(B43:E43)</f>
        <v>2280</v>
      </c>
      <c r="G43" s="15"/>
      <c r="H43" s="15"/>
      <c r="I43" s="15"/>
      <c r="J43" s="21"/>
    </row>
    <row r="44" spans="1:10">
      <c r="A44" s="13" t="s">
        <v>60</v>
      </c>
      <c r="B44" s="15">
        <f>B41+B43</f>
        <v>2150</v>
      </c>
      <c r="C44" s="15">
        <f>C41+C43</f>
        <v>130</v>
      </c>
      <c r="D44" s="15">
        <f>D41+D43</f>
        <v>905</v>
      </c>
      <c r="E44" s="15">
        <f>E41+E43</f>
        <v>8215</v>
      </c>
      <c r="F44" s="15"/>
      <c r="G44" s="15"/>
      <c r="H44" s="15"/>
      <c r="I44" s="15"/>
      <c r="J44" s="21"/>
    </row>
    <row r="45" spans="1:10">
      <c r="A45" s="15"/>
      <c r="B45" s="15"/>
      <c r="C45" s="15"/>
      <c r="D45" s="15"/>
      <c r="E45" s="15"/>
      <c r="F45" s="15"/>
      <c r="G45" s="15"/>
      <c r="H45" s="15"/>
      <c r="I45" s="15"/>
      <c r="J45" s="21"/>
    </row>
    <row r="46" spans="1:10">
      <c r="A46" s="13" t="s">
        <v>53</v>
      </c>
      <c r="B46" s="13">
        <v>0</v>
      </c>
      <c r="C46" s="13">
        <v>0</v>
      </c>
      <c r="D46" s="13">
        <v>293</v>
      </c>
      <c r="E46" s="13">
        <v>2747</v>
      </c>
      <c r="F46" s="15">
        <f>SUM(B46:E46)</f>
        <v>3040</v>
      </c>
      <c r="G46" s="15"/>
      <c r="H46" s="15">
        <f>B49/(B49+C49)</f>
        <v>0.94605263157894737</v>
      </c>
      <c r="I46" s="15">
        <f>B49/(B49+D49)</f>
        <v>0.71047430830039526</v>
      </c>
      <c r="J46" s="21">
        <f>2*H46*I46/(H46+I46)</f>
        <v>0.81151241534988705</v>
      </c>
    </row>
    <row r="47" spans="1:10">
      <c r="A47" s="13" t="s">
        <v>54</v>
      </c>
      <c r="B47" s="13">
        <v>721</v>
      </c>
      <c r="C47" s="13">
        <v>39</v>
      </c>
      <c r="D47" s="13">
        <v>0</v>
      </c>
      <c r="E47" s="13">
        <v>0</v>
      </c>
      <c r="F47" s="15">
        <f>SUM(B47:E47)</f>
        <v>760</v>
      </c>
      <c r="G47" s="15"/>
      <c r="H47" s="15"/>
      <c r="I47" s="15"/>
      <c r="J47" s="21"/>
    </row>
    <row r="48" spans="1:10">
      <c r="A48" s="13" t="s">
        <v>55</v>
      </c>
      <c r="B48" s="13">
        <v>719</v>
      </c>
      <c r="C48" s="13">
        <v>41</v>
      </c>
      <c r="D48" s="13">
        <v>0</v>
      </c>
      <c r="E48" s="13">
        <v>0</v>
      </c>
      <c r="F48" s="15">
        <f>SUM(B48:E48)</f>
        <v>760</v>
      </c>
      <c r="G48" s="15"/>
      <c r="H48" s="15"/>
      <c r="I48" s="15"/>
      <c r="J48" s="21"/>
    </row>
    <row r="49" spans="1:10">
      <c r="A49" s="13" t="s">
        <v>60</v>
      </c>
      <c r="B49" s="15">
        <f>B46+B48</f>
        <v>719</v>
      </c>
      <c r="C49" s="15">
        <f>C46+C48</f>
        <v>41</v>
      </c>
      <c r="D49" s="15">
        <f>D46+D48</f>
        <v>293</v>
      </c>
      <c r="E49" s="15">
        <f>E46+E48</f>
        <v>2747</v>
      </c>
      <c r="F49" s="15"/>
      <c r="G49" s="15"/>
      <c r="H49" s="15"/>
      <c r="I49" s="15"/>
      <c r="J49" s="21">
        <f>SUM(J36:J46)/3</f>
        <v>0.81316369300029878</v>
      </c>
    </row>
    <row r="50" spans="1:10">
      <c r="A50" s="15"/>
      <c r="B50" s="15"/>
      <c r="C50" s="15"/>
      <c r="D50" s="15"/>
      <c r="E50" s="15"/>
      <c r="F50" s="15"/>
      <c r="G50" s="15"/>
      <c r="H50" s="15"/>
      <c r="I50" s="15"/>
      <c r="J50" s="21"/>
    </row>
    <row r="51" spans="1:10">
      <c r="A51" s="15"/>
      <c r="B51" s="15"/>
      <c r="C51" s="15"/>
      <c r="D51" s="15"/>
      <c r="E51" s="15"/>
      <c r="F51" s="15"/>
      <c r="G51" s="15"/>
      <c r="H51" s="15"/>
      <c r="I51" s="15"/>
      <c r="J51" s="21"/>
    </row>
    <row r="52" spans="1:10">
      <c r="A52" s="16" t="s">
        <v>61</v>
      </c>
      <c r="B52" s="15" t="s">
        <v>43</v>
      </c>
      <c r="C52" s="15" t="s">
        <v>44</v>
      </c>
      <c r="D52" s="13" t="s">
        <v>45</v>
      </c>
      <c r="E52" s="13" t="s">
        <v>46</v>
      </c>
      <c r="F52" s="15"/>
      <c r="G52" s="15"/>
      <c r="H52" s="13" t="s">
        <v>56</v>
      </c>
      <c r="I52" s="13" t="s">
        <v>57</v>
      </c>
      <c r="J52" s="22" t="s">
        <v>58</v>
      </c>
    </row>
    <row r="53" spans="1:10">
      <c r="A53" s="13" t="s">
        <v>47</v>
      </c>
      <c r="B53" s="15">
        <v>0</v>
      </c>
      <c r="C53" s="15">
        <v>0</v>
      </c>
      <c r="D53" s="15">
        <v>366</v>
      </c>
      <c r="E53" s="13">
        <v>2674</v>
      </c>
      <c r="F53" s="15">
        <f>SUM(B53:E53)</f>
        <v>3040</v>
      </c>
      <c r="G53" s="15"/>
      <c r="H53" s="15">
        <f>B56/(B56+C56)</f>
        <v>0.93684210526315792</v>
      </c>
      <c r="I53" s="15">
        <f>B56/(B56+D56)</f>
        <v>0.66048237476808902</v>
      </c>
      <c r="J53" s="21">
        <f>2*H53*I53/(H53+I53)</f>
        <v>0.77475516866158867</v>
      </c>
    </row>
    <row r="54" spans="1:10">
      <c r="A54" s="13" t="s">
        <v>48</v>
      </c>
      <c r="B54" s="15">
        <v>713</v>
      </c>
      <c r="C54" s="15">
        <v>47</v>
      </c>
      <c r="D54" s="15">
        <v>0</v>
      </c>
      <c r="E54" s="13">
        <v>0</v>
      </c>
      <c r="F54" s="15">
        <f>SUM(B54:E54)</f>
        <v>760</v>
      </c>
      <c r="G54" s="15"/>
      <c r="H54" s="15"/>
      <c r="I54" s="15"/>
      <c r="J54" s="21"/>
    </row>
    <row r="55" spans="1:10">
      <c r="A55" s="13" t="s">
        <v>49</v>
      </c>
      <c r="B55" s="15">
        <v>712</v>
      </c>
      <c r="C55" s="15">
        <v>48</v>
      </c>
      <c r="D55" s="15">
        <v>0</v>
      </c>
      <c r="E55" s="13">
        <v>0</v>
      </c>
      <c r="F55" s="15">
        <f>SUM(B55:E55)</f>
        <v>760</v>
      </c>
      <c r="G55" s="15"/>
      <c r="H55" s="15"/>
      <c r="I55" s="15"/>
      <c r="J55" s="21"/>
    </row>
    <row r="56" spans="1:10">
      <c r="A56" s="13" t="s">
        <v>60</v>
      </c>
      <c r="B56" s="15">
        <f>B53+B55</f>
        <v>712</v>
      </c>
      <c r="C56" s="15">
        <f>C53+C55</f>
        <v>48</v>
      </c>
      <c r="D56" s="15">
        <f>D53+D55</f>
        <v>366</v>
      </c>
      <c r="E56" s="15">
        <f>E53+E55</f>
        <v>2674</v>
      </c>
      <c r="F56" s="15"/>
      <c r="G56" s="15"/>
      <c r="H56" s="15"/>
      <c r="I56" s="15"/>
      <c r="J56" s="21"/>
    </row>
    <row r="57" spans="1:10">
      <c r="A57" s="15"/>
      <c r="B57" s="15"/>
      <c r="C57" s="15"/>
      <c r="D57" s="15"/>
      <c r="E57" s="15"/>
      <c r="F57" s="15"/>
      <c r="G57" s="15"/>
      <c r="H57" s="15"/>
      <c r="I57" s="15"/>
      <c r="J57" s="21"/>
    </row>
    <row r="58" spans="1:10">
      <c r="A58" s="13" t="s">
        <v>50</v>
      </c>
      <c r="B58" s="13">
        <v>0</v>
      </c>
      <c r="C58" s="13">
        <v>0</v>
      </c>
      <c r="D58" s="13">
        <v>1179</v>
      </c>
      <c r="E58" s="13">
        <v>7941</v>
      </c>
      <c r="F58" s="15">
        <f>SUM(B59:E59)</f>
        <v>2280</v>
      </c>
      <c r="G58" s="15"/>
      <c r="H58" s="15">
        <f>B61/(B61+C61)</f>
        <v>0.93596491228070178</v>
      </c>
      <c r="I58" s="15">
        <f>B61/(B61+D61)</f>
        <v>0.64412918804708719</v>
      </c>
      <c r="J58" s="21">
        <f>2*H58*I58/(H58+I58)</f>
        <v>0.76309672805292328</v>
      </c>
    </row>
    <row r="59" spans="1:10">
      <c r="A59" s="13" t="s">
        <v>51</v>
      </c>
      <c r="B59" s="13">
        <v>2135</v>
      </c>
      <c r="C59" s="13">
        <v>145</v>
      </c>
      <c r="D59" s="13">
        <v>0</v>
      </c>
      <c r="E59" s="13">
        <v>0</v>
      </c>
      <c r="F59" s="15">
        <f>SUM(B60:E60)</f>
        <v>2280</v>
      </c>
      <c r="G59" s="15"/>
      <c r="H59" s="15"/>
      <c r="I59" s="15"/>
      <c r="J59" s="21"/>
    </row>
    <row r="60" spans="1:10">
      <c r="A60" s="13" t="s">
        <v>52</v>
      </c>
      <c r="B60" s="13">
        <v>2134</v>
      </c>
      <c r="C60" s="13">
        <v>146</v>
      </c>
      <c r="D60" s="13">
        <v>0</v>
      </c>
      <c r="E60" s="13">
        <v>0</v>
      </c>
      <c r="F60" s="15">
        <f>SUM(B60:E60)</f>
        <v>2280</v>
      </c>
      <c r="G60" s="15"/>
      <c r="H60" s="15"/>
      <c r="I60" s="15"/>
      <c r="J60" s="21"/>
    </row>
    <row r="61" spans="1:10">
      <c r="A61" s="13" t="s">
        <v>60</v>
      </c>
      <c r="B61" s="15">
        <f>B58+B60</f>
        <v>2134</v>
      </c>
      <c r="C61" s="15">
        <f>C58+C60</f>
        <v>146</v>
      </c>
      <c r="D61" s="15">
        <f>D58+D60</f>
        <v>1179</v>
      </c>
      <c r="E61" s="15">
        <f>E58+E60</f>
        <v>7941</v>
      </c>
      <c r="F61" s="15"/>
      <c r="G61" s="15"/>
      <c r="H61" s="15"/>
      <c r="I61" s="15"/>
      <c r="J61" s="21"/>
    </row>
    <row r="62" spans="1:10">
      <c r="A62" s="15"/>
      <c r="B62" s="15"/>
      <c r="C62" s="15"/>
      <c r="D62" s="15"/>
      <c r="E62" s="15"/>
      <c r="F62" s="15"/>
      <c r="G62" s="15"/>
      <c r="H62" s="15"/>
      <c r="I62" s="15"/>
      <c r="J62" s="21"/>
    </row>
    <row r="63" spans="1:10">
      <c r="A63" s="13" t="s">
        <v>53</v>
      </c>
      <c r="B63" s="13">
        <v>0</v>
      </c>
      <c r="C63" s="13">
        <v>0</v>
      </c>
      <c r="D63" s="13">
        <v>414</v>
      </c>
      <c r="E63" s="13">
        <v>2626</v>
      </c>
      <c r="F63" s="15">
        <f>SUM(B63:E63)</f>
        <v>3040</v>
      </c>
      <c r="G63" s="15"/>
      <c r="H63" s="15">
        <f>B66/(B66+C66)</f>
        <v>0.94078947368421051</v>
      </c>
      <c r="I63" s="15">
        <f>B66/(B66+D66)</f>
        <v>0.63330380868024805</v>
      </c>
      <c r="J63" s="21">
        <f>2*H63*I63/(H63+I63)</f>
        <v>0.7570142932768662</v>
      </c>
    </row>
    <row r="64" spans="1:10">
      <c r="A64" s="13" t="s">
        <v>54</v>
      </c>
      <c r="B64" s="13">
        <v>715</v>
      </c>
      <c r="C64" s="13">
        <v>45</v>
      </c>
      <c r="D64" s="13">
        <v>0</v>
      </c>
      <c r="E64" s="13">
        <v>0</v>
      </c>
      <c r="F64" s="15">
        <f>SUM(B64:E64)</f>
        <v>760</v>
      </c>
      <c r="G64" s="15"/>
      <c r="H64" s="15"/>
      <c r="I64" s="15"/>
      <c r="J64" s="15"/>
    </row>
    <row r="65" spans="1:10">
      <c r="A65" s="13" t="s">
        <v>55</v>
      </c>
      <c r="B65" s="13">
        <v>715</v>
      </c>
      <c r="C65" s="13">
        <v>45</v>
      </c>
      <c r="D65" s="13">
        <v>0</v>
      </c>
      <c r="E65" s="13">
        <v>0</v>
      </c>
      <c r="F65" s="15">
        <f>SUM(B65:E65)</f>
        <v>760</v>
      </c>
      <c r="G65" s="15"/>
      <c r="H65" s="15"/>
      <c r="I65" s="15"/>
      <c r="J65" s="15"/>
    </row>
    <row r="66" spans="1:10">
      <c r="A66" s="13" t="s">
        <v>60</v>
      </c>
      <c r="B66" s="15">
        <f>B63+B65</f>
        <v>715</v>
      </c>
      <c r="C66" s="15">
        <f>C63+C65</f>
        <v>45</v>
      </c>
      <c r="D66" s="15">
        <f>D63+D65</f>
        <v>414</v>
      </c>
      <c r="E66" s="15">
        <f>E63+E65</f>
        <v>2626</v>
      </c>
      <c r="F66" s="15"/>
      <c r="G66" s="15"/>
      <c r="H66" s="15"/>
      <c r="I66" s="15"/>
      <c r="J66" s="21">
        <f>SUM(J53:J63)/3</f>
        <v>0.76495539666379264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 Bambacht</dc:creator>
  <cp:lastModifiedBy>Joost Bambacht</cp:lastModifiedBy>
  <dcterms:created xsi:type="dcterms:W3CDTF">2020-07-01T15:54:11Z</dcterms:created>
  <dcterms:modified xsi:type="dcterms:W3CDTF">2020-07-02T15:14:05Z</dcterms:modified>
</cp:coreProperties>
</file>