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84D00EB0-20ED-194E-8038-857FDBB2EBCD}" xr6:coauthVersionLast="36" xr6:coauthVersionMax="36" xr10:uidLastSave="{00000000-0000-0000-0000-000000000000}"/>
  <bookViews>
    <workbookView xWindow="7960" yWindow="1140" windowWidth="23640" windowHeight="17540"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<sst xmlns="http://schemas.openxmlformats.org/spreadsheetml/2006/main" count="2672" uniqueCount="625">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</sst>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zoomScaleNormal="100" workbookViewId="0">
      <selection activeCell="F67" sqref="F6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76" t="s">
        <v>171</v>
      </c>
      <c r="B1" s="477"/>
    </row>
    <row r="2" spans="1:40" ht="15.75" customHeight="1" thickBot="1" x14ac:dyDescent="0.25">
      <c r="A2" s="478" t="s">
        <v>172</v>
      </c>
      <c r="B2" s="479"/>
    </row>
    <row r="3" spans="1:40" ht="13.5" customHeight="1" thickBot="1" x14ac:dyDescent="0.2">
      <c r="X3" s="239" t="s">
        <v>173</v>
      </c>
    </row>
    <row r="4" spans="1:40" ht="15.75" customHeight="1" thickBot="1" x14ac:dyDescent="0.25">
      <c r="A4" s="483" t="s">
        <v>174</v>
      </c>
      <c r="B4" s="484"/>
      <c r="C4" s="67"/>
      <c r="D4" s="487" t="s">
        <v>175</v>
      </c>
      <c r="E4" s="480" t="s">
        <v>176</v>
      </c>
      <c r="F4" s="481"/>
      <c r="G4" s="481"/>
      <c r="H4" s="481"/>
      <c r="I4" s="481"/>
      <c r="J4" s="481"/>
      <c r="K4" s="481"/>
      <c r="L4" s="481"/>
      <c r="M4" s="481"/>
      <c r="N4" s="481"/>
      <c r="O4" s="481"/>
      <c r="P4" s="481"/>
      <c r="Q4" s="481"/>
      <c r="R4" s="481"/>
      <c r="S4" s="481"/>
      <c r="T4" s="481"/>
      <c r="U4" s="482"/>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85"/>
      <c r="B5" s="486"/>
      <c r="C5" s="68" t="s">
        <v>177</v>
      </c>
      <c r="D5" s="48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55" t="s">
        <v>179</v>
      </c>
      <c r="B6" s="456"/>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70" t="s">
        <v>190</v>
      </c>
      <c r="B12" s="471"/>
      <c r="C12" s="471"/>
      <c r="D12" s="47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70" t="s">
        <v>191</v>
      </c>
      <c r="B13" s="471"/>
      <c r="C13" s="471"/>
      <c r="D13" s="47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55" t="s">
        <v>192</v>
      </c>
      <c r="B14" s="456"/>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70" t="s">
        <v>195</v>
      </c>
      <c r="B20" s="471"/>
      <c r="C20" s="471"/>
      <c r="D20" s="47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70" t="s">
        <v>196</v>
      </c>
      <c r="B21" s="471"/>
      <c r="C21" s="471"/>
      <c r="D21" s="47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55" t="s">
        <v>197</v>
      </c>
      <c r="B22" s="456"/>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70" t="s">
        <v>198</v>
      </c>
      <c r="B28" s="471"/>
      <c r="C28" s="471"/>
      <c r="D28" s="47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70" t="s">
        <v>199</v>
      </c>
      <c r="B29" s="471"/>
      <c r="C29" s="471"/>
      <c r="D29" s="47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55" t="s">
        <v>200</v>
      </c>
      <c r="B30" s="456"/>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70" t="s">
        <v>201</v>
      </c>
      <c r="B36" s="471"/>
      <c r="C36" s="471"/>
      <c r="D36" s="47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70" t="s">
        <v>202</v>
      </c>
      <c r="B37" s="471"/>
      <c r="C37" s="471"/>
      <c r="D37" s="47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55" t="s">
        <v>203</v>
      </c>
      <c r="B38" s="456"/>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70" t="s">
        <v>204</v>
      </c>
      <c r="B44" s="471"/>
      <c r="C44" s="471"/>
      <c r="D44" s="47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70" t="s">
        <v>205</v>
      </c>
      <c r="B45" s="471"/>
      <c r="C45" s="471"/>
      <c r="D45" s="47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57" t="s">
        <v>206</v>
      </c>
      <c r="B46" s="458"/>
      <c r="C46" s="45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65" t="s">
        <v>207</v>
      </c>
      <c r="B47" s="466"/>
      <c r="C47" s="466"/>
      <c r="D47" s="467"/>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68"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69"/>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69"/>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69"/>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60" t="s">
        <v>209</v>
      </c>
      <c r="B52" s="461"/>
      <c r="C52" s="461"/>
      <c r="D52" s="461"/>
      <c r="E52" s="461"/>
      <c r="F52" s="461"/>
      <c r="G52" s="461"/>
      <c r="H52" s="461"/>
      <c r="I52" s="461"/>
      <c r="J52" s="461"/>
      <c r="K52" s="461"/>
      <c r="L52" s="461"/>
      <c r="M52" s="461"/>
      <c r="N52" s="461"/>
      <c r="O52" s="461"/>
      <c r="P52" s="461"/>
      <c r="Q52" s="461"/>
      <c r="R52" s="461"/>
      <c r="S52" s="461"/>
      <c r="T52" s="461"/>
      <c r="U52" s="461"/>
      <c r="V52" s="461"/>
      <c r="W52" s="462"/>
      <c r="X52" s="240"/>
    </row>
    <row r="53" spans="1:24" ht="14" hidden="1" x14ac:dyDescent="0.15">
      <c r="A53" s="463" t="s">
        <v>210</v>
      </c>
      <c r="B53" s="464"/>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53" t="s">
        <v>212</v>
      </c>
      <c r="B58" s="454"/>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53" t="s">
        <v>213</v>
      </c>
      <c r="B63" s="454"/>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53" t="s">
        <v>214</v>
      </c>
      <c r="B68" s="454"/>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53" t="s">
        <v>215</v>
      </c>
      <c r="B73" s="454"/>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53" t="s">
        <v>217</v>
      </c>
      <c r="B78" s="454"/>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53" t="s">
        <v>219</v>
      </c>
      <c r="B83" s="454"/>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53" t="s">
        <v>50</v>
      </c>
      <c r="B88" s="454"/>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53" t="s">
        <v>222</v>
      </c>
      <c r="B93" s="454"/>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53" t="s">
        <v>224</v>
      </c>
      <c r="B98" s="454"/>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53" t="s">
        <v>226</v>
      </c>
      <c r="B103" s="454"/>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53" t="s">
        <v>227</v>
      </c>
      <c r="B108" s="454"/>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53" t="s">
        <v>228</v>
      </c>
      <c r="B113" s="454"/>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53" t="s">
        <v>229</v>
      </c>
      <c r="B118" s="454"/>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53" t="s">
        <v>230</v>
      </c>
      <c r="B123" s="454"/>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53" t="s">
        <v>231</v>
      </c>
      <c r="B128" s="454"/>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53" t="s">
        <v>232</v>
      </c>
      <c r="B133" s="454"/>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53" t="s">
        <v>233</v>
      </c>
      <c r="B138" s="454"/>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53" t="s">
        <v>237</v>
      </c>
      <c r="B143" s="454"/>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63" t="s">
        <v>239</v>
      </c>
      <c r="B145" s="464"/>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63" t="s">
        <v>240</v>
      </c>
      <c r="B147" s="464"/>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63" t="s">
        <v>241</v>
      </c>
      <c r="B149" s="464"/>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3" t="s">
        <v>242</v>
      </c>
      <c r="B152" s="474"/>
      <c r="C152" s="474"/>
      <c r="D152" s="475"/>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76" t="s">
        <v>171</v>
      </c>
      <c r="B2" s="496"/>
      <c r="C2" s="497"/>
      <c r="D2" s="499" t="s">
        <v>351</v>
      </c>
      <c r="E2" s="500"/>
      <c r="F2" s="500"/>
      <c r="G2" s="500"/>
      <c r="H2" s="500"/>
      <c r="I2" s="500"/>
      <c r="J2" s="500"/>
      <c r="K2" s="500"/>
      <c r="L2" s="500"/>
      <c r="M2" s="500"/>
      <c r="N2" s="500"/>
      <c r="O2" s="500"/>
      <c r="P2" s="500"/>
      <c r="Q2" s="500"/>
      <c r="R2" s="500"/>
      <c r="S2" s="500"/>
      <c r="T2" s="500"/>
      <c r="AA2" s="131"/>
      <c r="BY2" s="186"/>
      <c r="BZ2" s="186"/>
    </row>
    <row r="3" spans="1:78" s="20" customFormat="1" ht="40.5" customHeight="1" thickBot="1" x14ac:dyDescent="0.25">
      <c r="A3" s="478" t="s">
        <v>172</v>
      </c>
      <c r="B3" s="496"/>
      <c r="C3" s="497"/>
      <c r="D3" s="52"/>
      <c r="E3" s="53"/>
      <c r="F3" s="501" t="s">
        <v>352</v>
      </c>
      <c r="G3" s="502"/>
      <c r="H3" s="503" t="s">
        <v>353</v>
      </c>
      <c r="I3" s="503"/>
      <c r="J3" s="504"/>
      <c r="K3" s="505" t="s">
        <v>354</v>
      </c>
      <c r="L3" s="506"/>
      <c r="M3" s="507"/>
      <c r="N3" s="504" t="s">
        <v>355</v>
      </c>
      <c r="O3" s="508"/>
      <c r="P3" s="509"/>
      <c r="Q3" s="510" t="s">
        <v>356</v>
      </c>
      <c r="R3" s="511"/>
      <c r="S3" s="512" t="s">
        <v>357</v>
      </c>
      <c r="T3" s="513"/>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90" t="str">
        <f>"Projected Annual Cost
"&amp;D5&amp;" Dollar Year" &amp;"
($Million)"</f>
        <v>Projected Annual Cost
2020 Dollar Year
($Million)</v>
      </c>
      <c r="D7" s="491"/>
      <c r="E7" s="492"/>
      <c r="F7" s="491" t="s">
        <v>380</v>
      </c>
      <c r="G7" s="491"/>
      <c r="H7" s="492"/>
      <c r="I7" s="493" t="str">
        <f>"Projected Annual Cost with Financing
($Million; NPV=$"&amp;ROUND(Q52,3)&amp;")"</f>
        <v>Projected Annual Cost with Financing
($Million; NPV=$2620.741)</v>
      </c>
      <c r="J7" s="494"/>
      <c r="K7" s="494"/>
      <c r="L7" s="494"/>
      <c r="M7" s="494"/>
      <c r="N7" s="494"/>
      <c r="O7" s="494"/>
      <c r="P7" s="494"/>
      <c r="Q7" s="494"/>
      <c r="R7" s="495"/>
      <c r="S7" s="490" t="str">
        <f>"Avoided MWD Purchase 
 ($Million; NPV=$"&amp;ROUND(Y52,3)&amp;")"</f>
        <v>Avoided MWD Purchase 
 ($Million; NPV=$319.295)</v>
      </c>
      <c r="T7" s="491"/>
      <c r="U7" s="491"/>
      <c r="V7" s="491"/>
      <c r="W7" s="491"/>
      <c r="X7" s="492"/>
      <c r="Y7" s="490" t="s">
        <v>381</v>
      </c>
      <c r="Z7" s="492"/>
      <c r="AA7" s="134"/>
      <c r="AH7" s="514" t="s">
        <v>382</v>
      </c>
      <c r="AI7" s="515"/>
      <c r="AJ7" s="13"/>
      <c r="AK7" s="516" t="s">
        <v>383</v>
      </c>
      <c r="AL7" s="452"/>
      <c r="AM7" s="452"/>
      <c r="AN7" s="515"/>
      <c r="AP7" s="517" t="s">
        <v>384</v>
      </c>
      <c r="AQ7" s="482"/>
      <c r="AS7" s="498" t="s">
        <v>385</v>
      </c>
      <c r="AT7" s="481"/>
      <c r="AU7" s="481"/>
      <c r="AV7" s="481"/>
      <c r="AW7" s="481"/>
      <c r="AX7" s="481"/>
      <c r="AY7" s="481"/>
      <c r="AZ7" s="481"/>
      <c r="BA7" s="481"/>
      <c r="BB7" s="482"/>
      <c r="BD7" s="517" t="s">
        <v>386</v>
      </c>
      <c r="BE7" s="482"/>
      <c r="BF7" s="186"/>
      <c r="BG7" s="498" t="s">
        <v>387</v>
      </c>
      <c r="BH7" s="481"/>
      <c r="BI7" s="481"/>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489"/>
      <c r="D53" s="489"/>
      <c r="E53" s="489"/>
      <c r="F53" s="489"/>
      <c r="G53" s="489"/>
      <c r="H53" s="489"/>
      <c r="I53" s="489"/>
      <c r="J53" s="489"/>
      <c r="K53" s="489"/>
      <c r="L53" s="489"/>
      <c r="M53" s="489"/>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3" t="s">
        <v>243</v>
      </c>
      <c r="B3" s="434"/>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3" t="s">
        <v>247</v>
      </c>
      <c r="B7" s="434"/>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5" t="s">
        <v>255</v>
      </c>
      <c r="B23" s="434"/>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29"/>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29"/>
      <c r="F54" s="230"/>
      <c r="G54" s="230"/>
      <c r="H54" s="230"/>
      <c r="I54" s="230"/>
      <c r="J54" s="230"/>
    </row>
    <row r="55" spans="1:28" ht="15.75" customHeight="1" x14ac:dyDescent="0.2">
      <c r="A55" s="230" t="s">
        <v>512</v>
      </c>
      <c r="B55" s="230" t="s">
        <v>444</v>
      </c>
      <c r="C55" s="230" t="s">
        <v>549</v>
      </c>
      <c r="D55" s="429"/>
      <c r="E55" s="429"/>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39"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6" t="s">
        <v>503</v>
      </c>
      <c r="K2" s="437"/>
      <c r="L2" s="437"/>
      <c r="M2" s="437"/>
      <c r="N2" s="437"/>
      <c r="O2" s="437"/>
    </row>
    <row r="3" spans="1:15" x14ac:dyDescent="0.2">
      <c r="A3" s="412" t="s">
        <v>29</v>
      </c>
      <c r="B3" s="92" t="s">
        <v>28</v>
      </c>
      <c r="C3" s="412">
        <v>0.24035532994923861</v>
      </c>
      <c r="D3" s="412">
        <v>5.5076142131979693E-2</v>
      </c>
      <c r="E3" s="412">
        <v>0</v>
      </c>
      <c r="F3" s="412">
        <v>5.5025380710659898E-2</v>
      </c>
      <c r="G3" s="412">
        <v>3.1472081218274109E-3</v>
      </c>
      <c r="H3" s="360" t="s">
        <v>11</v>
      </c>
      <c r="I3" s="360"/>
      <c r="J3" s="437"/>
      <c r="K3" s="437"/>
      <c r="L3" s="437"/>
      <c r="M3" s="437"/>
      <c r="N3" s="437"/>
      <c r="O3" s="437"/>
    </row>
    <row r="4" spans="1:15" x14ac:dyDescent="0.2">
      <c r="A4" s="239" t="s">
        <v>30</v>
      </c>
      <c r="B4" s="414" t="s">
        <v>31</v>
      </c>
      <c r="C4" s="399">
        <v>0</v>
      </c>
      <c r="D4" s="399">
        <v>2.0819112627986351E-2</v>
      </c>
      <c r="E4" s="399">
        <v>0</v>
      </c>
      <c r="F4" s="399">
        <v>5.3014789533560862E-2</v>
      </c>
      <c r="G4" s="399">
        <v>0</v>
      </c>
      <c r="H4" s="360" t="s">
        <v>11</v>
      </c>
      <c r="I4" s="360"/>
      <c r="J4" s="437"/>
      <c r="K4" s="437"/>
      <c r="L4" s="437"/>
      <c r="M4" s="437"/>
      <c r="N4" s="437"/>
      <c r="O4" s="437"/>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431"/>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32">
        <v>0</v>
      </c>
      <c r="D34" s="432">
        <v>0.35</v>
      </c>
      <c r="E34" s="432">
        <v>0.19</v>
      </c>
      <c r="F34" s="432">
        <v>0.6</v>
      </c>
      <c r="G34" s="432">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8" t="s">
        <v>277</v>
      </c>
      <c r="E2" s="439"/>
      <c r="F2" s="439"/>
      <c r="G2" s="439"/>
      <c r="H2" s="439"/>
      <c r="I2" s="241"/>
      <c r="S2" s="442" t="s">
        <v>278</v>
      </c>
      <c r="T2" s="442"/>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40"/>
      <c r="V26" s="441"/>
      <c r="W26" s="441"/>
      <c r="X26" s="441"/>
      <c r="Y26" s="441"/>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307</v>
      </c>
      <c r="B3" s="445" t="s">
        <v>321</v>
      </c>
      <c r="C3" s="445" t="s">
        <v>322</v>
      </c>
      <c r="D3" s="445" t="s">
        <v>323</v>
      </c>
      <c r="E3" s="445" t="s">
        <v>324</v>
      </c>
      <c r="F3" s="445" t="s">
        <v>325</v>
      </c>
      <c r="G3" s="445" t="s">
        <v>326</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1" t="s">
        <v>328</v>
      </c>
      <c r="B16" s="452"/>
      <c r="C16" s="452"/>
      <c r="D16" s="452"/>
      <c r="E16" s="452"/>
      <c r="F16" s="452"/>
      <c r="G16" s="452"/>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336</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337</v>
      </c>
      <c r="B29" s="452"/>
      <c r="C29" s="452"/>
      <c r="D29" s="452"/>
      <c r="E29" s="452"/>
      <c r="F29" s="452"/>
      <c r="G29" s="452"/>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346</v>
      </c>
      <c r="B43" s="444"/>
      <c r="C43" s="444"/>
      <c r="D43" s="444"/>
      <c r="E43" s="444"/>
      <c r="F43" s="444"/>
      <c r="G43" s="444"/>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2019-03-01T22:43:53Z</dcterms:modified>
</cp:coreProperties>
</file>