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640" windowWidth="28830" windowHeight="5700" activeTab="5"/>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H54" i="14" l="1"/>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X26" i="14" l="1"/>
  <c r="X54" i="14" s="1"/>
  <c r="X27" i="14"/>
  <c r="X32" i="14"/>
  <c r="X38" i="14"/>
  <c r="X44" i="14"/>
  <c r="K15" i="15" l="1"/>
  <c r="K16" i="15"/>
  <c r="K17" i="15"/>
  <c r="K18" i="15"/>
  <c r="K14" i="15"/>
  <c r="I15" i="15"/>
  <c r="I16" i="15"/>
  <c r="I17" i="15"/>
  <c r="I18"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C12" i="9"/>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T58" i="14"/>
  <c r="S57" i="14"/>
  <c r="V58" i="14"/>
  <c r="X169" i="14"/>
  <c r="U58" i="14"/>
  <c r="K170" i="14"/>
  <c r="J57" i="14"/>
  <c r="K57" i="14"/>
  <c r="E28" i="3"/>
  <c r="D28" i="3"/>
  <c r="C31" i="14" s="1"/>
  <c r="C26" i="9"/>
  <c r="W58" i="14"/>
  <c r="X7" i="14"/>
  <c r="X10" i="14" s="1"/>
  <c r="F10" i="14"/>
  <c r="F170" i="14" s="1"/>
  <c r="T57" i="14"/>
  <c r="K58" i="14"/>
  <c r="I22" i="14"/>
  <c r="I170" i="14" s="1"/>
  <c r="L58" i="14"/>
  <c r="J170" i="14"/>
  <c r="C25" i="9"/>
  <c r="W170" i="14"/>
  <c r="J58" i="14"/>
  <c r="W5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57" i="14"/>
  <c r="C37" i="14"/>
  <c r="U57" i="14"/>
  <c r="V57" i="14"/>
  <c r="S58" i="14"/>
  <c r="Y47" i="14"/>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P57" i="14"/>
  <c r="Q57" i="14"/>
  <c r="O58" i="14"/>
  <c r="O170" i="14"/>
  <c r="N170" i="14"/>
  <c r="N58" i="14"/>
  <c r="O57" i="14"/>
  <c r="L57" i="14"/>
  <c r="L170" i="14"/>
  <c r="M58"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P58" i="14"/>
  <c r="Q58" i="14"/>
  <c r="R58"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<sst xmlns="http://schemas.openxmlformats.org/spreadsheetml/2006/main" count="3030" uniqueCount="706">
  <si>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</si>
  <si>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</si>
  <si>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</si>
  <si>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</si>
  <si>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</si>
  <si>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</si>
  <si>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</si>
  <si>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</si>
  <si>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</si>
  <si>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</si>
  <si>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</si>
  <si>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</si>
  <si>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</si>
  <si>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</si>
  <si>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</si>
  <si>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</si>
  <si>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</si>
  <si>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</si>
  <si>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</si>
  <si>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</si>
  <si>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</si>
  <si>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</si>
  <si>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</si>
  <si>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</si>
  <si>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</si>
  <si>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</si>
  <si>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</si>
  <si>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</si>
  <si>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</si>
  <si>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</si>
  <si>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</si>
  <si>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</si>
  <si>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</si>
  <si>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</si>
  <si>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</si>
  <si>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</si>
  <si>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</si>
  <si>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</si>
  <si>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</si>
  <si>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</si>
  <si>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</si>
  <si>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</si>
  <si>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</si>
  <si>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</si>
  <si>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</si>
  <si>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</si>
  <si>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</si>
  <si>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</si>
  <si>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</si>
  <si>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</si>
  <si>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</si>
  <si>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</si>
  <si>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</si>
  <si>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</si>
  <si>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</si>
  <si>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</si>
  <si>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</si>
  <si>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</si>
  <si>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</si>
  <si>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</si>
  <si>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</si>
  <si>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</si>
  <si>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</si>
  <si>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</si>
  <si>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</si>
  <si>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</si>
  <si>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</si>
  <si>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</si>
  <si>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</si>
  <si>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</si>
  <si>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</si>
  <si>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</si>
  <si>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</si>
  <si>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</si>
  <si>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</si>
  <si>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</si>
  <si>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</si>
  <si>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</si>
  <si>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</si>
  <si>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</si>
  <si>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</si>
  <si>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</si>
  <si>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</si>
  <si>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</si>
  <si>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</si>
  <si>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</si>
  <si>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</si>
  <si>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</si>
  <si>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</si>
  <si>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</si>
  <si>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</si>
  <si>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</si>
  <si>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</si>
  <si>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</si>
  <si>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</si>
  <si>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</si>
  <si>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</si>
  <si>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</si>
  <si>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</si>
  <si>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</si>
  <si>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</si>
  <si>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</si>
  <si>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</si>
  <si>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</si>
  <si>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</si>
  <si>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</si>
  <si>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</si>
  <si>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</si>
  <si>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</si>
  <si>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</si>
  <si>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</si>
  <si>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</si>
  <si>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</si>
  <si>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</si>
  <si>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</si>
  <si>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</si>
  <si>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</si>
  <si>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</si>
  <si>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</si>
  <si>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</si>
  <si>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</si>
  <si>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</si>
  <si>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</si>
  <si>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</si>
  <si>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</si>
  <si>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</si>
  <si>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</si>
  <si>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</si>
  <si>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</si>
  <si>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</si>
  <si>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</si>
  <si>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</si>
  <si>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</si>
  <si>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</si>
  <si>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</si>
  <si>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</si>
  <si>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</si>
  <si>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</si>
  <si>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</si>
  <si>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</si>
  <si>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</si>
  <si>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</si>
  <si>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</si>
  <si>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</si>
  <si>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</si>
  <si>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</si>
  <si>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</si>
  <si>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</si>
  <si>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</si>
  <si>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</si>
  <si>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</si>
  <si>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</si>
  <si>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</si>
  <si>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</si>
  <si>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</si>
  <si>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</si>
  <si>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</si>
  <si>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</si>
  <si>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</si>
  <si>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</si>
  <si>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</si>
  <si>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</si>
  <si>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</si>
  <si>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</si>
  <si>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</si>
  <si>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</si>
  <si>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</si>
  <si>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</si>
  <si>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</si>
  <si>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</si>
  <si>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</si>
  <si>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</si>
  <si>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</si>
  <si>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</si>
  <si>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</si>
  <si>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</si>
  <si>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</si>
  <si>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</si>
  <si>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</si>
  <si>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</si>
  <si>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</si>
  <si>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</si>
  <si>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</si>
  <si>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</si>
  <si>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</si>
  <si>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</si>
  <si>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</si>
  <si>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</si>
  <si>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</si>
  <si>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</si>
  <si>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</si>
  <si>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</si>
  <si>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</si>
  <si>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</si>
  <si>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</si>
  <si>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</si>
  <si>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</si>
  <si>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</si>
  <si>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</si>
  <si>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</si>
  <si>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</si>
  <si>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</si>
  <si>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</si>
  <si>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</si>
  <si>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</si>
  <si>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</si>
  <si>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</si>
  <si>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</si>
  <si>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</si>
  <si>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</si>
  <si>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</si>
  <si>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</si>
  <si>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</si>
  <si>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</si>
  <si>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</si>
  <si>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</si>
  <si>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</si>
  <si>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</si>
  <si>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</si>
  <si>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</si>
  <si>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</si>
  <si>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</si>
  <si>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</si>
  <si>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</si>
  <si>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</si>
  <si>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</si>
  <si>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</si>
  <si>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</si>
  <si>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</si>
  <si>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</si>
  <si>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</si>
  <si>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</si>
  <si>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</si>
  <si>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</si>
  <si>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</si>
  <si>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</si>
  <si>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</si>
  <si>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</si>
  <si>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</si>
  <si>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</si>
  <si>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</si>
  <si>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</si>
  <si>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</si>
  <si>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</si>
  <si>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</si>
  <si>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</si>
  <si>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</si>
  <si>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</si>
  <si>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</si>
  <si>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</si>
  <si>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</si>
  <si>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</si>
  <si>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</si>
  <si>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</si>
  <si>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</si>
  <si>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</si>
  <si>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</si>
  <si>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</si>
  <si>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</si>
  <si>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</si>
  <si>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</si>
  <si>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</si>
  <si>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</si>
  <si>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</si>
  <si>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</si>
  <si>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</si>
  <si>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</si>
  <si>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</si>
  <si>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</si>
  <si>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</si>
  <si>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</si>
  <si>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</si>
  <si>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</si>
  <si>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</si>
  <si>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</si>
  <si>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</si>
  <si>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</si>
  <si>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</si>
  <si>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</si>
  <si>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</si>
  <si>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</si>
  <si>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</si>
  <si>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</si>
  <si>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</si>
  <si>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</si>
  <si>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</si>
  <si>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</si>
  <si>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</si>
  <si>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</si>
  <si>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</si>
  <si>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</si>
  <si>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</si>
  <si>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</si>
  <si>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</si>
  <si>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</si>
  <si>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</si>
  <si>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</si>
  <si>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</si>
  <si>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</si>
  <si>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</si>
  <si>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</si>
  <si>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</si>
  <si>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</si>
  <si>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</si>
  <si>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</si>
  <si>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</si>
  <si>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</si>
  <si>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</si>
  <si>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</si>
  <si>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</si>
  <si>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</si>
  <si>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</si>
  <si>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</si>
  <si>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</si>
  <si>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</si>
  <si>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</si>
  <si>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</si>
  <si>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</si>
  <si>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</si>
  <si>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</si>
  <si>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</si>
  <si>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</si>
  <si>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</si>
  <si>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</si>
  <si>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</si>
  <si>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</si>
  <si>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</si>
  <si>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</si>
  <si>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</si>
  <si>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</si>
  <si>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</si>
  <si>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</si>
  <si>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</si>
  <si>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</si>
  <si>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</si>
  <si>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</si>
  <si>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</si>
  <si>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</si>
  <si>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</si>
  <si>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</si>
  <si>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</si>
  <si>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</si>
  <si>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</si>
  <si>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</si>
  <si>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</si>
  <si>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</si>
  <si>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</si>
  <si>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</si>
  <si>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</si>
  <si>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</si>
  <si>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</si>
  <si>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</si>
  <si>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</si>
  <si>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</si>
  <si>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</si>
  <si>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</si>
  <si>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</si>
  <si>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</si>
  <si>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</si>
  <si>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</si>
  <si>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</si>
  <si>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</si>
  <si>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</si>
  <si>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</si>
  <si>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</si>
  <si>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</si>
  <si>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</si>
  <si>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</si>
  <si>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</si>
  <si>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</si>
  <si>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</si>
  <si>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</si>
  <si>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</si>
  <si>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</si>
  <si>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</si>
  <si>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</si>
  <si>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</si>
  <si>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</si>
  <si>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</si>
  <si>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</si>
  <si>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</si>
  <si>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</si>
  <si>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</si>
  <si>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</si>
  <si>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</si>
  <si>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</si>
  <si>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</si>
  <si>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</si>
  <si>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</si>
  <si>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</si>
  <si>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</si>
  <si>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</si>
  <si>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</si>
  <si>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</si>
  <si>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</si>
  <si>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</si>
  <si>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</si>
  <si>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</si>
  <si>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</si>
  <si>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</si>
  <si>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</si>
  <si>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</si>
  <si>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</si>
  <si>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</si>
  <si>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</si>
  <si>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</si>
  <si>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</si>
  <si>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</si>
  <si>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</si>
  <si>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</si>
  <si>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</si>
  <si>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</si>
  <si>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</si>
  <si>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</si>
  <si>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</si>
  <si>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</si>
  <si>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</si>
  <si>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</si>
  <si>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</si>
  <si>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</si>
  <si>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</si>
  <si>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</si>
  <si>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</si>
  <si>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</si>
  <si>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</si>
  <si>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</si>
  <si>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</si>
  <si>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</si>
  <si>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</si>
  <si>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</si>
  <si>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</si>
  <si>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</si>
  <si>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</si>
  <si>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</si>
  <si>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</si>
  <si>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</si>
  <si>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</si>
  <si>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</si>
  <si>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</si>
  <si>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</si>
  <si>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</si>
  <si>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</si>
  <si>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</si>
  <si>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</si>
  <si>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</si>
  <si>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</si>
  <si>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</si>
  <si>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</si>
  <si>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</si>
  <si>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</si>
  <si>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</si>
  <si>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</si>
  <si>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</si>
  <si>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</si>
  <si>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</si>
  <si>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</si>
  <si>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</si>
  <si>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</si>
  <si>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</si>
  <si>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</si>
  <si>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</si>
  <si>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</si>
  <si>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</si>
  <si>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</si>
  <si>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</si>
  <si>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</si>
  <si>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</si>
  <si>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</si>
  <si>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</si>
  <si>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</si>
  <si>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</si>
  <si>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</si>
  <si>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</si>
  <si>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</si>
  <si>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</si>
  <si>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</si>
  <si>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</si>
  <si>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</si>
  <si>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</si>
  <si>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</si>
  <si>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</si>
  <si>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</si>
  <si>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</si>
  <si>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</si>
  <si>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</si>
  <si>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</si>
  <si>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</si>
  <si>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</si>
  <si>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</si>
  <si>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</si>
  <si>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</si>
  <si>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</si>
  <si>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</si>
  <si>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</si>
  <si>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</si>
  <si>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</si>
  <si>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</si>
  <si>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</si>
  <si>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</si>
  <si>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</si>
  <si>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</si>
  <si>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</si>
  <si>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</si>
  <si>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</si>
  <si>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</si>
  <si>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</si>
  <si>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</si>
  <si>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</si>
  <si>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</si>
  <si>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</si>
  <si>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</si>
  <si>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</si>
  <si>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</si>
  <si>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</si>
  <si>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</si>
  <si>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</si>
  <si>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</si>
  <si>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</si>
  <si>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</si>
  <si>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</si>
  <si>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</si>
  <si>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</si>
  <si>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</si>
  <si>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</si>
  <si>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</si>
  <si>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</si>
  <si>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</si>
  <si>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</si>
  <si>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</si>
  <si>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</si>
  <si>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</si>
  <si>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</si>
  <si>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</si>
  <si>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</si>
  <si>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</si>
  <si>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</si>
  <si>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</si>
  <si>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</si>
  <si>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</si>
  <si>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</si>
  <si>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</si>
  <si>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</si>
  <si>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</si>
  <si>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</si>
  <si>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</si>
  <si>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</si>
  <si>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</si>
  <si>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</si>
  <si>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</si>
  <si>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</si>
  <si>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</si>
  <si>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</si>
  <si>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</si>
  <si>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</si>
  <si>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</si>
  <si>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</si>
  <si>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</si>
  <si>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</si>
  <si>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</si>
  <si>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</si>
  <si>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</si>
  <si>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</si>
  <si>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</si>
  <si>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</si>
  <si>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</si>
  <si>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</si>
  <si>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</si>
  <si>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</si>
  <si>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</si>
  <si>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</si>
  <si>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</si>
  <si>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</si>
  <si>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</si>
  <si>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</si>
  <si>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</si>
  <si>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</si>
  <si>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</si>
  <si>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All DCAs under waterless DCM (Tillage, Brine, Gravel, Sand Fences) in Step 0 should be kept as-is.</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</si>
  <si>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</si>
  <si>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</si>
  <si>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</si>
  <si>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</si>
  <si>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</si>
  <si>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</si>
  <si>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</si>
  <si>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</si>
  <si>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</si>
  <si>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</si>
  <si>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</si>
  <si>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</si>
  <si>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</si>
  <si>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</si>
  <si>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General</t>
  </si>
  <si>
    <t>Step Limitations</t>
  </si>
  <si>
    <t>T18S: only allow change in step 1</t>
  </si>
  <si>
    <t>Phase 7a, 9/10 areas: only allow change in steps 4 or 5</t>
  </si>
  <si>
    <t>Ops Cosntraints</t>
  </si>
  <si>
    <t>Constraint</t>
  </si>
  <si>
    <t>T1</t>
  </si>
  <si>
    <t>T1A-2 Original Design 1 Pond</t>
  </si>
  <si>
    <t>T1A-2B (new pond)</t>
  </si>
  <si>
    <t>T1A-2HP</t>
  </si>
  <si>
    <t>T1A-2MV and SF</t>
  </si>
  <si>
    <t>T1A-2SF</t>
  </si>
  <si>
    <t>T2-1SF (includes addition)</t>
  </si>
  <si>
    <t>T2-1 POND (inc. addition?)</t>
  </si>
  <si>
    <t>T2-2 POND</t>
  </si>
  <si>
    <t>T2-3 POND</t>
  </si>
  <si>
    <t xml:space="preserve">T2-4 POND </t>
  </si>
  <si>
    <t>T2A MV</t>
  </si>
  <si>
    <t>T3SW - Tillage</t>
  </si>
  <si>
    <t>T3SE ADD (inc all SF)</t>
  </si>
  <si>
    <t>T4-3SF (only lateral area)</t>
  </si>
  <si>
    <t>T4 (inc all SF)</t>
  </si>
  <si>
    <t>T5-1SF Addition</t>
  </si>
  <si>
    <t>T5-1SF</t>
  </si>
  <si>
    <t>T5-2SF</t>
  </si>
  <si>
    <t>T5-3SF</t>
  </si>
  <si>
    <t>T5-3-2</t>
  </si>
  <si>
    <t>T5-3-3</t>
  </si>
  <si>
    <t>T5MV</t>
  </si>
  <si>
    <t>T6MV</t>
  </si>
  <si>
    <t>T7MV</t>
  </si>
  <si>
    <t>T8MV</t>
  </si>
  <si>
    <t>T9UPPER</t>
  </si>
  <si>
    <t>T9LOWER</t>
  </si>
  <si>
    <t>T10-1SF</t>
  </si>
  <si>
    <t>T10-1 Pond</t>
  </si>
  <si>
    <t>T10-2SF</t>
  </si>
  <si>
    <t>T10-2 Pond</t>
  </si>
  <si>
    <t>T10-2 Pond Post DWM</t>
  </si>
  <si>
    <t>T10-3 Pond (East)</t>
  </si>
  <si>
    <t>T10-3 Brine (West)</t>
  </si>
  <si>
    <t>T10-1A</t>
  </si>
  <si>
    <t>T13-1SF</t>
  </si>
  <si>
    <t>T13-1 POND</t>
  </si>
  <si>
    <t>T13-1 Add.</t>
  </si>
  <si>
    <t>T13-2SF</t>
  </si>
  <si>
    <t>T13-2 POND</t>
  </si>
  <si>
    <t>T16 Original Large Pond</t>
  </si>
  <si>
    <t>T16-2</t>
  </si>
  <si>
    <t>T16-3</t>
  </si>
  <si>
    <t>T16-4</t>
  </si>
  <si>
    <t>T17-1&amp;-2SF</t>
  </si>
  <si>
    <t>T17-1 POND</t>
  </si>
  <si>
    <t>T17-2 POND</t>
  </si>
  <si>
    <t>T18S - Brine</t>
  </si>
  <si>
    <t>T21SF</t>
  </si>
  <si>
    <t>T21 POND</t>
  </si>
  <si>
    <t xml:space="preserve">T23E </t>
  </si>
  <si>
    <t>T23W</t>
  </si>
  <si>
    <t>T25</t>
  </si>
  <si>
    <t>T27 only</t>
  </si>
  <si>
    <t>T27Add</t>
  </si>
  <si>
    <t>T28 MV/SF</t>
  </si>
  <si>
    <t>T28SF</t>
  </si>
  <si>
    <t>T28-1</t>
  </si>
  <si>
    <t>T28-2</t>
  </si>
  <si>
    <t>T29-2SF</t>
  </si>
  <si>
    <t>T29-2 Pond</t>
  </si>
  <si>
    <t>T29-2 S.F</t>
  </si>
  <si>
    <t>T30-1SF</t>
  </si>
  <si>
    <t>T30-MV</t>
  </si>
  <si>
    <t>T30-1 POND</t>
  </si>
  <si>
    <t>T36-1 MV/SF SPRINKLER</t>
  </si>
  <si>
    <t>T36-1 LAT</t>
  </si>
  <si>
    <t>T36-1 POND</t>
  </si>
  <si>
    <t xml:space="preserve">T36-2 POND </t>
  </si>
  <si>
    <t>T36-2 Brine</t>
  </si>
  <si>
    <t>T36-3 Post Brine&amp;Addition</t>
  </si>
  <si>
    <t>T37-2 Laterals inc MV trans</t>
  </si>
  <si>
    <t>T37-2C Pond</t>
  </si>
  <si>
    <t>T37-2B Pond</t>
  </si>
  <si>
    <t>T37-2A Laterals</t>
  </si>
  <si>
    <t>T37-2D Laterals</t>
  </si>
  <si>
    <t>CH. AREA No.</t>
  </si>
  <si>
    <t>CH. AREA So.</t>
  </si>
  <si>
    <t>Veg</t>
  </si>
  <si>
    <t>Some tillage and pond.</t>
  </si>
  <si>
    <t>Already tillage.</t>
  </si>
  <si>
    <t>Alreaday brine and tillage</t>
  </si>
  <si>
    <t>Tillage, Gravel, Veg, Brine</t>
  </si>
  <si>
    <t>Ponds, SF Lats, Sprinklers, Brine, Traditional MV</t>
  </si>
  <si>
    <t>Gravel, Tillage, Brine</t>
  </si>
  <si>
    <t>Veg, Tillage</t>
  </si>
  <si>
    <t>Gravel, Tillage, Veg</t>
  </si>
  <si>
    <t>Most water efficient DCA</t>
  </si>
  <si>
    <t>veg</t>
  </si>
  <si>
    <t>gravel,tillage,veg</t>
  </si>
  <si>
    <t>tillage,gravel,veg,S.F lats</t>
  </si>
  <si>
    <t>veg,gravel,S.F lats, tillage,brine</t>
  </si>
  <si>
    <t>tillage,gravel,veg</t>
  </si>
  <si>
    <t>tillage,gravel,veg,S.F lats,brine</t>
  </si>
  <si>
    <t>S.F lats,gravel,tillage,brine</t>
  </si>
  <si>
    <t>veg,gravel</t>
  </si>
  <si>
    <t>tillage</t>
  </si>
  <si>
    <t>veg,tillage,gravel,S.F lats,S.F sprinklers</t>
  </si>
  <si>
    <t>tillage,veg</t>
  </si>
  <si>
    <t>Already brine - no tillage,veg</t>
  </si>
  <si>
    <t>Already Brine - tillage,veg</t>
  </si>
  <si>
    <t>veg,S.F lats</t>
  </si>
  <si>
    <t>veg,S.F lats,tillage,gravel</t>
  </si>
  <si>
    <t>veg,S.F lats,tillage</t>
  </si>
  <si>
    <t>tillage, Envoronmental/Regulatory Constraints?</t>
  </si>
  <si>
    <t>Environtmental/Regulatory Constraints?</t>
  </si>
  <si>
    <t>veg, tillage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</si>
</sst>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2">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2" xfId="0"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0" fillId="5" borderId="0" xfId="0" applyFill="1"/>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1" fillId="3" borderId="19" xfId="0" applyFont="1" applyFill="1" applyBorder="1" applyAlignment="1">
      <alignment horizontal="center" vertical="center"/>
    </xf>
    <xf numFmtId="0" fontId="0" fillId="0" borderId="26" xfId="0" applyBorder="1" applyAlignment="1">
      <alignment horizontal="center" vertical="center"/>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6" fillId="2" borderId="26" xfId="0" applyFont="1" applyFill="1" applyBorder="1" applyAlignment="1">
      <alignment horizontal="center"/>
    </xf>
    <xf numFmtId="0" fontId="6" fillId="2" borderId="17" xfId="0" applyFont="1" applyFill="1" applyBorder="1" applyAlignment="1">
      <alignment horizontal="center"/>
    </xf>
    <xf numFmtId="0" fontId="2" fillId="0" borderId="0" xfId="0" applyFont="1" applyAlignment="1">
      <alignment horizontal="left"/>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0" fillId="0" borderId="50" xfId="0" applyBorder="1" applyAlignment="1">
      <alignment horizontal="center" vertical="center"/>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63048448"/>
        <c:axId val="177159488"/>
      </c:lineChart>
      <c:catAx>
        <c:axId val="163048448"/>
        <c:scaling>
          <c:orientation val="minMax"/>
        </c:scaling>
        <c:delete val="0"/>
        <c:axPos val="b"/>
        <c:majorGridlines/>
        <c:majorTickMark val="out"/>
        <c:minorTickMark val="none"/>
        <c:tickLblPos val="nextTo"/>
        <c:crossAx val="177159488"/>
        <c:crosses val="autoZero"/>
        <c:auto val="1"/>
        <c:lblAlgn val="ctr"/>
        <c:lblOffset val="100"/>
        <c:noMultiLvlLbl val="0"/>
      </c:catAx>
      <c:valAx>
        <c:axId val="177159488"/>
        <c:scaling>
          <c:orientation val="minMax"/>
          <c:max val="1000000000"/>
          <c:min val="1"/>
        </c:scaling>
        <c:delete val="0"/>
        <c:axPos val="l"/>
        <c:majorGridlines/>
        <c:numFmt formatCode="&quot;$&quot;#,##0" sourceLinked="0"/>
        <c:majorTickMark val="out"/>
        <c:minorTickMark val="none"/>
        <c:tickLblPos val="nextTo"/>
        <c:crossAx val="163048448"/>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62663936"/>
        <c:axId val="206166208"/>
      </c:lineChart>
      <c:catAx>
        <c:axId val="16266393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06166208"/>
        <c:crossesAt val="0"/>
        <c:auto val="1"/>
        <c:lblAlgn val="ctr"/>
        <c:lblOffset val="100"/>
        <c:noMultiLvlLbl val="1"/>
      </c:catAx>
      <c:valAx>
        <c:axId val="206166208"/>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62663936"/>
        <c:crossesAt val="0"/>
        <c:crossBetween val="between"/>
      </c:valAx>
    </c:plotArea>
    <c:legend>
      <c:legendPos val="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73839872"/>
        <c:axId val="207331328"/>
      </c:lineChart>
      <c:catAx>
        <c:axId val="17383987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07331328"/>
        <c:crosses val="autoZero"/>
        <c:auto val="1"/>
        <c:lblAlgn val="ctr"/>
        <c:lblOffset val="100"/>
        <c:noMultiLvlLbl val="1"/>
      </c:catAx>
      <c:valAx>
        <c:axId val="207331328"/>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73839872"/>
        <c:crosses val="autoZero"/>
        <c:crossBetween val="between"/>
        <c:majorUnit val="0.1"/>
      </c:valAx>
    </c:plotArea>
    <c:legend>
      <c:legendPos val="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173841920"/>
        <c:axId val="207333632"/>
      </c:lineChart>
      <c:catAx>
        <c:axId val="17384192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07333632"/>
        <c:crossesAt val="0"/>
        <c:auto val="1"/>
        <c:lblAlgn val="ctr"/>
        <c:lblOffset val="100"/>
        <c:noMultiLvlLbl val="0"/>
      </c:catAx>
      <c:valAx>
        <c:axId val="207333632"/>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73841920"/>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77716736"/>
        <c:axId val="222077504"/>
      </c:lineChart>
      <c:catAx>
        <c:axId val="17771673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22077504"/>
        <c:crosses val="autoZero"/>
        <c:auto val="1"/>
        <c:lblAlgn val="ctr"/>
        <c:lblOffset val="100"/>
        <c:noMultiLvlLbl val="0"/>
      </c:catAx>
      <c:valAx>
        <c:axId val="22207750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7771673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05781504"/>
        <c:axId val="207335936"/>
      </c:lineChart>
      <c:catAx>
        <c:axId val="20578150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7335936"/>
        <c:crosses val="autoZero"/>
        <c:auto val="1"/>
        <c:lblAlgn val="ctr"/>
        <c:lblOffset val="100"/>
        <c:noMultiLvlLbl val="0"/>
      </c:catAx>
      <c:valAx>
        <c:axId val="20733593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578150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07365632"/>
        <c:axId val="224846976"/>
      </c:lineChart>
      <c:catAx>
        <c:axId val="20736563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24846976"/>
        <c:crosses val="autoZero"/>
        <c:auto val="1"/>
        <c:lblAlgn val="ctr"/>
        <c:lblOffset val="100"/>
        <c:noMultiLvlLbl val="0"/>
      </c:catAx>
      <c:valAx>
        <c:axId val="22484697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736563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08081408"/>
        <c:axId val="204922880"/>
      </c:lineChart>
      <c:catAx>
        <c:axId val="20808140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4922880"/>
        <c:crosses val="autoZero"/>
        <c:auto val="1"/>
        <c:lblAlgn val="ctr"/>
        <c:lblOffset val="100"/>
        <c:noMultiLvlLbl val="0"/>
      </c:catAx>
      <c:valAx>
        <c:axId val="20492288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808140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42635264"/>
        <c:axId val="224849856"/>
      </c:lineChart>
      <c:catAx>
        <c:axId val="24263526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24849856"/>
        <c:crosses val="autoZero"/>
        <c:auto val="1"/>
        <c:lblAlgn val="ctr"/>
        <c:lblOffset val="100"/>
        <c:noMultiLvlLbl val="0"/>
      </c:catAx>
      <c:valAx>
        <c:axId val="22484985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263526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E38" workbookViewId="0">
      <selection activeCell="H24" sqref="H24:X54"/>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58" t="s">
        <v>354</v>
      </c>
      <c r="C3" s="559"/>
      <c r="D3" s="159"/>
      <c r="E3" s="562" t="s">
        <v>355</v>
      </c>
      <c r="F3" s="564" t="s">
        <v>356</v>
      </c>
      <c r="G3" s="565"/>
      <c r="H3" s="565"/>
      <c r="I3" s="565"/>
      <c r="J3" s="565"/>
      <c r="K3" s="565"/>
      <c r="L3" s="565"/>
      <c r="M3" s="565"/>
      <c r="N3" s="565"/>
      <c r="O3" s="565"/>
      <c r="P3" s="565"/>
      <c r="Q3" s="565"/>
      <c r="R3" s="565"/>
      <c r="S3" s="565"/>
      <c r="T3" s="565"/>
      <c r="U3" s="565"/>
      <c r="V3" s="565"/>
      <c r="W3" s="565"/>
      <c r="X3" s="566"/>
    </row>
    <row r="4" spans="1:25" ht="13.5" thickBot="1" x14ac:dyDescent="0.25">
      <c r="B4" s="560"/>
      <c r="C4" s="561"/>
      <c r="D4" s="160" t="s">
        <v>357</v>
      </c>
      <c r="E4" s="563"/>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67" t="s">
        <v>375</v>
      </c>
      <c r="C5" s="568"/>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69" t="s">
        <v>381</v>
      </c>
      <c r="C10" s="570"/>
      <c r="D10" s="571"/>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72" t="s">
        <v>382</v>
      </c>
      <c r="C11" s="573"/>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74" t="s">
        <v>381</v>
      </c>
      <c r="C16" s="575"/>
      <c r="D16" s="576"/>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77" t="s">
        <v>385</v>
      </c>
      <c r="C17" s="578"/>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79" t="s">
        <v>381</v>
      </c>
      <c r="C22" s="580"/>
      <c r="D22" s="580"/>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81" t="s">
        <v>387</v>
      </c>
      <c r="C23" s="582"/>
      <c r="D23" s="582"/>
      <c r="E23" s="582"/>
      <c r="F23" s="583"/>
      <c r="G23" s="583"/>
      <c r="H23" s="583"/>
      <c r="I23" s="583"/>
      <c r="J23" s="583"/>
      <c r="K23" s="583"/>
      <c r="L23" s="583"/>
      <c r="M23" s="583"/>
      <c r="N23" s="583"/>
      <c r="O23" s="583"/>
      <c r="P23" s="583"/>
      <c r="Q23" s="583"/>
      <c r="R23" s="583"/>
      <c r="S23" s="583"/>
      <c r="T23" s="583"/>
      <c r="U23" s="583"/>
      <c r="V23" s="583"/>
      <c r="W23" s="583"/>
      <c r="X23" s="584"/>
      <c r="Y23" s="165"/>
    </row>
    <row r="24" spans="2:25" x14ac:dyDescent="0.2">
      <c r="B24" s="556" t="s">
        <v>388</v>
      </c>
      <c r="C24" s="557"/>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$C25*0.1</f>
        <v>0</v>
      </c>
      <c r="K26" s="286">
        <f>$C25*0.65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56" t="s">
        <v>393</v>
      </c>
      <c r="C30" s="557"/>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56" t="s">
        <v>395</v>
      </c>
      <c r="C36" s="557"/>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56" t="s">
        <v>396</v>
      </c>
      <c r="C42" s="557"/>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56" t="s">
        <v>397</v>
      </c>
      <c r="C48" s="557"/>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87" t="s">
        <v>381</v>
      </c>
      <c r="C54" s="588"/>
      <c r="D54" s="589"/>
      <c r="E54" s="315"/>
      <c r="F54" s="316">
        <f>SUM(F24:F53)</f>
        <v>0</v>
      </c>
      <c r="G54" s="317">
        <f>SUM(G24:G53)</f>
        <v>0</v>
      </c>
      <c r="H54" s="317">
        <f t="shared" ref="H54:V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SUM(W24:W53)</f>
        <v>1500000</v>
      </c>
      <c r="X54" s="318">
        <f>SUM(X24:X53)</f>
        <v>51500000</v>
      </c>
      <c r="Y54" s="165"/>
    </row>
    <row r="55" spans="1:25" ht="14.25" thickTop="1" thickBot="1" x14ac:dyDescent="0.25">
      <c r="B55" s="587" t="s">
        <v>398</v>
      </c>
      <c r="C55" s="588"/>
      <c r="D55" s="589"/>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90" t="s">
        <v>399</v>
      </c>
      <c r="C60" s="591"/>
      <c r="D60" s="591"/>
      <c r="E60" s="591"/>
      <c r="F60" s="591"/>
      <c r="G60" s="591"/>
      <c r="H60" s="591"/>
      <c r="I60" s="591"/>
      <c r="J60" s="591"/>
      <c r="K60" s="591"/>
      <c r="L60" s="591"/>
      <c r="M60" s="591"/>
      <c r="N60" s="591"/>
      <c r="O60" s="591"/>
      <c r="P60" s="591"/>
      <c r="Q60" s="591"/>
      <c r="R60" s="591"/>
      <c r="S60" s="591"/>
      <c r="T60" s="591"/>
      <c r="U60" s="591"/>
      <c r="V60" s="591"/>
      <c r="W60" s="591"/>
      <c r="X60" s="592"/>
      <c r="Y60" s="165"/>
    </row>
    <row r="61" spans="1:25" hidden="1" x14ac:dyDescent="0.2">
      <c r="A61" s="155" t="s">
        <v>400</v>
      </c>
      <c r="B61" s="593" t="s">
        <v>401</v>
      </c>
      <c r="C61" s="594"/>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85" t="s">
        <v>403</v>
      </c>
      <c r="C66" s="586"/>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85" t="s">
        <v>405</v>
      </c>
      <c r="C71" s="586"/>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85" t="s">
        <v>407</v>
      </c>
      <c r="C76" s="586"/>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85" t="s">
        <v>409</v>
      </c>
      <c r="C81" s="586"/>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85" t="s">
        <v>411</v>
      </c>
      <c r="C86" s="586"/>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85" t="s">
        <v>413</v>
      </c>
      <c r="C91" s="586"/>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85" t="s">
        <v>213</v>
      </c>
      <c r="C96" s="586"/>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85" t="s">
        <v>417</v>
      </c>
      <c r="C101" s="586"/>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85" t="s">
        <v>419</v>
      </c>
      <c r="C106" s="586"/>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85" t="s">
        <v>422</v>
      </c>
      <c r="C111" s="586"/>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85" t="s">
        <v>423</v>
      </c>
      <c r="C116" s="586"/>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85" t="s">
        <v>424</v>
      </c>
      <c r="C121" s="586"/>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85" t="s">
        <v>426</v>
      </c>
      <c r="C126" s="586"/>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85" t="s">
        <v>428</v>
      </c>
      <c r="C131" s="586"/>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85" t="s">
        <v>429</v>
      </c>
      <c r="C136" s="586"/>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85" t="s">
        <v>430</v>
      </c>
      <c r="C141" s="586"/>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85" t="s">
        <v>431</v>
      </c>
      <c r="C146" s="586"/>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85" t="s">
        <v>435</v>
      </c>
      <c r="C151" s="586"/>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93" t="s">
        <v>436</v>
      </c>
      <c r="C153" s="594"/>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93" t="s">
        <v>438</v>
      </c>
      <c r="C155" s="594"/>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93" t="s">
        <v>439</v>
      </c>
      <c r="C157" s="594"/>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95" t="s">
        <v>381</v>
      </c>
      <c r="C160" s="596"/>
      <c r="D160" s="596"/>
      <c r="E160" s="597"/>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151:C151"/>
    <mergeCell ref="B153:C153"/>
    <mergeCell ref="B155:C155"/>
    <mergeCell ref="B157:C157"/>
    <mergeCell ref="B160:E160"/>
    <mergeCell ref="B146:C146"/>
    <mergeCell ref="B91:C91"/>
    <mergeCell ref="B96:C96"/>
    <mergeCell ref="B101:C101"/>
    <mergeCell ref="B106:C106"/>
    <mergeCell ref="B111:C111"/>
    <mergeCell ref="B116:C116"/>
    <mergeCell ref="B121:C121"/>
    <mergeCell ref="B126:C126"/>
    <mergeCell ref="B131:C131"/>
    <mergeCell ref="B136:C136"/>
    <mergeCell ref="B141:C141"/>
    <mergeCell ref="B86:C86"/>
    <mergeCell ref="B36:C36"/>
    <mergeCell ref="B42:C42"/>
    <mergeCell ref="B48:C48"/>
    <mergeCell ref="B54:D54"/>
    <mergeCell ref="B55:D55"/>
    <mergeCell ref="B60:X60"/>
    <mergeCell ref="B61:C61"/>
    <mergeCell ref="B66:C66"/>
    <mergeCell ref="B71:C71"/>
    <mergeCell ref="B76:C76"/>
    <mergeCell ref="B81:C81"/>
    <mergeCell ref="B30:C30"/>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584</v>
      </c>
      <c r="B1" s="56"/>
      <c r="D1" s="124"/>
      <c r="E1" s="41"/>
    </row>
    <row r="2" spans="1:13" ht="33" customHeight="1" thickBot="1" x14ac:dyDescent="0.3">
      <c r="A2" s="652" t="s">
        <v>53</v>
      </c>
      <c r="B2" s="653"/>
      <c r="D2" s="654" t="s">
        <v>54</v>
      </c>
      <c r="E2" s="655"/>
      <c r="F2" s="655"/>
      <c r="G2" s="656"/>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1">
        <f>IF('NPV Summary'!$O$5= "Treated",F5, IF('NPV Summary'!$O$5 = "Untreated",G5,0))</f>
        <v>478</v>
      </c>
      <c r="D5" s="28">
        <v>2007</v>
      </c>
      <c r="E5" s="32" t="s">
        <v>102</v>
      </c>
      <c r="F5" s="522">
        <v>478</v>
      </c>
      <c r="G5" s="523">
        <v>331</v>
      </c>
      <c r="I5" s="399" t="s">
        <v>481</v>
      </c>
      <c r="J5" s="399"/>
      <c r="K5" s="399"/>
      <c r="L5" s="399"/>
      <c r="M5" s="399"/>
    </row>
    <row r="6" spans="1:13" x14ac:dyDescent="0.25">
      <c r="A6" s="43">
        <f t="shared" ref="A6:A37" si="0">A5+1</f>
        <v>2008</v>
      </c>
      <c r="B6" s="531">
        <f>IF('NPV Summary'!$O$5= "Treated",F6, IF('NPV Summary'!$O$5 = "Untreated",G6,0))</f>
        <v>508</v>
      </c>
      <c r="D6" s="44">
        <f t="shared" ref="D6:D37" si="1">D5+1</f>
        <v>2008</v>
      </c>
      <c r="E6" s="45" t="s">
        <v>102</v>
      </c>
      <c r="F6" s="522">
        <v>508</v>
      </c>
      <c r="G6" s="523">
        <v>351</v>
      </c>
      <c r="I6" s="406" t="s">
        <v>486</v>
      </c>
      <c r="J6" s="407"/>
      <c r="K6" s="406"/>
      <c r="L6" s="407"/>
      <c r="M6" s="406"/>
    </row>
    <row r="7" spans="1:13" x14ac:dyDescent="0.25">
      <c r="A7" s="28">
        <f t="shared" si="0"/>
        <v>2009</v>
      </c>
      <c r="B7" s="531">
        <f>IF('NPV Summary'!$O$5= "Treated",F7, IF('NPV Summary'!$O$5 = "Untreated",G7,0))</f>
        <v>579</v>
      </c>
      <c r="D7" s="29">
        <f t="shared" si="1"/>
        <v>2009</v>
      </c>
      <c r="E7" s="32" t="s">
        <v>102</v>
      </c>
      <c r="F7" s="522">
        <v>579</v>
      </c>
      <c r="G7" s="523">
        <v>412</v>
      </c>
    </row>
    <row r="8" spans="1:13" x14ac:dyDescent="0.25">
      <c r="A8" s="43">
        <f t="shared" si="0"/>
        <v>2010</v>
      </c>
      <c r="B8" s="531">
        <f>IF('NPV Summary'!$O$5= "Treated",F8, IF('NPV Summary'!$O$5 = "Untreated",G8,0))</f>
        <v>701</v>
      </c>
      <c r="D8" s="44">
        <f t="shared" si="1"/>
        <v>2010</v>
      </c>
      <c r="E8" s="45" t="s">
        <v>102</v>
      </c>
      <c r="F8" s="522">
        <v>701</v>
      </c>
      <c r="G8" s="523">
        <v>484</v>
      </c>
    </row>
    <row r="9" spans="1:13" x14ac:dyDescent="0.25">
      <c r="A9" s="28">
        <f t="shared" si="0"/>
        <v>2011</v>
      </c>
      <c r="B9" s="531">
        <f>IF('NPV Summary'!$O$5= "Treated",F9, IF('NPV Summary'!$O$5 = "Untreated",G9,0))</f>
        <v>744</v>
      </c>
      <c r="D9" s="29">
        <f t="shared" si="1"/>
        <v>2011</v>
      </c>
      <c r="E9" s="32" t="s">
        <v>102</v>
      </c>
      <c r="F9" s="522">
        <v>744</v>
      </c>
      <c r="G9" s="523">
        <v>527</v>
      </c>
    </row>
    <row r="10" spans="1:13" x14ac:dyDescent="0.25">
      <c r="A10" s="43">
        <f t="shared" si="0"/>
        <v>2012</v>
      </c>
      <c r="B10" s="531">
        <f>IF('NPV Summary'!$O$5= "Treated",F10, IF('NPV Summary'!$O$5 = "Untreated",G10,0))</f>
        <v>794</v>
      </c>
      <c r="D10" s="44">
        <f t="shared" si="1"/>
        <v>2012</v>
      </c>
      <c r="E10" s="45" t="s">
        <v>102</v>
      </c>
      <c r="F10" s="522">
        <v>794</v>
      </c>
      <c r="G10" s="523">
        <v>560</v>
      </c>
    </row>
    <row r="11" spans="1:13" x14ac:dyDescent="0.25">
      <c r="A11" s="28">
        <f t="shared" si="0"/>
        <v>2013</v>
      </c>
      <c r="B11" s="531">
        <f>IF('NPV Summary'!$O$5= "Treated",F11, IF('NPV Summary'!$O$5 = "Untreated",G11,0))</f>
        <v>847</v>
      </c>
      <c r="D11" s="29">
        <f t="shared" si="1"/>
        <v>2013</v>
      </c>
      <c r="E11" s="32" t="s">
        <v>102</v>
      </c>
      <c r="F11" s="522">
        <v>847</v>
      </c>
      <c r="G11" s="523">
        <v>593</v>
      </c>
    </row>
    <row r="12" spans="1:13" x14ac:dyDescent="0.25">
      <c r="A12" s="43">
        <f t="shared" si="0"/>
        <v>2014</v>
      </c>
      <c r="B12" s="532">
        <f>IF('NPV Summary'!$O$5= "Treated",F12, IF('NPV Summary'!$O$5 = "Untreated",G12,0))</f>
        <v>890</v>
      </c>
      <c r="D12" s="44">
        <f t="shared" si="1"/>
        <v>2014</v>
      </c>
      <c r="E12" s="150" t="s">
        <v>102</v>
      </c>
      <c r="F12" s="524">
        <v>890</v>
      </c>
      <c r="G12" s="525">
        <v>593</v>
      </c>
    </row>
    <row r="13" spans="1:13" x14ac:dyDescent="0.25">
      <c r="A13" s="55">
        <f t="shared" si="0"/>
        <v>2015</v>
      </c>
      <c r="B13" s="533">
        <f>IF('NPV Summary'!$O$5= "Treated",F13, IF('NPV Summary'!$O$5 = "Untreated",G13,0))</f>
        <v>923</v>
      </c>
      <c r="D13" s="55">
        <f t="shared" si="1"/>
        <v>2015</v>
      </c>
      <c r="E13" s="151" t="s">
        <v>102</v>
      </c>
      <c r="F13" s="526">
        <v>923</v>
      </c>
      <c r="G13" s="527">
        <v>582</v>
      </c>
    </row>
    <row r="14" spans="1:13" x14ac:dyDescent="0.25">
      <c r="A14" s="52">
        <f t="shared" si="0"/>
        <v>2016</v>
      </c>
      <c r="B14" s="533">
        <f>IF('NPV Summary'!$O$5= "Treated",F14, IF('NPV Summary'!$O$5 = "Untreated",G14,0))</f>
        <v>942</v>
      </c>
      <c r="D14" s="52">
        <f t="shared" si="1"/>
        <v>2016</v>
      </c>
      <c r="E14" s="152" t="s">
        <v>102</v>
      </c>
      <c r="F14" s="526">
        <v>942</v>
      </c>
      <c r="G14" s="527">
        <v>594</v>
      </c>
    </row>
    <row r="15" spans="1:13" x14ac:dyDescent="0.25">
      <c r="A15" s="55">
        <f t="shared" si="0"/>
        <v>2017</v>
      </c>
      <c r="B15" s="529">
        <f>IF('NPV Summary'!$O$5= "Treated",F15, IF('NPV Summary'!$O$5 = "Untreated",G15,0))</f>
        <v>979</v>
      </c>
      <c r="D15" s="55">
        <f t="shared" si="1"/>
        <v>2017</v>
      </c>
      <c r="E15" s="152" t="s">
        <v>102</v>
      </c>
      <c r="F15" s="526">
        <v>979</v>
      </c>
      <c r="G15" s="527">
        <v>666</v>
      </c>
    </row>
    <row r="16" spans="1:13" x14ac:dyDescent="0.25">
      <c r="A16" s="52">
        <f t="shared" si="0"/>
        <v>2018</v>
      </c>
      <c r="B16" s="529">
        <f>IF('NPV Summary'!$O$5= "Treated",F16, IF('NPV Summary'!$O$5 = "Untreated",G16,0))</f>
        <v>1015</v>
      </c>
      <c r="D16" s="52">
        <f t="shared" si="1"/>
        <v>2018</v>
      </c>
      <c r="E16" s="152" t="s">
        <v>102</v>
      </c>
      <c r="F16" s="526">
        <v>1015</v>
      </c>
      <c r="G16" s="527">
        <v>695</v>
      </c>
    </row>
    <row r="17" spans="1:7" x14ac:dyDescent="0.25">
      <c r="A17" s="55">
        <f t="shared" si="0"/>
        <v>2019</v>
      </c>
      <c r="B17" s="529">
        <f>IF('NPV Summary'!$O$5= "Treated",F17, IF('NPV Summary'!$O$5 = "Untreated",G17,0))</f>
        <v>1053</v>
      </c>
      <c r="D17" s="55">
        <f t="shared" si="1"/>
        <v>2019</v>
      </c>
      <c r="E17" s="152" t="s">
        <v>102</v>
      </c>
      <c r="F17" s="526">
        <v>1053</v>
      </c>
      <c r="G17" s="527">
        <v>738</v>
      </c>
    </row>
    <row r="18" spans="1:7" x14ac:dyDescent="0.25">
      <c r="A18" s="52">
        <f t="shared" si="0"/>
        <v>2020</v>
      </c>
      <c r="B18" s="529">
        <f>IF('NPV Summary'!$O$5= "Treated",F18, IF('NPV Summary'!$O$5 = "Untreated",G18,0))</f>
        <v>1092</v>
      </c>
      <c r="D18" s="52">
        <f t="shared" si="1"/>
        <v>2020</v>
      </c>
      <c r="E18" s="152" t="s">
        <v>102</v>
      </c>
      <c r="F18" s="526">
        <v>1092</v>
      </c>
      <c r="G18" s="527">
        <v>783</v>
      </c>
    </row>
    <row r="19" spans="1:7" x14ac:dyDescent="0.25">
      <c r="A19" s="55">
        <f t="shared" si="0"/>
        <v>2021</v>
      </c>
      <c r="B19" s="529">
        <f>IF('NPV Summary'!$O$5= "Treated",F19, IF('NPV Summary'!$O$5 = "Untreated",G19,0))</f>
        <v>1123</v>
      </c>
      <c r="D19" s="55">
        <f t="shared" si="1"/>
        <v>2021</v>
      </c>
      <c r="E19" s="152" t="s">
        <v>102</v>
      </c>
      <c r="F19" s="526">
        <v>1123</v>
      </c>
      <c r="G19" s="527">
        <v>835</v>
      </c>
    </row>
    <row r="20" spans="1:7" x14ac:dyDescent="0.25">
      <c r="A20" s="52">
        <f t="shared" si="0"/>
        <v>2022</v>
      </c>
      <c r="B20" s="529">
        <f>IF('NPV Summary'!$O$5= "Treated",F20, IF('NPV Summary'!$O$5 = "Untreated",G20,0))</f>
        <v>1164</v>
      </c>
      <c r="D20" s="52">
        <f t="shared" si="1"/>
        <v>2022</v>
      </c>
      <c r="E20" s="152" t="s">
        <v>102</v>
      </c>
      <c r="F20" s="526">
        <v>1164</v>
      </c>
      <c r="G20" s="527">
        <v>876</v>
      </c>
    </row>
    <row r="21" spans="1:7" x14ac:dyDescent="0.25">
      <c r="A21" s="55">
        <f t="shared" si="0"/>
        <v>2023</v>
      </c>
      <c r="B21" s="529">
        <f>IF('NPV Summary'!$O$5= "Treated",F21, IF('NPV Summary'!$O$5 = "Untreated",G21,0))</f>
        <v>1205</v>
      </c>
      <c r="D21" s="55">
        <f t="shared" si="1"/>
        <v>2023</v>
      </c>
      <c r="E21" s="152" t="s">
        <v>102</v>
      </c>
      <c r="F21" s="526">
        <v>1205</v>
      </c>
      <c r="G21" s="527">
        <v>917</v>
      </c>
    </row>
    <row r="22" spans="1:7" x14ac:dyDescent="0.25">
      <c r="A22" s="52">
        <f t="shared" si="0"/>
        <v>2024</v>
      </c>
      <c r="B22" s="529">
        <f>IF('NPV Summary'!$O$5= "Treated",F22, IF('NPV Summary'!$O$5 = "Untreated",G22,0))</f>
        <v>1249</v>
      </c>
      <c r="D22" s="52">
        <f t="shared" si="1"/>
        <v>2024</v>
      </c>
      <c r="E22" s="152" t="s">
        <v>102</v>
      </c>
      <c r="F22" s="526">
        <v>1249</v>
      </c>
      <c r="G22" s="527">
        <v>961</v>
      </c>
    </row>
    <row r="23" spans="1:7" x14ac:dyDescent="0.25">
      <c r="A23" s="55">
        <f t="shared" si="0"/>
        <v>2025</v>
      </c>
      <c r="B23" s="529">
        <f>IF('NPV Summary'!$O$5= "Treated",F23, IF('NPV Summary'!$O$5 = "Untreated",G23,0))</f>
        <v>1296</v>
      </c>
      <c r="D23" s="55">
        <f t="shared" si="1"/>
        <v>2025</v>
      </c>
      <c r="E23" s="152" t="s">
        <v>102</v>
      </c>
      <c r="F23" s="526">
        <v>1296</v>
      </c>
      <c r="G23" s="527">
        <v>1008</v>
      </c>
    </row>
    <row r="24" spans="1:7" x14ac:dyDescent="0.25">
      <c r="A24" s="52">
        <f t="shared" si="0"/>
        <v>2026</v>
      </c>
      <c r="B24" s="529">
        <f>IF('NPV Summary'!$O$5= "Treated",F24, IF('NPV Summary'!$O$5 = "Untreated",G24,0))</f>
        <v>1344</v>
      </c>
      <c r="D24" s="52">
        <f t="shared" si="1"/>
        <v>2026</v>
      </c>
      <c r="E24" s="152" t="s">
        <v>102</v>
      </c>
      <c r="F24" s="526">
        <v>1344</v>
      </c>
      <c r="G24" s="527">
        <v>1056</v>
      </c>
    </row>
    <row r="25" spans="1:7" x14ac:dyDescent="0.25">
      <c r="A25" s="55">
        <f t="shared" si="0"/>
        <v>2027</v>
      </c>
      <c r="B25" s="529">
        <f>IF('NPV Summary'!$O$5= "Treated",F25, IF('NPV Summary'!$O$5 = "Untreated",G25,0))</f>
        <v>1392.384</v>
      </c>
      <c r="D25" s="55">
        <f t="shared" si="1"/>
        <v>2027</v>
      </c>
      <c r="E25" s="528">
        <f>'NPV Summary'!$P$5</f>
        <v>3.5999999999999997E-2</v>
      </c>
      <c r="F25" s="529">
        <f t="shared" ref="F25:F56" si="2">F24*(1+E25)</f>
        <v>1392.384</v>
      </c>
      <c r="G25" s="530">
        <f t="shared" ref="G25:G56" si="3">G24*(1+E25)</f>
        <v>1094.0160000000001</v>
      </c>
    </row>
    <row r="26" spans="1:7" x14ac:dyDescent="0.25">
      <c r="A26" s="52">
        <f t="shared" si="0"/>
        <v>2028</v>
      </c>
      <c r="B26" s="529">
        <f>IF('NPV Summary'!$O$5= "Treated",F26, IF('NPV Summary'!$O$5 = "Untreated",G26,0))</f>
        <v>1442.509824</v>
      </c>
      <c r="D26" s="52">
        <f t="shared" si="1"/>
        <v>2028</v>
      </c>
      <c r="E26" s="528">
        <f>'NPV Summary'!$P$5</f>
        <v>3.5999999999999997E-2</v>
      </c>
      <c r="F26" s="529">
        <f t="shared" si="2"/>
        <v>1442.509824</v>
      </c>
      <c r="G26" s="530">
        <f t="shared" si="3"/>
        <v>1133.400576</v>
      </c>
    </row>
    <row r="27" spans="1:7" x14ac:dyDescent="0.25">
      <c r="A27" s="55">
        <f t="shared" si="0"/>
        <v>2029</v>
      </c>
      <c r="B27" s="529">
        <f>IF('NPV Summary'!$O$5= "Treated",F27, IF('NPV Summary'!$O$5 = "Untreated",G27,0))</f>
        <v>1494.440177664</v>
      </c>
      <c r="D27" s="55">
        <f t="shared" si="1"/>
        <v>2029</v>
      </c>
      <c r="E27" s="528">
        <f>'NPV Summary'!$P$5</f>
        <v>3.5999999999999997E-2</v>
      </c>
      <c r="F27" s="529">
        <f t="shared" si="2"/>
        <v>1494.440177664</v>
      </c>
      <c r="G27" s="530">
        <f t="shared" si="3"/>
        <v>1174.2029967359999</v>
      </c>
    </row>
    <row r="28" spans="1:7" x14ac:dyDescent="0.25">
      <c r="A28" s="52">
        <f t="shared" si="0"/>
        <v>2030</v>
      </c>
      <c r="B28" s="529">
        <f>IF('NPV Summary'!$O$5= "Treated",F28, IF('NPV Summary'!$O$5 = "Untreated",G28,0))</f>
        <v>1548.240024059904</v>
      </c>
      <c r="D28" s="52">
        <f t="shared" si="1"/>
        <v>2030</v>
      </c>
      <c r="E28" s="528">
        <f>'NPV Summary'!$P$5</f>
        <v>3.5999999999999997E-2</v>
      </c>
      <c r="F28" s="529">
        <f t="shared" si="2"/>
        <v>1548.240024059904</v>
      </c>
      <c r="G28" s="530">
        <f t="shared" si="3"/>
        <v>1216.474304618496</v>
      </c>
    </row>
    <row r="29" spans="1:7" x14ac:dyDescent="0.25">
      <c r="A29" s="55">
        <f t="shared" si="0"/>
        <v>2031</v>
      </c>
      <c r="B29" s="529">
        <f>IF('NPV Summary'!$O$5= "Treated",F29, IF('NPV Summary'!$O$5 = "Untreated",G29,0))</f>
        <v>1603.9766649260607</v>
      </c>
      <c r="D29" s="55">
        <f t="shared" si="1"/>
        <v>2031</v>
      </c>
      <c r="E29" s="528">
        <f>'NPV Summary'!$P$5</f>
        <v>3.5999999999999997E-2</v>
      </c>
      <c r="F29" s="529">
        <f t="shared" si="2"/>
        <v>1603.9766649260607</v>
      </c>
      <c r="G29" s="530">
        <f t="shared" si="3"/>
        <v>1260.267379584762</v>
      </c>
    </row>
    <row r="30" spans="1:7" x14ac:dyDescent="0.25">
      <c r="A30" s="52">
        <f t="shared" si="0"/>
        <v>2032</v>
      </c>
      <c r="B30" s="529">
        <f>IF('NPV Summary'!$O$5= "Treated",F30, IF('NPV Summary'!$O$5 = "Untreated",G30,0))</f>
        <v>1661.719824863399</v>
      </c>
      <c r="D30" s="52">
        <f t="shared" si="1"/>
        <v>2032</v>
      </c>
      <c r="E30" s="528">
        <f>'NPV Summary'!$P$5</f>
        <v>3.5999999999999997E-2</v>
      </c>
      <c r="F30" s="529">
        <f t="shared" si="2"/>
        <v>1661.719824863399</v>
      </c>
      <c r="G30" s="530">
        <f t="shared" si="3"/>
        <v>1305.6370052498135</v>
      </c>
    </row>
    <row r="31" spans="1:7" x14ac:dyDescent="0.25">
      <c r="A31" s="55">
        <f t="shared" si="0"/>
        <v>2033</v>
      </c>
      <c r="B31" s="529">
        <f>IF('NPV Summary'!$O$5= "Treated",F31, IF('NPV Summary'!$O$5 = "Untreated",G31,0))</f>
        <v>1721.5417385584815</v>
      </c>
      <c r="D31" s="55">
        <f t="shared" si="1"/>
        <v>2033</v>
      </c>
      <c r="E31" s="528">
        <f>'NPV Summary'!$P$5</f>
        <v>3.5999999999999997E-2</v>
      </c>
      <c r="F31" s="529">
        <f t="shared" si="2"/>
        <v>1721.5417385584815</v>
      </c>
      <c r="G31" s="530">
        <f t="shared" si="3"/>
        <v>1352.6399374388068</v>
      </c>
    </row>
    <row r="32" spans="1:7" x14ac:dyDescent="0.25">
      <c r="A32" s="52">
        <f t="shared" si="0"/>
        <v>2034</v>
      </c>
      <c r="B32" s="529">
        <f>IF('NPV Summary'!$O$5= "Treated",F32, IF('NPV Summary'!$O$5 = "Untreated",G32,0))</f>
        <v>1783.5172411465869</v>
      </c>
      <c r="D32" s="52">
        <f t="shared" si="1"/>
        <v>2034</v>
      </c>
      <c r="E32" s="528">
        <f>'NPV Summary'!$P$5</f>
        <v>3.5999999999999997E-2</v>
      </c>
      <c r="F32" s="529">
        <f t="shared" si="2"/>
        <v>1783.5172411465869</v>
      </c>
      <c r="G32" s="530">
        <f t="shared" si="3"/>
        <v>1401.334975186604</v>
      </c>
    </row>
    <row r="33" spans="1:7" x14ac:dyDescent="0.25">
      <c r="A33" s="55">
        <f t="shared" si="0"/>
        <v>2035</v>
      </c>
      <c r="B33" s="529">
        <f>IF('NPV Summary'!$O$5= "Treated",F33, IF('NPV Summary'!$O$5 = "Untreated",G33,0))</f>
        <v>1847.7238618278641</v>
      </c>
      <c r="D33" s="55">
        <f t="shared" si="1"/>
        <v>2035</v>
      </c>
      <c r="E33" s="528">
        <f>'NPV Summary'!$P$5</f>
        <v>3.5999999999999997E-2</v>
      </c>
      <c r="F33" s="529">
        <f t="shared" si="2"/>
        <v>1847.7238618278641</v>
      </c>
      <c r="G33" s="530">
        <f t="shared" si="3"/>
        <v>1451.7830342933219</v>
      </c>
    </row>
    <row r="34" spans="1:7" x14ac:dyDescent="0.25">
      <c r="A34" s="52">
        <f t="shared" si="0"/>
        <v>2036</v>
      </c>
      <c r="B34" s="529">
        <f>IF('NPV Summary'!$O$5= "Treated",F34, IF('NPV Summary'!$O$5 = "Untreated",G34,0))</f>
        <v>1914.2419208536674</v>
      </c>
      <c r="D34" s="52">
        <f t="shared" si="1"/>
        <v>2036</v>
      </c>
      <c r="E34" s="528">
        <f>'NPV Summary'!$P$5</f>
        <v>3.5999999999999997E-2</v>
      </c>
      <c r="F34" s="529">
        <f t="shared" si="2"/>
        <v>1914.2419208536674</v>
      </c>
      <c r="G34" s="530">
        <f t="shared" si="3"/>
        <v>1504.0472235278814</v>
      </c>
    </row>
    <row r="35" spans="1:7" x14ac:dyDescent="0.25">
      <c r="A35" s="55">
        <f t="shared" si="0"/>
        <v>2037</v>
      </c>
      <c r="B35" s="529">
        <f>IF('NPV Summary'!$O$5= "Treated",F35, IF('NPV Summary'!$O$5 = "Untreated",G35,0))</f>
        <v>1983.1546300043995</v>
      </c>
      <c r="D35" s="55">
        <f t="shared" si="1"/>
        <v>2037</v>
      </c>
      <c r="E35" s="528">
        <f>'NPV Summary'!$P$5</f>
        <v>3.5999999999999997E-2</v>
      </c>
      <c r="F35" s="529">
        <f t="shared" si="2"/>
        <v>1983.1546300043995</v>
      </c>
      <c r="G35" s="530">
        <f t="shared" si="3"/>
        <v>1558.1929235748853</v>
      </c>
    </row>
    <row r="36" spans="1:7" x14ac:dyDescent="0.25">
      <c r="A36" s="52">
        <f t="shared" si="0"/>
        <v>2038</v>
      </c>
      <c r="B36" s="529">
        <f>IF('NPV Summary'!$O$5= "Treated",F36, IF('NPV Summary'!$O$5 = "Untreated",G36,0))</f>
        <v>2054.5481966845578</v>
      </c>
      <c r="D36" s="52">
        <f t="shared" si="1"/>
        <v>2038</v>
      </c>
      <c r="E36" s="528">
        <f>'NPV Summary'!$P$5</f>
        <v>3.5999999999999997E-2</v>
      </c>
      <c r="F36" s="529">
        <f t="shared" si="2"/>
        <v>2054.5481966845578</v>
      </c>
      <c r="G36" s="530">
        <f t="shared" si="3"/>
        <v>1614.2878688235812</v>
      </c>
    </row>
    <row r="37" spans="1:7" x14ac:dyDescent="0.25">
      <c r="A37" s="55">
        <f t="shared" si="0"/>
        <v>2039</v>
      </c>
      <c r="B37" s="529">
        <f>IF('NPV Summary'!$O$5= "Treated",F37, IF('NPV Summary'!$O$5 = "Untreated",G37,0))</f>
        <v>2128.511931765202</v>
      </c>
      <c r="D37" s="55">
        <f t="shared" si="1"/>
        <v>2039</v>
      </c>
      <c r="E37" s="528">
        <f>'NPV Summary'!$P$5</f>
        <v>3.5999999999999997E-2</v>
      </c>
      <c r="F37" s="529">
        <f t="shared" si="2"/>
        <v>2128.511931765202</v>
      </c>
      <c r="G37" s="530">
        <f t="shared" si="3"/>
        <v>1672.4022321012301</v>
      </c>
    </row>
    <row r="38" spans="1:7" x14ac:dyDescent="0.25">
      <c r="A38" s="52">
        <f t="shared" ref="A38:A58" si="4">A37+1</f>
        <v>2040</v>
      </c>
      <c r="B38" s="529">
        <f>IF('NPV Summary'!$O$5= "Treated",F38, IF('NPV Summary'!$O$5 = "Untreated",G38,0))</f>
        <v>2205.1383613087492</v>
      </c>
      <c r="D38" s="52">
        <f t="shared" ref="D38:D58" si="5">D37+1</f>
        <v>2040</v>
      </c>
      <c r="E38" s="528">
        <f>'NPV Summary'!$P$5</f>
        <v>3.5999999999999997E-2</v>
      </c>
      <c r="F38" s="529">
        <f t="shared" si="2"/>
        <v>2205.1383613087492</v>
      </c>
      <c r="G38" s="530">
        <f t="shared" si="3"/>
        <v>1732.6087124568744</v>
      </c>
    </row>
    <row r="39" spans="1:7" x14ac:dyDescent="0.25">
      <c r="A39" s="55">
        <f t="shared" si="4"/>
        <v>2041</v>
      </c>
      <c r="B39" s="529">
        <f>IF('NPV Summary'!$O$5= "Treated",F39, IF('NPV Summary'!$O$5 = "Untreated",G39,0))</f>
        <v>2284.5233423158643</v>
      </c>
      <c r="D39" s="55">
        <f t="shared" si="5"/>
        <v>2041</v>
      </c>
      <c r="E39" s="528">
        <f>'NPV Summary'!$P$5</f>
        <v>3.5999999999999997E-2</v>
      </c>
      <c r="F39" s="529">
        <f t="shared" si="2"/>
        <v>2284.5233423158643</v>
      </c>
      <c r="G39" s="530">
        <f t="shared" si="3"/>
        <v>1794.982626105322</v>
      </c>
    </row>
    <row r="40" spans="1:7" x14ac:dyDescent="0.25">
      <c r="A40" s="52">
        <f t="shared" si="4"/>
        <v>2042</v>
      </c>
      <c r="B40" s="529">
        <f>IF('NPV Summary'!$O$5= "Treated",F40, IF('NPV Summary'!$O$5 = "Untreated",G40,0))</f>
        <v>2366.7661826392355</v>
      </c>
      <c r="D40" s="52">
        <f t="shared" si="5"/>
        <v>2042</v>
      </c>
      <c r="E40" s="528">
        <f>'NPV Summary'!$P$5</f>
        <v>3.5999999999999997E-2</v>
      </c>
      <c r="F40" s="529">
        <f t="shared" si="2"/>
        <v>2366.7661826392355</v>
      </c>
      <c r="G40" s="530">
        <f t="shared" si="3"/>
        <v>1859.6020006451135</v>
      </c>
    </row>
    <row r="41" spans="1:7" x14ac:dyDescent="0.25">
      <c r="A41" s="55">
        <f t="shared" si="4"/>
        <v>2043</v>
      </c>
      <c r="B41" s="529">
        <f>IF('NPV Summary'!$O$5= "Treated",F41, IF('NPV Summary'!$O$5 = "Untreated",G41,0))</f>
        <v>2451.9697652142481</v>
      </c>
      <c r="D41" s="55">
        <f t="shared" si="5"/>
        <v>2043</v>
      </c>
      <c r="E41" s="528">
        <f>'NPV Summary'!$P$5</f>
        <v>3.5999999999999997E-2</v>
      </c>
      <c r="F41" s="529">
        <f t="shared" si="2"/>
        <v>2451.9697652142481</v>
      </c>
      <c r="G41" s="530">
        <f t="shared" si="3"/>
        <v>1926.5476726683378</v>
      </c>
    </row>
    <row r="42" spans="1:7" x14ac:dyDescent="0.25">
      <c r="A42" s="52">
        <f t="shared" si="4"/>
        <v>2044</v>
      </c>
      <c r="B42" s="529">
        <f>IF('NPV Summary'!$O$5= "Treated",F42, IF('NPV Summary'!$O$5 = "Untreated",G42,0))</f>
        <v>2540.2406767619609</v>
      </c>
      <c r="D42" s="52">
        <f t="shared" si="5"/>
        <v>2044</v>
      </c>
      <c r="E42" s="528">
        <f>'NPV Summary'!$P$5</f>
        <v>3.5999999999999997E-2</v>
      </c>
      <c r="F42" s="529">
        <f t="shared" si="2"/>
        <v>2540.2406767619609</v>
      </c>
      <c r="G42" s="530">
        <f t="shared" si="3"/>
        <v>1995.9033888843981</v>
      </c>
    </row>
    <row r="43" spans="1:7" x14ac:dyDescent="0.25">
      <c r="A43" s="55">
        <f t="shared" si="4"/>
        <v>2045</v>
      </c>
      <c r="B43" s="529">
        <f>IF('NPV Summary'!$O$5= "Treated",F43, IF('NPV Summary'!$O$5 = "Untreated",G43,0))</f>
        <v>2631.6893411253914</v>
      </c>
      <c r="D43" s="55">
        <f t="shared" si="5"/>
        <v>2045</v>
      </c>
      <c r="E43" s="528">
        <f>'NPV Summary'!$P$5</f>
        <v>3.5999999999999997E-2</v>
      </c>
      <c r="F43" s="529">
        <f t="shared" si="2"/>
        <v>2631.6893411253914</v>
      </c>
      <c r="G43" s="530">
        <f t="shared" si="3"/>
        <v>2067.7559108842365</v>
      </c>
    </row>
    <row r="44" spans="1:7" x14ac:dyDescent="0.25">
      <c r="A44" s="52">
        <f t="shared" si="4"/>
        <v>2046</v>
      </c>
      <c r="B44" s="529">
        <f>IF('NPV Summary'!$O$5= "Treated",F44, IF('NPV Summary'!$O$5 = "Untreated",G44,0))</f>
        <v>2726.4301574059054</v>
      </c>
      <c r="D44" s="52">
        <f t="shared" si="5"/>
        <v>2046</v>
      </c>
      <c r="E44" s="528">
        <f>'NPV Summary'!$P$5</f>
        <v>3.5999999999999997E-2</v>
      </c>
      <c r="F44" s="529">
        <f t="shared" si="2"/>
        <v>2726.4301574059054</v>
      </c>
      <c r="G44" s="530">
        <f t="shared" si="3"/>
        <v>2142.1951236760692</v>
      </c>
    </row>
    <row r="45" spans="1:7" x14ac:dyDescent="0.25">
      <c r="A45" s="55">
        <f t="shared" si="4"/>
        <v>2047</v>
      </c>
      <c r="B45" s="529">
        <f>IF('NPV Summary'!$O$5= "Treated",F45, IF('NPV Summary'!$O$5 = "Untreated",G45,0))</f>
        <v>2824.5816430725181</v>
      </c>
      <c r="D45" s="55">
        <f t="shared" si="5"/>
        <v>2047</v>
      </c>
      <c r="E45" s="528">
        <f>'NPV Summary'!$P$5</f>
        <v>3.5999999999999997E-2</v>
      </c>
      <c r="F45" s="529">
        <f t="shared" si="2"/>
        <v>2824.5816430725181</v>
      </c>
      <c r="G45" s="530">
        <f t="shared" si="3"/>
        <v>2219.3141481284079</v>
      </c>
    </row>
    <row r="46" spans="1:7" x14ac:dyDescent="0.25">
      <c r="A46" s="52">
        <f t="shared" si="4"/>
        <v>2048</v>
      </c>
      <c r="B46" s="529">
        <f>IF('NPV Summary'!$O$5= "Treated",F46, IF('NPV Summary'!$O$5 = "Untreated",G46,0))</f>
        <v>2926.2665822231288</v>
      </c>
      <c r="D46" s="52">
        <f t="shared" si="5"/>
        <v>2048</v>
      </c>
      <c r="E46" s="528">
        <f>'NPV Summary'!$P$5</f>
        <v>3.5999999999999997E-2</v>
      </c>
      <c r="F46" s="529">
        <f t="shared" si="2"/>
        <v>2926.2665822231288</v>
      </c>
      <c r="G46" s="530">
        <f t="shared" si="3"/>
        <v>2299.2094574610305</v>
      </c>
    </row>
    <row r="47" spans="1:7" x14ac:dyDescent="0.25">
      <c r="A47" s="55">
        <f t="shared" si="4"/>
        <v>2049</v>
      </c>
      <c r="B47" s="529">
        <f>IF('NPV Summary'!$O$5= "Treated",F47, IF('NPV Summary'!$O$5 = "Untreated",G47,0))</f>
        <v>3031.6121791831615</v>
      </c>
      <c r="D47" s="55">
        <f t="shared" si="5"/>
        <v>2049</v>
      </c>
      <c r="E47" s="528">
        <f>'NPV Summary'!$P$5</f>
        <v>3.5999999999999997E-2</v>
      </c>
      <c r="F47" s="529">
        <f t="shared" si="2"/>
        <v>3031.6121791831615</v>
      </c>
      <c r="G47" s="530">
        <f t="shared" si="3"/>
        <v>2381.9809979296278</v>
      </c>
    </row>
    <row r="48" spans="1:7" x14ac:dyDescent="0.25">
      <c r="A48" s="52">
        <f t="shared" si="4"/>
        <v>2050</v>
      </c>
      <c r="B48" s="529">
        <f>IF('NPV Summary'!$O$5= "Treated",F48, IF('NPV Summary'!$O$5 = "Untreated",G48,0))</f>
        <v>3140.7502176337553</v>
      </c>
      <c r="D48" s="52">
        <f t="shared" si="5"/>
        <v>2050</v>
      </c>
      <c r="E48" s="528">
        <f>'NPV Summary'!$P$5</f>
        <v>3.5999999999999997E-2</v>
      </c>
      <c r="F48" s="529">
        <f t="shared" si="2"/>
        <v>3140.7502176337553</v>
      </c>
      <c r="G48" s="530">
        <f t="shared" si="3"/>
        <v>2467.7323138550946</v>
      </c>
    </row>
    <row r="49" spans="1:7" x14ac:dyDescent="0.25">
      <c r="A49" s="55">
        <f t="shared" si="4"/>
        <v>2051</v>
      </c>
      <c r="B49" s="529">
        <f>IF('NPV Summary'!$O$5= "Treated",F49, IF('NPV Summary'!$O$5 = "Untreated",G49,0))</f>
        <v>3253.8172254685705</v>
      </c>
      <c r="D49" s="55">
        <f t="shared" si="5"/>
        <v>2051</v>
      </c>
      <c r="E49" s="528">
        <f>'NPV Summary'!$P$5</f>
        <v>3.5999999999999997E-2</v>
      </c>
      <c r="F49" s="529">
        <f t="shared" si="2"/>
        <v>3253.8172254685705</v>
      </c>
      <c r="G49" s="530">
        <f t="shared" si="3"/>
        <v>2556.570677153878</v>
      </c>
    </row>
    <row r="50" spans="1:7" x14ac:dyDescent="0.25">
      <c r="A50" s="52">
        <f t="shared" si="4"/>
        <v>2052</v>
      </c>
      <c r="B50" s="529">
        <f>IF('NPV Summary'!$O$5= "Treated",F50, IF('NPV Summary'!$O$5 = "Untreated",G50,0))</f>
        <v>3370.9546455854393</v>
      </c>
      <c r="D50" s="52">
        <f t="shared" si="5"/>
        <v>2052</v>
      </c>
      <c r="E50" s="528">
        <f>'NPV Summary'!$P$5</f>
        <v>3.5999999999999997E-2</v>
      </c>
      <c r="F50" s="529">
        <f t="shared" si="2"/>
        <v>3370.9546455854393</v>
      </c>
      <c r="G50" s="530">
        <f t="shared" si="3"/>
        <v>2648.6072215314175</v>
      </c>
    </row>
    <row r="51" spans="1:7" x14ac:dyDescent="0.25">
      <c r="A51" s="55">
        <f t="shared" si="4"/>
        <v>2053</v>
      </c>
      <c r="B51" s="529">
        <f>IF('NPV Summary'!$O$5= "Treated",F51, IF('NPV Summary'!$O$5 = "Untreated",G51,0))</f>
        <v>3492.3090128265153</v>
      </c>
      <c r="D51" s="55">
        <f t="shared" si="5"/>
        <v>2053</v>
      </c>
      <c r="E51" s="528">
        <f>'NPV Summary'!$P$5</f>
        <v>3.5999999999999997E-2</v>
      </c>
      <c r="F51" s="529">
        <f t="shared" si="2"/>
        <v>3492.3090128265153</v>
      </c>
      <c r="G51" s="530">
        <f t="shared" si="3"/>
        <v>2743.9570815065485</v>
      </c>
    </row>
    <row r="52" spans="1:7" x14ac:dyDescent="0.25">
      <c r="A52" s="52">
        <f t="shared" si="4"/>
        <v>2054</v>
      </c>
      <c r="B52" s="529">
        <f>IF('NPV Summary'!$O$5= "Treated",F52, IF('NPV Summary'!$O$5 = "Untreated",G52,0))</f>
        <v>3618.03213728827</v>
      </c>
      <c r="D52" s="52">
        <f t="shared" si="5"/>
        <v>2054</v>
      </c>
      <c r="E52" s="528">
        <f>'NPV Summary'!$P$5</f>
        <v>3.5999999999999997E-2</v>
      </c>
      <c r="F52" s="529">
        <f t="shared" si="2"/>
        <v>3618.03213728827</v>
      </c>
      <c r="G52" s="530">
        <f t="shared" si="3"/>
        <v>2842.7395364407844</v>
      </c>
    </row>
    <row r="53" spans="1:7" x14ac:dyDescent="0.25">
      <c r="A53" s="55">
        <f t="shared" si="4"/>
        <v>2055</v>
      </c>
      <c r="B53" s="529">
        <f>IF('NPV Summary'!$O$5= "Treated",F53, IF('NPV Summary'!$O$5 = "Untreated",G53,0))</f>
        <v>3748.2812942306477</v>
      </c>
      <c r="D53" s="55">
        <f t="shared" si="5"/>
        <v>2055</v>
      </c>
      <c r="E53" s="528">
        <f>'NPV Summary'!$P$5</f>
        <v>3.5999999999999997E-2</v>
      </c>
      <c r="F53" s="529">
        <f t="shared" si="2"/>
        <v>3748.2812942306477</v>
      </c>
      <c r="G53" s="530">
        <f t="shared" si="3"/>
        <v>2945.0781597526525</v>
      </c>
    </row>
    <row r="54" spans="1:7" x14ac:dyDescent="0.25">
      <c r="A54" s="52">
        <f t="shared" si="4"/>
        <v>2056</v>
      </c>
      <c r="B54" s="529">
        <f>IF('NPV Summary'!$O$5= "Treated",F54, IF('NPV Summary'!$O$5 = "Untreated",G54,0))</f>
        <v>3883.2194208229512</v>
      </c>
      <c r="D54" s="52">
        <f t="shared" si="5"/>
        <v>2056</v>
      </c>
      <c r="E54" s="528">
        <f>'NPV Summary'!$P$5</f>
        <v>3.5999999999999997E-2</v>
      </c>
      <c r="F54" s="529">
        <f t="shared" si="2"/>
        <v>3883.2194208229512</v>
      </c>
      <c r="G54" s="530">
        <f t="shared" si="3"/>
        <v>3051.1009735037483</v>
      </c>
    </row>
    <row r="55" spans="1:7" x14ac:dyDescent="0.25">
      <c r="A55" s="55">
        <f t="shared" si="4"/>
        <v>2057</v>
      </c>
      <c r="B55" s="529">
        <f>IF('NPV Summary'!$O$5= "Treated",F55, IF('NPV Summary'!$O$5 = "Untreated",G55,0))</f>
        <v>4023.0153199725773</v>
      </c>
      <c r="D55" s="55">
        <f t="shared" si="5"/>
        <v>2057</v>
      </c>
      <c r="E55" s="528">
        <f>'NPV Summary'!$P$5</f>
        <v>3.5999999999999997E-2</v>
      </c>
      <c r="F55" s="529">
        <f t="shared" si="2"/>
        <v>4023.0153199725773</v>
      </c>
      <c r="G55" s="530">
        <f t="shared" si="3"/>
        <v>3160.9406085498831</v>
      </c>
    </row>
    <row r="56" spans="1:7" x14ac:dyDescent="0.25">
      <c r="A56" s="52">
        <f t="shared" si="4"/>
        <v>2058</v>
      </c>
      <c r="B56" s="529">
        <f>IF('NPV Summary'!$O$5= "Treated",F56, IF('NPV Summary'!$O$5 = "Untreated",G56,0))</f>
        <v>4167.8438714915901</v>
      </c>
      <c r="D56" s="52">
        <f t="shared" si="5"/>
        <v>2058</v>
      </c>
      <c r="E56" s="528">
        <f>'NPV Summary'!$P$5</f>
        <v>3.5999999999999997E-2</v>
      </c>
      <c r="F56" s="529">
        <f t="shared" si="2"/>
        <v>4167.8438714915901</v>
      </c>
      <c r="G56" s="530">
        <f t="shared" si="3"/>
        <v>3274.734470457679</v>
      </c>
    </row>
    <row r="57" spans="1:7" x14ac:dyDescent="0.25">
      <c r="A57" s="55">
        <f t="shared" si="4"/>
        <v>2059</v>
      </c>
      <c r="B57" s="529">
        <f>IF('NPV Summary'!$O$5= "Treated",F57, IF('NPV Summary'!$O$5 = "Untreated",G57,0))</f>
        <v>4317.8862508652874</v>
      </c>
      <c r="D57" s="55">
        <f t="shared" si="5"/>
        <v>2059</v>
      </c>
      <c r="E57" s="528">
        <f>'NPV Summary'!$P$5</f>
        <v>3.5999999999999997E-2</v>
      </c>
      <c r="F57" s="529">
        <f t="shared" ref="F57:F58" si="6">F56*(1+E57)</f>
        <v>4317.8862508652874</v>
      </c>
      <c r="G57" s="530">
        <f t="shared" ref="G57:G58" si="7">G56*(1+E57)</f>
        <v>3392.6249113941553</v>
      </c>
    </row>
    <row r="58" spans="1:7" x14ac:dyDescent="0.25">
      <c r="A58" s="52">
        <f t="shared" si="4"/>
        <v>2060</v>
      </c>
      <c r="B58" s="529">
        <f>IF('NPV Summary'!$O$5= "Treated",F58, IF('NPV Summary'!$O$5 = "Untreated",G58,0))</f>
        <v>4473.3301558964376</v>
      </c>
      <c r="D58" s="52">
        <f t="shared" si="5"/>
        <v>2060</v>
      </c>
      <c r="E58" s="528">
        <f>'NPV Summary'!$P$5</f>
        <v>3.5999999999999997E-2</v>
      </c>
      <c r="F58" s="529">
        <f t="shared" si="6"/>
        <v>4473.3301558964376</v>
      </c>
      <c r="G58" s="53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NPV=$35.404)</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MATCH(Step1!A12, MP_new!$A$4:$A$9, 0), 7), S10)</f>
        <v>0</v>
      </c>
      <c r="T12" s="534">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MATCH(Step1!A13 - 1, MP_new!$A$4:$A$9, 0), 7), S11)</f>
        <v>0</v>
      </c>
      <c r="T13" s="534">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MATCH(Step1!A14 - 1, MP_new!$A$4:$A$9, 0), 7), S12)</f>
        <v>0</v>
      </c>
      <c r="T14" s="534">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MATCH(Step1!A15 - 1, MP_new!$A$4:$A$9, 0), 7), S13)</f>
        <v>0</v>
      </c>
      <c r="T15" s="534">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v>0</v>
      </c>
      <c r="D16" s="536">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5">
        <f>IF(NOT(EXACT(A16, "MP Complete")), INDEX(MP_new!$A$4:$J$9, MATCH(Step1!A16 - 1, MP_new!$A$4:$A$9, 0), 7), S14)</f>
        <v>0</v>
      </c>
      <c r="T16" s="534">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v>0</v>
      </c>
      <c r="D17" s="536">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5">
        <f>IF(NOT(EXACT(A17, "MP Complete")), INDEX(MP_new!$A$4:$J$9, MATCH(Step1!A17 - 1, MP_new!$A$4:$A$9, 0), 7), S15)</f>
        <v>0</v>
      </c>
      <c r="T17" s="534">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v>0</v>
      </c>
      <c r="D18" s="536">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5">
        <f>IF(NOT(EXACT(A18, "MP Complete")), INDEX(MP_new!$A$4:$J$9, MATCH(Step1!A18 - 1, MP_new!$A$4:$A$9, 0), 7), S16)</f>
        <v>0</v>
      </c>
      <c r="T18" s="534">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5">
        <f>IF(NOT(EXACT(A19, "MP Complete")), INDEX(MP_new!$A$4:$J$9, MATCH(Step1!A19 - 1, MP_new!$A$4:$A$9, 0), 7), S17)</f>
        <v>0</v>
      </c>
      <c r="T19" s="534">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5">
        <f>IF(NOT(EXACT(A20, "MP Complete")), INDEX(MP_new!$A$4:$J$9, MATCH(Step1!A20 - 1, MP_new!$A$4:$A$9, 0), 7), S18)</f>
        <v>0</v>
      </c>
      <c r="T20" s="534">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5">
        <f>IF(NOT(EXACT(A21, "MP Complete")), INDEX(MP_new!$A$4:$J$9, MATCH(Step1!A21 - 1, MP_new!$A$4:$A$9, 0), 7), S19)</f>
        <v>0</v>
      </c>
      <c r="T21" s="534">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5">
        <f>IF(NOT(EXACT(A22, "MP Complete")), INDEX(MP_new!$A$4:$J$9, MATCH(Step1!A22 - 1, MP_new!$A$4:$A$9, 0), 7), S20)</f>
        <v>0</v>
      </c>
      <c r="T22" s="534">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5">
        <f>IF(NOT(EXACT(A23, "MP Complete")), INDEX(MP_new!$A$4:$J$9, MATCH(Step1!A23 - 1, MP_new!$A$4:$A$9, 0), 7), S21)</f>
        <v>0</v>
      </c>
      <c r="T23" s="534">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5">
        <f>IF(NOT(EXACT(A24, "MP Complete")), INDEX(MP_new!$A$4:$J$9, MATCH(Step1!A24 - 1, MP_new!$A$4:$A$9, 0), 7), S22)</f>
        <v>0</v>
      </c>
      <c r="T24" s="534">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5">
        <f>IF(NOT(EXACT(A25, "MP Complete")), INDEX(MP_new!$A$4:$J$9, MATCH(Step1!A25 - 1, MP_new!$A$4:$A$9, 0), 7), S23)</f>
        <v>0</v>
      </c>
      <c r="T25" s="534">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5">
        <f>IF(NOT(EXACT(A26, "MP Complete")), INDEX(MP_new!$A$4:$J$9, MATCH(Step1!A26 - 1, MP_new!$A$4:$A$9, 0), 7), S24)</f>
        <v>0</v>
      </c>
      <c r="T26" s="534">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5">
        <f>IF(NOT(EXACT(A27, "MP Complete")), INDEX(MP_new!$A$4:$J$9, MATCH(Step1!A27 - 1, MP_new!$A$4:$A$9, 0), 7), S25)</f>
        <v>0</v>
      </c>
      <c r="T27" s="534">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5">
        <f>IF(NOT(EXACT(A28, "MP Complete")), INDEX(MP_new!$A$4:$J$9, MATCH(Step1!A28 - 1, MP_new!$A$4:$A$9, 0), 7), S26)</f>
        <v>0</v>
      </c>
      <c r="T28" s="534">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5">
        <f>IF(NOT(EXACT(A29, "MP Complete")), INDEX(MP_new!$A$4:$J$9, MATCH(Step1!A29 - 1, MP_new!$A$4:$A$9, 0), 7), S27)</f>
        <v>0</v>
      </c>
      <c r="T29" s="534">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5">
        <f>IF(NOT(EXACT(A30, "MP Complete")), INDEX(MP_new!$A$4:$J$9, MATCH(Step1!A30 - 1, MP_new!$A$4:$A$9, 0), 7), S28)</f>
        <v>0</v>
      </c>
      <c r="T30" s="534">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5">
        <f>IF(NOT(EXACT(A31, "MP Complete")), INDEX(MP_new!$A$4:$J$9, MATCH(Step1!A31 - 1, MP_new!$A$4:$A$9, 0), 7), S29)</f>
        <v>0</v>
      </c>
      <c r="T31" s="534">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5">
        <f>IF(NOT(EXACT(A32, "MP Complete")), INDEX(MP_new!$A$4:$J$9, MATCH(Step1!A32 - 1, MP_new!$A$4:$A$9, 0), 7), S30)</f>
        <v>0</v>
      </c>
      <c r="T32" s="534">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5">
        <f>IF(NOT(EXACT(A33, "MP Complete")), INDEX(MP_new!$A$4:$J$9, MATCH(Step1!A33 - 1, MP_new!$A$4:$A$9, 0), 7), S31)</f>
        <v>0</v>
      </c>
      <c r="T33" s="534">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5">
        <f>IF(NOT(EXACT(A34, "MP Complete")), INDEX(MP_new!$A$4:$J$9, MATCH(Step1!A34 - 1, MP_new!$A$4:$A$9, 0), 7), S32)</f>
        <v>0</v>
      </c>
      <c r="T34" s="534">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5">
        <f>IF(NOT(EXACT(A35, "MP Complete")), INDEX(MP_new!$A$4:$J$9, MATCH(Step1!A35 - 1, MP_new!$A$4:$A$9, 0), 7), S33)</f>
        <v>0</v>
      </c>
      <c r="T35" s="534">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5">
        <f>IF(NOT(EXACT(A36, "MP Complete")), INDEX(MP_new!$A$4:$J$9, MATCH(Step1!A36 - 1, MP_new!$A$4:$A$9, 0), 7), S34)</f>
        <v>0</v>
      </c>
      <c r="T36" s="534">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5">
        <f>IF(NOT(EXACT(A37, "MP Complete")), INDEX(MP_new!$A$4:$J$9, MATCH(Step1!A37 - 1, MP_new!$A$4:$A$9, 0), 7), S35)</f>
        <v>0</v>
      </c>
      <c r="T37" s="534">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5">
        <f>IF(NOT(EXACT(A38, "MP Complete")), INDEX(MP_new!$A$4:$J$9, MATCH(Step1!A38 - 1, MP_new!$A$4:$A$9, 0), 7), S36)</f>
        <v>0</v>
      </c>
      <c r="T38" s="534">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5">
        <f>IF(NOT(EXACT(A39, "MP Complete")), INDEX(MP_new!$A$4:$J$9, MATCH(Step1!A39 - 1, MP_new!$A$4:$A$9, 0), 7), S37)</f>
        <v>0</v>
      </c>
      <c r="T39" s="534">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5">
        <f>IF(NOT(EXACT(A40, "MP Complete")), INDEX(MP_new!$A$4:$J$9, MATCH(Step1!A40 - 1, MP_new!$A$4:$A$9, 0), 7), S38)</f>
        <v>0</v>
      </c>
      <c r="T40" s="534">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5">
        <f>IF(NOT(EXACT(A41, "MP Complete")), INDEX(MP_new!$A$4:$J$9, MATCH(Step1!A41 - 1, MP_new!$A$4:$A$9, 0), 7), S39)</f>
        <v>0</v>
      </c>
      <c r="T41" s="534">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5">
        <f>IF(NOT(EXACT(A42, "MP Complete")), INDEX(MP_new!$A$4:$J$9, MATCH(Step1!A42 - 1, MP_new!$A$4:$A$9, 0), 7), S40)</f>
        <v>0</v>
      </c>
      <c r="T42" s="534">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5">
        <f>IF(NOT(EXACT(A43, "MP Complete")), INDEX(MP_new!$A$4:$J$9, MATCH(Step1!A43 - 1, MP_new!$A$4:$A$9, 0), 7), S41)</f>
        <v>0</v>
      </c>
      <c r="T43" s="534">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5">
        <f>IF(NOT(EXACT(A44, "MP Complete")), INDEX(MP_new!$A$4:$J$9, MATCH(Step1!A44 - 1, MP_new!$A$4:$A$9, 0), 7), S42)</f>
        <v>0</v>
      </c>
      <c r="T44" s="534">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5">
        <f>IF(NOT(EXACT(A45, "MP Complete")), INDEX(MP_new!$A$4:$J$9, MATCH(Step1!A45 - 1, MP_new!$A$4:$A$9, 0), 7), S43)</f>
        <v>0</v>
      </c>
      <c r="T45" s="534">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5">
        <f>IF(NOT(EXACT(A46, "MP Complete")), INDEX(MP_new!$A$4:$J$9, MATCH(Step1!A46 - 1, MP_new!$A$4:$A$9, 0), 7), S44)</f>
        <v>0</v>
      </c>
      <c r="T46" s="534">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5">
        <f>IF(NOT(EXACT(A47, "MP Complete")), INDEX(MP_new!$A$4:$J$9, MATCH(Step1!A47 - 1, MP_new!$A$4:$A$9, 0), 7), S45)</f>
        <v>0</v>
      </c>
      <c r="T47" s="534">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5">
        <f>IF(NOT(EXACT(A48, "MP Complete")), INDEX(MP_new!$A$4:$J$9, MATCH(Step1!A48 - 1, MP_new!$A$4:$A$9, 0), 7), S46)</f>
        <v>0</v>
      </c>
      <c r="T48" s="534">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5">
        <f>IF(NOT(EXACT(A49, "MP Complete")), INDEX(MP_new!$A$4:$J$9, MATCH(Step1!A49 - 1, MP_new!$A$4:$A$9, 0), 7), S47)</f>
        <v>0</v>
      </c>
      <c r="T49" s="534">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5">
        <f>IF(NOT(EXACT(A50, "MP Complete")), INDEX(MP_new!$A$4:$J$9, MATCH(Step1!A50 - 1, MP_new!$A$4:$A$9, 0), 7), S48)</f>
        <v>0</v>
      </c>
      <c r="T50" s="534">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5">
        <f>IF(NOT(EXACT(A51, "MP Complete")), INDEX(MP_new!$A$4:$J$9, MATCH(Step1!A51 - 1, MP_new!$A$4:$A$9, 0), 7), S49)</f>
        <v>0</v>
      </c>
      <c r="T51" s="534">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5">
        <f>IF(NOT(EXACT(A52, "MP Complete")), INDEX(MP_new!$A$4:$J$9, MATCH(Step1!A52 - 1, MP_new!$A$4:$A$9, 0), 7), S50)</f>
        <v>0</v>
      </c>
      <c r="T52" s="534">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5">
        <f>IF(NOT(EXACT(A53, "MP Complete")), INDEX(MP_new!$A$4:$J$9, MATCH(Step1!A53 - 1, MP_new!$A$4:$A$9, 0), 7), S51)</f>
        <v>0</v>
      </c>
      <c r="T53" s="534">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5">
        <f>IF(NOT(EXACT(A54, "MP Complete")), INDEX(MP_new!$A$4:$J$9, MATCH(Step1!A54 - 1, MP_new!$A$4:$A$9, 0), 7), S52)</f>
        <v>0</v>
      </c>
      <c r="T54" s="534">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NPV=$45.058)</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MATCH(Step2!A12, MP_new!$A$4:$A$9, 0), 7), S10)</f>
        <v>0</v>
      </c>
      <c r="T12" s="534">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MATCH(Step2!A13 - 1, MP_new!$A$4:$A$9, 0), 7), S11)</f>
        <v>0</v>
      </c>
      <c r="T13" s="534">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MATCH(Step2!A14 - 1, MP_new!$A$4:$A$9, 0), 7), S12)</f>
        <v>0</v>
      </c>
      <c r="T14" s="534">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MATCH(Step2!A15 - 1, MP_new!$A$4:$A$9, 0), 7), S13)</f>
        <v>0</v>
      </c>
      <c r="T15" s="534">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MATCH(Step2!A16 - 1, MP_new!$A$4:$A$9, 0), 7), S14)</f>
        <v>0</v>
      </c>
      <c r="T16" s="534">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MATCH(Step2!A17 - 1, MP_new!$A$4:$A$9, 0), 7), S15)</f>
        <v>0</v>
      </c>
      <c r="T17" s="534">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MATCH(Step2!A18 - 1, MP_new!$A$4:$A$9, 0), 7), S16)</f>
        <v>0</v>
      </c>
      <c r="T18" s="534">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5">
        <f>IF(NOT(EXACT(A19, "MP Complete")), INDEX(MP_new!$A$4:$J$9, MATCH(Step2!A19 - 1, MP_new!$A$4:$A$9, 0), 7), S17)</f>
        <v>0</v>
      </c>
      <c r="T19" s="534">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5">
        <f>IF(NOT(EXACT(A20, "MP Complete")), INDEX(MP_new!$A$4:$J$9, MATCH(Step2!A20 - 1, MP_new!$A$4:$A$9, 0), 7), S18)</f>
        <v>0</v>
      </c>
      <c r="T20" s="534">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5">
        <f>IF(NOT(EXACT(A21, "MP Complete")), INDEX(MP_new!$A$4:$J$9, MATCH(Step2!A21 - 1, MP_new!$A$4:$A$9, 0), 7), S19)</f>
        <v>0</v>
      </c>
      <c r="T21" s="534">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5">
        <f>IF(NOT(EXACT(A22, "MP Complete")), INDEX(MP_new!$A$4:$J$9, MATCH(Step2!A22 - 1, MP_new!$A$4:$A$9, 0), 7), S20)</f>
        <v>0</v>
      </c>
      <c r="T22" s="534">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5">
        <f>IF(NOT(EXACT(A23, "MP Complete")), INDEX(MP_new!$A$4:$J$9, MATCH(Step2!A23 - 1, MP_new!$A$4:$A$9, 0), 7), S21)</f>
        <v>0</v>
      </c>
      <c r="T23" s="534">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5">
        <f>IF(NOT(EXACT(A24, "MP Complete")), INDEX(MP_new!$A$4:$J$9, MATCH(Step2!A24 - 1, MP_new!$A$4:$A$9, 0), 7), S22)</f>
        <v>0</v>
      </c>
      <c r="T24" s="534">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5">
        <f>IF(NOT(EXACT(A25, "MP Complete")), INDEX(MP_new!$A$4:$J$9, MATCH(Step2!A25 - 1, MP_new!$A$4:$A$9, 0), 7), S23)</f>
        <v>0</v>
      </c>
      <c r="T25" s="534">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5">
        <f>IF(NOT(EXACT(A26, "MP Complete")), INDEX(MP_new!$A$4:$J$9, MATCH(Step2!A26 - 1, MP_new!$A$4:$A$9, 0), 7), S24)</f>
        <v>0</v>
      </c>
      <c r="T26" s="534">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5">
        <f>IF(NOT(EXACT(A27, "MP Complete")), INDEX(MP_new!$A$4:$J$9, MATCH(Step2!A27 - 1, MP_new!$A$4:$A$9, 0), 7), S25)</f>
        <v>0</v>
      </c>
      <c r="T27" s="534">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5">
        <f>IF(NOT(EXACT(A28, "MP Complete")), INDEX(MP_new!$A$4:$J$9, MATCH(Step2!A28 - 1, MP_new!$A$4:$A$9, 0), 7), S26)</f>
        <v>0</v>
      </c>
      <c r="T28" s="534">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5">
        <f>IF(NOT(EXACT(A29, "MP Complete")), INDEX(MP_new!$A$4:$J$9, MATCH(Step2!A29 - 1, MP_new!$A$4:$A$9, 0), 7), S27)</f>
        <v>0</v>
      </c>
      <c r="T29" s="534">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5">
        <f>IF(NOT(EXACT(A30, "MP Complete")), INDEX(MP_new!$A$4:$J$9, MATCH(Step2!A30 - 1, MP_new!$A$4:$A$9, 0), 7), S28)</f>
        <v>0</v>
      </c>
      <c r="T30" s="534">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5">
        <f>IF(NOT(EXACT(A31, "MP Complete")), INDEX(MP_new!$A$4:$J$9, MATCH(Step2!A31 - 1, MP_new!$A$4:$A$9, 0), 7), S29)</f>
        <v>0</v>
      </c>
      <c r="T31" s="534">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5">
        <f>IF(NOT(EXACT(A32, "MP Complete")), INDEX(MP_new!$A$4:$J$9, MATCH(Step2!A32 - 1, MP_new!$A$4:$A$9, 0), 7), S30)</f>
        <v>0</v>
      </c>
      <c r="T32" s="534">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5">
        <f>IF(NOT(EXACT(A33, "MP Complete")), INDEX(MP_new!$A$4:$J$9, MATCH(Step2!A33 - 1, MP_new!$A$4:$A$9, 0), 7), S31)</f>
        <v>0</v>
      </c>
      <c r="T33" s="534">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5">
        <f>IF(NOT(EXACT(A34, "MP Complete")), INDEX(MP_new!$A$4:$J$9, MATCH(Step2!A34 - 1, MP_new!$A$4:$A$9, 0), 7), S32)</f>
        <v>0</v>
      </c>
      <c r="T34" s="534">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5">
        <f>IF(NOT(EXACT(A35, "MP Complete")), INDEX(MP_new!$A$4:$J$9, MATCH(Step2!A35 - 1, MP_new!$A$4:$A$9, 0), 7), S33)</f>
        <v>0</v>
      </c>
      <c r="T35" s="534">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5">
        <f>IF(NOT(EXACT(A36, "MP Complete")), INDEX(MP_new!$A$4:$J$9, MATCH(Step2!A36 - 1, MP_new!$A$4:$A$9, 0), 7), S34)</f>
        <v>0</v>
      </c>
      <c r="T36" s="534">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5">
        <f>IF(NOT(EXACT(A37, "MP Complete")), INDEX(MP_new!$A$4:$J$9, MATCH(Step2!A37 - 1, MP_new!$A$4:$A$9, 0), 7), S35)</f>
        <v>0</v>
      </c>
      <c r="T37" s="534">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5">
        <f>IF(NOT(EXACT(A38, "MP Complete")), INDEX(MP_new!$A$4:$J$9, MATCH(Step2!A38 - 1, MP_new!$A$4:$A$9, 0), 7), S36)</f>
        <v>0</v>
      </c>
      <c r="T38" s="534">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5">
        <f>IF(NOT(EXACT(A39, "MP Complete")), INDEX(MP_new!$A$4:$J$9, MATCH(Step2!A39 - 1, MP_new!$A$4:$A$9, 0), 7), S37)</f>
        <v>0</v>
      </c>
      <c r="T39" s="534">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5">
        <f>IF(NOT(EXACT(A40, "MP Complete")), INDEX(MP_new!$A$4:$J$9, MATCH(Step2!A40 - 1, MP_new!$A$4:$A$9, 0), 7), S38)</f>
        <v>0</v>
      </c>
      <c r="T40" s="534">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5">
        <f>IF(NOT(EXACT(A41, "MP Complete")), INDEX(MP_new!$A$4:$J$9, MATCH(Step2!A41 - 1, MP_new!$A$4:$A$9, 0), 7), S39)</f>
        <v>0</v>
      </c>
      <c r="T41" s="534">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5">
        <f>IF(NOT(EXACT(A42, "MP Complete")), INDEX(MP_new!$A$4:$J$9, MATCH(Step2!A42 - 1, MP_new!$A$4:$A$9, 0), 7), S40)</f>
        <v>0</v>
      </c>
      <c r="T42" s="534">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5">
        <f>IF(NOT(EXACT(A43, "MP Complete")), INDEX(MP_new!$A$4:$J$9, MATCH(Step2!A43 - 1, MP_new!$A$4:$A$9, 0), 7), S41)</f>
        <v>0</v>
      </c>
      <c r="T43" s="534">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5">
        <f>IF(NOT(EXACT(A44, "MP Complete")), INDEX(MP_new!$A$4:$J$9, MATCH(Step2!A44 - 1, MP_new!$A$4:$A$9, 0), 7), S42)</f>
        <v>0</v>
      </c>
      <c r="T44" s="534">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5">
        <f>IF(NOT(EXACT(A45, "MP Complete")), INDEX(MP_new!$A$4:$J$9, MATCH(Step2!A45 - 1, MP_new!$A$4:$A$9, 0), 7), S43)</f>
        <v>0</v>
      </c>
      <c r="T45" s="534">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5">
        <f>IF(NOT(EXACT(A46, "MP Complete")), INDEX(MP_new!$A$4:$J$9, MATCH(Step2!A46 - 1, MP_new!$A$4:$A$9, 0), 7), S44)</f>
        <v>0</v>
      </c>
      <c r="T46" s="534">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5">
        <f>IF(NOT(EXACT(A47, "MP Complete")), INDEX(MP_new!$A$4:$J$9, MATCH(Step2!A47 - 1, MP_new!$A$4:$A$9, 0), 7), S45)</f>
        <v>0</v>
      </c>
      <c r="T47" s="534">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5">
        <f>IF(NOT(EXACT(A48, "MP Complete")), INDEX(MP_new!$A$4:$J$9, MATCH(Step2!A48 - 1, MP_new!$A$4:$A$9, 0), 7), S46)</f>
        <v>0</v>
      </c>
      <c r="T48" s="534">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5">
        <f>IF(NOT(EXACT(A49, "MP Complete")), INDEX(MP_new!$A$4:$J$9, MATCH(Step2!A49 - 1, MP_new!$A$4:$A$9, 0), 7), S47)</f>
        <v>0</v>
      </c>
      <c r="T49" s="534">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5">
        <f>IF(NOT(EXACT(A50, "MP Complete")), INDEX(MP_new!$A$4:$J$9, MATCH(Step2!A50 - 1, MP_new!$A$4:$A$9, 0), 7), S48)</f>
        <v>0</v>
      </c>
      <c r="T50" s="534">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5">
        <f>IF(NOT(EXACT(A51, "MP Complete")), INDEX(MP_new!$A$4:$J$9, MATCH(Step2!A51 - 1, MP_new!$A$4:$A$9, 0), 7), S49)</f>
        <v>0</v>
      </c>
      <c r="T51" s="534">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5">
        <f>IF(NOT(EXACT(A52, "MP Complete")), INDEX(MP_new!$A$4:$J$9, MATCH(Step2!A52 - 1, MP_new!$A$4:$A$9, 0), 7), S50)</f>
        <v>0</v>
      </c>
      <c r="T52" s="534">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5">
        <f>IF(NOT(EXACT(A53, "MP Complete")), INDEX(MP_new!$A$4:$J$9, MATCH(Step2!A53 - 1, MP_new!$A$4:$A$9, 0), 7), S51)</f>
        <v>0</v>
      </c>
      <c r="T53" s="534">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5">
        <f>IF(NOT(EXACT(A54, "MP Complete")), INDEX(MP_new!$A$4:$J$9, MATCH(Step2!A54 - 1, MP_new!$A$4:$A$9, 0), 7), S52)</f>
        <v>0</v>
      </c>
      <c r="T54" s="534">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NPV=$54.342)</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MATCH(Step3!A12, MP_new!$A$4:$A$9, 0), 7), S10)</f>
        <v>0</v>
      </c>
      <c r="T12" s="534">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MATCH(Step3!A13 - 1, MP_new!$A$4:$A$9, 0), 7), S11)</f>
        <v>0</v>
      </c>
      <c r="T13" s="534">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MATCH(Step3!A14 - 1, MP_new!$A$4:$A$9, 0), 7), S12)</f>
        <v>0</v>
      </c>
      <c r="T14" s="534">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MATCH(Step3!A15 - 1, MP_new!$A$4:$A$9, 0), 7), S13)</f>
        <v>0</v>
      </c>
      <c r="T15" s="534">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MATCH(Step3!A16 - 1, MP_new!$A$4:$A$9, 0), 7), S14)</f>
        <v>0</v>
      </c>
      <c r="T16" s="534">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MATCH(Step3!A17 - 1, MP_new!$A$4:$A$9, 0), 7), S15)</f>
        <v>0</v>
      </c>
      <c r="T17" s="534">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MATCH(Step3!A18 - 1, MP_new!$A$4:$A$9, 0), 7), S16)</f>
        <v>0</v>
      </c>
      <c r="T18" s="534">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MATCH(Step3!A19 - 1, MP_new!$A$4:$A$9, 0), 7), S17)</f>
        <v>0</v>
      </c>
      <c r="T19" s="534">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MATCH(Step3!A20 - 1, MP_new!$A$4:$A$9, 0), 7), S18)</f>
        <v>0</v>
      </c>
      <c r="T20" s="534">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MATCH(Step3!A21 - 1, MP_new!$A$4:$A$9, 0), 7), S19)</f>
        <v>0</v>
      </c>
      <c r="T21" s="534">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5">
        <f>IF(NOT(EXACT(A22, "MP Complete")), INDEX(MP_new!$A$4:$J$9, MATCH(Step3!A22 - 1, MP_new!$A$4:$A$9, 0), 7), S20)</f>
        <v>0</v>
      </c>
      <c r="T22" s="534">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5">
        <f>IF(NOT(EXACT(A23, "MP Complete")), INDEX(MP_new!$A$4:$J$9, MATCH(Step3!A23 - 1, MP_new!$A$4:$A$9, 0), 7), S21)</f>
        <v>0</v>
      </c>
      <c r="T23" s="534">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5">
        <f>IF(NOT(EXACT(A24, "MP Complete")), INDEX(MP_new!$A$4:$J$9, MATCH(Step3!A24 - 1, MP_new!$A$4:$A$9, 0), 7), S22)</f>
        <v>0</v>
      </c>
      <c r="T24" s="534">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5">
        <f>IF(NOT(EXACT(A25, "MP Complete")), INDEX(MP_new!$A$4:$J$9, MATCH(Step3!A25 - 1, MP_new!$A$4:$A$9, 0), 7), S23)</f>
        <v>0</v>
      </c>
      <c r="T25" s="534">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5">
        <f>IF(NOT(EXACT(A26, "MP Complete")), INDEX(MP_new!$A$4:$J$9, MATCH(Step3!A26 - 1, MP_new!$A$4:$A$9, 0), 7), S24)</f>
        <v>0</v>
      </c>
      <c r="T26" s="534">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5">
        <f>IF(NOT(EXACT(A27, "MP Complete")), INDEX(MP_new!$A$4:$J$9, MATCH(Step3!A27 - 1, MP_new!$A$4:$A$9, 0), 7), S25)</f>
        <v>0</v>
      </c>
      <c r="T27" s="534">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5">
        <f>IF(NOT(EXACT(A28, "MP Complete")), INDEX(MP_new!$A$4:$J$9, MATCH(Step3!A28 - 1, MP_new!$A$4:$A$9, 0), 7), S26)</f>
        <v>0</v>
      </c>
      <c r="T28" s="534">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5">
        <f>IF(NOT(EXACT(A29, "MP Complete")), INDEX(MP_new!$A$4:$J$9, MATCH(Step3!A29 - 1, MP_new!$A$4:$A$9, 0), 7), S27)</f>
        <v>0</v>
      </c>
      <c r="T29" s="534">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5">
        <f>IF(NOT(EXACT(A30, "MP Complete")), INDEX(MP_new!$A$4:$J$9, MATCH(Step3!A30 - 1, MP_new!$A$4:$A$9, 0), 7), S28)</f>
        <v>0</v>
      </c>
      <c r="T30" s="534">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5">
        <f>IF(NOT(EXACT(A31, "MP Complete")), INDEX(MP_new!$A$4:$J$9, MATCH(Step3!A31 - 1, MP_new!$A$4:$A$9, 0), 7), S29)</f>
        <v>0</v>
      </c>
      <c r="T31" s="534">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5">
        <f>IF(NOT(EXACT(A32, "MP Complete")), INDEX(MP_new!$A$4:$J$9, MATCH(Step3!A32 - 1, MP_new!$A$4:$A$9, 0), 7), S30)</f>
        <v>0</v>
      </c>
      <c r="T32" s="534">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5">
        <f>IF(NOT(EXACT(A33, "MP Complete")), INDEX(MP_new!$A$4:$J$9, MATCH(Step3!A33 - 1, MP_new!$A$4:$A$9, 0), 7), S31)</f>
        <v>0</v>
      </c>
      <c r="T33" s="534">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5">
        <f>IF(NOT(EXACT(A34, "MP Complete")), INDEX(MP_new!$A$4:$J$9, MATCH(Step3!A34 - 1, MP_new!$A$4:$A$9, 0), 7), S32)</f>
        <v>0</v>
      </c>
      <c r="T34" s="534">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5">
        <f>IF(NOT(EXACT(A35, "MP Complete")), INDEX(MP_new!$A$4:$J$9, MATCH(Step3!A35 - 1, MP_new!$A$4:$A$9, 0), 7), S33)</f>
        <v>0</v>
      </c>
      <c r="T35" s="534">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5">
        <f>IF(NOT(EXACT(A36, "MP Complete")), INDEX(MP_new!$A$4:$J$9, MATCH(Step3!A36 - 1, MP_new!$A$4:$A$9, 0), 7), S34)</f>
        <v>0</v>
      </c>
      <c r="T36" s="534">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5">
        <f>IF(NOT(EXACT(A37, "MP Complete")), INDEX(MP_new!$A$4:$J$9, MATCH(Step3!A37 - 1, MP_new!$A$4:$A$9, 0), 7), S35)</f>
        <v>0</v>
      </c>
      <c r="T37" s="534">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5">
        <f>IF(NOT(EXACT(A38, "MP Complete")), INDEX(MP_new!$A$4:$J$9, MATCH(Step3!A38 - 1, MP_new!$A$4:$A$9, 0), 7), S36)</f>
        <v>0</v>
      </c>
      <c r="T38" s="534">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5">
        <f>IF(NOT(EXACT(A39, "MP Complete")), INDEX(MP_new!$A$4:$J$9, MATCH(Step3!A39 - 1, MP_new!$A$4:$A$9, 0), 7), S37)</f>
        <v>0</v>
      </c>
      <c r="T39" s="534">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5">
        <f>IF(NOT(EXACT(A40, "MP Complete")), INDEX(MP_new!$A$4:$J$9, MATCH(Step3!A40 - 1, MP_new!$A$4:$A$9, 0), 7), S38)</f>
        <v>0</v>
      </c>
      <c r="T40" s="534">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5">
        <f>IF(NOT(EXACT(A41, "MP Complete")), INDEX(MP_new!$A$4:$J$9, MATCH(Step3!A41 - 1, MP_new!$A$4:$A$9, 0), 7), S39)</f>
        <v>0</v>
      </c>
      <c r="T41" s="534">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5">
        <f>IF(NOT(EXACT(A42, "MP Complete")), INDEX(MP_new!$A$4:$J$9, MATCH(Step3!A42 - 1, MP_new!$A$4:$A$9, 0), 7), S40)</f>
        <v>0</v>
      </c>
      <c r="T42" s="534">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5">
        <f>IF(NOT(EXACT(A43, "MP Complete")), INDEX(MP_new!$A$4:$J$9, MATCH(Step3!A43 - 1, MP_new!$A$4:$A$9, 0), 7), S41)</f>
        <v>0</v>
      </c>
      <c r="T43" s="534">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5">
        <f>IF(NOT(EXACT(A44, "MP Complete")), INDEX(MP_new!$A$4:$J$9, MATCH(Step3!A44 - 1, MP_new!$A$4:$A$9, 0), 7), S42)</f>
        <v>0</v>
      </c>
      <c r="T44" s="534">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5">
        <f>IF(NOT(EXACT(A45, "MP Complete")), INDEX(MP_new!$A$4:$J$9, MATCH(Step3!A45 - 1, MP_new!$A$4:$A$9, 0), 7), S43)</f>
        <v>0</v>
      </c>
      <c r="T45" s="534">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5">
        <f>IF(NOT(EXACT(A46, "MP Complete")), INDEX(MP_new!$A$4:$J$9, MATCH(Step3!A46 - 1, MP_new!$A$4:$A$9, 0), 7), S44)</f>
        <v>0</v>
      </c>
      <c r="T46" s="534">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5">
        <f>IF(NOT(EXACT(A47, "MP Complete")), INDEX(MP_new!$A$4:$J$9, MATCH(Step3!A47 - 1, MP_new!$A$4:$A$9, 0), 7), S45)</f>
        <v>0</v>
      </c>
      <c r="T47" s="534">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5">
        <f>IF(NOT(EXACT(A48, "MP Complete")), INDEX(MP_new!$A$4:$J$9, MATCH(Step3!A48 - 1, MP_new!$A$4:$A$9, 0), 7), S46)</f>
        <v>0</v>
      </c>
      <c r="T48" s="534">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5">
        <f>IF(NOT(EXACT(A49, "MP Complete")), INDEX(MP_new!$A$4:$J$9, MATCH(Step3!A49 - 1, MP_new!$A$4:$A$9, 0), 7), S47)</f>
        <v>0</v>
      </c>
      <c r="T49" s="534">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5">
        <f>IF(NOT(EXACT(A50, "MP Complete")), INDEX(MP_new!$A$4:$J$9, MATCH(Step3!A50 - 1, MP_new!$A$4:$A$9, 0), 7), S48)</f>
        <v>0</v>
      </c>
      <c r="T50" s="534">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5">
        <f>IF(NOT(EXACT(A51, "MP Complete")), INDEX(MP_new!$A$4:$J$9, MATCH(Step3!A51 - 1, MP_new!$A$4:$A$9, 0), 7), S49)</f>
        <v>0</v>
      </c>
      <c r="T51" s="534">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5">
        <f>IF(NOT(EXACT(A52, "MP Complete")), INDEX(MP_new!$A$4:$J$9, MATCH(Step3!A52 - 1, MP_new!$A$4:$A$9, 0), 7), S50)</f>
        <v>0</v>
      </c>
      <c r="T52" s="534">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5">
        <f>IF(NOT(EXACT(A53, "MP Complete")), INDEX(MP_new!$A$4:$J$9, MATCH(Step3!A53 - 1, MP_new!$A$4:$A$9, 0), 7), S51)</f>
        <v>0</v>
      </c>
      <c r="T53" s="534">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5">
        <f>IF(NOT(EXACT(A54, "MP Complete")), INDEX(MP_new!$A$4:$J$9, MATCH(Step3!A54 - 1, MP_new!$A$4:$A$9, 0), 7), S52)</f>
        <v>0</v>
      </c>
      <c r="T54" s="534">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NPV=$65.254)</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MATCH(Step4!A12, MP_new!$A$4:$A$9, 0), 7), S10)</f>
        <v>0</v>
      </c>
      <c r="T12" s="534">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MATCH(Step4!A13 - 1, MP_new!$A$4:$A$9, 0), 7), S11)</f>
        <v>0</v>
      </c>
      <c r="T13" s="534">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MATCH(Step4!A14 - 1, MP_new!$A$4:$A$9, 0), 7), S12)</f>
        <v>0</v>
      </c>
      <c r="T14" s="534">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MATCH(Step4!A15 - 1, MP_new!$A$4:$A$9, 0), 7), S13)</f>
        <v>0</v>
      </c>
      <c r="T15" s="534">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MATCH(Step4!A16 - 1, MP_new!$A$4:$A$9, 0), 7), S14)</f>
        <v>0</v>
      </c>
      <c r="T16" s="534">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MATCH(Step4!A17 - 1, MP_new!$A$4:$A$9, 0), 7), S15)</f>
        <v>0</v>
      </c>
      <c r="T17" s="534">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MATCH(Step4!A18 - 1, MP_new!$A$4:$A$9, 0), 7), S16)</f>
        <v>0</v>
      </c>
      <c r="T18" s="534">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MATCH(Step4!A19 - 1, MP_new!$A$4:$A$9, 0), 7), S17)</f>
        <v>0</v>
      </c>
      <c r="T19" s="534">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MATCH(Step4!A20 - 1, MP_new!$A$4:$A$9, 0), 7), S18)</f>
        <v>0</v>
      </c>
      <c r="T20" s="534">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MATCH(Step4!A21 - 1, MP_new!$A$4:$A$9, 0), 7), S19)</f>
        <v>0</v>
      </c>
      <c r="T21" s="534">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5">
        <f>IF(NOT(EXACT(A22, "MP Complete")), INDEX(MP_new!$A$4:$J$9, MATCH(Step4!A22 - 1, MP_new!$A$4:$A$9, 0), 7), S20)</f>
        <v>0</v>
      </c>
      <c r="T22" s="534">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5">
        <f>IF(NOT(EXACT(A23, "MP Complete")), INDEX(MP_new!$A$4:$J$9, MATCH(Step4!A23 - 1, MP_new!$A$4:$A$9, 0), 7), S21)</f>
        <v>0</v>
      </c>
      <c r="T23" s="534">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5">
        <f>IF(NOT(EXACT(A24, "MP Complete")), INDEX(MP_new!$A$4:$J$9, MATCH(Step4!A24 - 1, MP_new!$A$4:$A$9, 0), 7), S22)</f>
        <v>0</v>
      </c>
      <c r="T24" s="534">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5">
        <f>IF(NOT(EXACT(A25, "MP Complete")), INDEX(MP_new!$A$4:$J$9, MATCH(Step4!A25 - 1, MP_new!$A$4:$A$9, 0), 7), S23)</f>
        <v>0</v>
      </c>
      <c r="T25" s="534">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5">
        <f>IF(NOT(EXACT(A26, "MP Complete")), INDEX(MP_new!$A$4:$J$9, MATCH(Step4!A26 - 1, MP_new!$A$4:$A$9, 0), 7), S24)</f>
        <v>0</v>
      </c>
      <c r="T26" s="534">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5">
        <f>IF(NOT(EXACT(A27, "MP Complete")), INDEX(MP_new!$A$4:$J$9, MATCH(Step4!A27 - 1, MP_new!$A$4:$A$9, 0), 7), S25)</f>
        <v>0</v>
      </c>
      <c r="T27" s="534">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5">
        <f>IF(NOT(EXACT(A28, "MP Complete")), INDEX(MP_new!$A$4:$J$9, MATCH(Step4!A28 - 1, MP_new!$A$4:$A$9, 0), 7), S26)</f>
        <v>0</v>
      </c>
      <c r="T28" s="534">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5">
        <f>IF(NOT(EXACT(A29, "MP Complete")), INDEX(MP_new!$A$4:$J$9, MATCH(Step4!A29 - 1, MP_new!$A$4:$A$9, 0), 7), S27)</f>
        <v>0</v>
      </c>
      <c r="T29" s="534">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5">
        <f>IF(NOT(EXACT(A30, "MP Complete")), INDEX(MP_new!$A$4:$J$9, MATCH(Step4!A30 - 1, MP_new!$A$4:$A$9, 0), 7), S28)</f>
        <v>0</v>
      </c>
      <c r="T30" s="534">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5">
        <f>IF(NOT(EXACT(A31, "MP Complete")), INDEX(MP_new!$A$4:$J$9, MATCH(Step4!A31 - 1, MP_new!$A$4:$A$9, 0), 7), S29)</f>
        <v>0</v>
      </c>
      <c r="T31" s="534">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5">
        <f>IF(NOT(EXACT(A32, "MP Complete")), INDEX(MP_new!$A$4:$J$9, MATCH(Step4!A32 - 1, MP_new!$A$4:$A$9, 0), 7), S30)</f>
        <v>0</v>
      </c>
      <c r="T32" s="534">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5">
        <f>IF(NOT(EXACT(A33, "MP Complete")), INDEX(MP_new!$A$4:$J$9, MATCH(Step4!A33 - 1, MP_new!$A$4:$A$9, 0), 7), S31)</f>
        <v>0</v>
      </c>
      <c r="T33" s="534">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5">
        <f>IF(NOT(EXACT(A34, "MP Complete")), INDEX(MP_new!$A$4:$J$9, MATCH(Step4!A34 - 1, MP_new!$A$4:$A$9, 0), 7), S32)</f>
        <v>0</v>
      </c>
      <c r="T34" s="534">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5">
        <f>IF(NOT(EXACT(A35, "MP Complete")), INDEX(MP_new!$A$4:$J$9, MATCH(Step4!A35 - 1, MP_new!$A$4:$A$9, 0), 7), S33)</f>
        <v>0</v>
      </c>
      <c r="T35" s="534">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5">
        <f>IF(NOT(EXACT(A36, "MP Complete")), INDEX(MP_new!$A$4:$J$9, MATCH(Step4!A36 - 1, MP_new!$A$4:$A$9, 0), 7), S34)</f>
        <v>0</v>
      </c>
      <c r="T36" s="534">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5">
        <f>IF(NOT(EXACT(A37, "MP Complete")), INDEX(MP_new!$A$4:$J$9, MATCH(Step4!A37 - 1, MP_new!$A$4:$A$9, 0), 7), S35)</f>
        <v>0</v>
      </c>
      <c r="T37" s="534">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5">
        <f>IF(NOT(EXACT(A38, "MP Complete")), INDEX(MP_new!$A$4:$J$9, MATCH(Step4!A38 - 1, MP_new!$A$4:$A$9, 0), 7), S36)</f>
        <v>0</v>
      </c>
      <c r="T38" s="534">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5">
        <f>IF(NOT(EXACT(A39, "MP Complete")), INDEX(MP_new!$A$4:$J$9, MATCH(Step4!A39 - 1, MP_new!$A$4:$A$9, 0), 7), S37)</f>
        <v>0</v>
      </c>
      <c r="T39" s="534">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5">
        <f>IF(NOT(EXACT(A40, "MP Complete")), INDEX(MP_new!$A$4:$J$9, MATCH(Step4!A40 - 1, MP_new!$A$4:$A$9, 0), 7), S38)</f>
        <v>0</v>
      </c>
      <c r="T40" s="534">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5">
        <f>IF(NOT(EXACT(A41, "MP Complete")), INDEX(MP_new!$A$4:$J$9, MATCH(Step4!A41 - 1, MP_new!$A$4:$A$9, 0), 7), S39)</f>
        <v>0</v>
      </c>
      <c r="T41" s="534">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5">
        <f>IF(NOT(EXACT(A42, "MP Complete")), INDEX(MP_new!$A$4:$J$9, MATCH(Step4!A42 - 1, MP_new!$A$4:$A$9, 0), 7), S40)</f>
        <v>0</v>
      </c>
      <c r="T42" s="534">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5">
        <f>IF(NOT(EXACT(A43, "MP Complete")), INDEX(MP_new!$A$4:$J$9, MATCH(Step4!A43 - 1, MP_new!$A$4:$A$9, 0), 7), S41)</f>
        <v>0</v>
      </c>
      <c r="T43" s="534">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5">
        <f>IF(NOT(EXACT(A44, "MP Complete")), INDEX(MP_new!$A$4:$J$9, MATCH(Step4!A44 - 1, MP_new!$A$4:$A$9, 0), 7), S42)</f>
        <v>0</v>
      </c>
      <c r="T44" s="534">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5">
        <f>IF(NOT(EXACT(A45, "MP Complete")), INDEX(MP_new!$A$4:$J$9, MATCH(Step4!A45 - 1, MP_new!$A$4:$A$9, 0), 7), S43)</f>
        <v>0</v>
      </c>
      <c r="T45" s="534">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5">
        <f>IF(NOT(EXACT(A46, "MP Complete")), INDEX(MP_new!$A$4:$J$9, MATCH(Step4!A46 - 1, MP_new!$A$4:$A$9, 0), 7), S44)</f>
        <v>0</v>
      </c>
      <c r="T46" s="534">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5">
        <f>IF(NOT(EXACT(A47, "MP Complete")), INDEX(MP_new!$A$4:$J$9, MATCH(Step4!A47 - 1, MP_new!$A$4:$A$9, 0), 7), S45)</f>
        <v>0</v>
      </c>
      <c r="T47" s="534">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5">
        <f>IF(NOT(EXACT(A48, "MP Complete")), INDEX(MP_new!$A$4:$J$9, MATCH(Step4!A48 - 1, MP_new!$A$4:$A$9, 0), 7), S46)</f>
        <v>0</v>
      </c>
      <c r="T48" s="534">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5">
        <f>IF(NOT(EXACT(A49, "MP Complete")), INDEX(MP_new!$A$4:$J$9, MATCH(Step4!A49 - 1, MP_new!$A$4:$A$9, 0), 7), S47)</f>
        <v>0</v>
      </c>
      <c r="T49" s="534">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5">
        <f>IF(NOT(EXACT(A50, "MP Complete")), INDEX(MP_new!$A$4:$J$9, MATCH(Step4!A50 - 1, MP_new!$A$4:$A$9, 0), 7), S48)</f>
        <v>0</v>
      </c>
      <c r="T50" s="534">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5">
        <f>IF(NOT(EXACT(A51, "MP Complete")), INDEX(MP_new!$A$4:$J$9, MATCH(Step4!A51 - 1, MP_new!$A$4:$A$9, 0), 7), S49)</f>
        <v>0</v>
      </c>
      <c r="T51" s="534">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5">
        <f>IF(NOT(EXACT(A52, "MP Complete")), INDEX(MP_new!$A$4:$J$9, MATCH(Step4!A52 - 1, MP_new!$A$4:$A$9, 0), 7), S50)</f>
        <v>0</v>
      </c>
      <c r="T52" s="534">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5">
        <f>IF(NOT(EXACT(A53, "MP Complete")), INDEX(MP_new!$A$4:$J$9, MATCH(Step4!A53 - 1, MP_new!$A$4:$A$9, 0), 7), S51)</f>
        <v>0</v>
      </c>
      <c r="T53" s="534">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5">
        <f>IF(NOT(EXACT(A54, "MP Complete")), INDEX(MP_new!$A$4:$J$9, MATCH(Step4!A54 - 1, MP_new!$A$4:$A$9, 0), 7), S52)</f>
        <v>0</v>
      </c>
      <c r="T54" s="534">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NPV=$70.303)</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MATCH(Step5!A12, MP_new!$A$4:$A$9, 0), 7), S10)</f>
        <v>0</v>
      </c>
      <c r="T12" s="534">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5">
        <f>IF(NOT(EXACT(A13, "MP Complete")), INDEX(MP_new!$A$4:$J$9, MATCH(Step5!A13 - 1, MP_new!$A$4:$A$9, 0), 7), S11)</f>
        <v>0</v>
      </c>
      <c r="T13" s="534">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5">
        <f>IF(NOT(EXACT(A14, "MP Complete")), INDEX(MP_new!$A$4:$J$9, MATCH(Step5!A14 - 1, MP_new!$A$4:$A$9, 0), 7), S12)</f>
        <v>0</v>
      </c>
      <c r="T14" s="534">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5">
        <f>IF(NOT(EXACT(A15, "MP Complete")), INDEX(MP_new!$A$4:$J$9, MATCH(Step5!A15 - 1, MP_new!$A$4:$A$9, 0), 7), S13)</f>
        <v>0</v>
      </c>
      <c r="T15" s="534">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5">
        <f>IF(NOT(EXACT(A16, "MP Complete")), INDEX(MP_new!$A$4:$J$9, MATCH(Step5!A16 - 1, MP_new!$A$4:$A$9, 0), 7), S14)</f>
        <v>0</v>
      </c>
      <c r="T16" s="534">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5">
        <f>IF(NOT(EXACT(A17, "MP Complete")), INDEX(MP_new!$A$4:$J$9, MATCH(Step5!A17 - 1, MP_new!$A$4:$A$9, 0), 7), S15)</f>
        <v>0</v>
      </c>
      <c r="T17" s="534">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5">
        <f>IF(NOT(EXACT(A18, "MP Complete")), INDEX(MP_new!$A$4:$J$9, MATCH(Step5!A18 - 1, MP_new!$A$4:$A$9, 0), 7), S16)</f>
        <v>0</v>
      </c>
      <c r="T18" s="534">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5">
        <f>IF(NOT(EXACT(A19, "MP Complete")), INDEX(MP_new!$A$4:$J$9, MATCH(Step5!A19 - 1, MP_new!$A$4:$A$9, 0), 7), S17)</f>
        <v>0</v>
      </c>
      <c r="T19" s="534">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5">
        <f>IF(NOT(EXACT(A20, "MP Complete")), INDEX(MP_new!$A$4:$J$9, MATCH(Step5!A20 - 1, MP_new!$A$4:$A$9, 0), 7), S18)</f>
        <v>0</v>
      </c>
      <c r="T20" s="534">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5">
        <f>IF(NOT(EXACT(A21, "MP Complete")), INDEX(MP_new!$A$4:$J$9, MATCH(Step5!A21 - 1, MP_new!$A$4:$A$9, 0), 7), S19)</f>
        <v>0</v>
      </c>
      <c r="T21" s="534">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5">
        <f>IF(NOT(EXACT(A22, "MP Complete")), INDEX(MP_new!$A$4:$J$9, MATCH(Step5!A22 - 1, MP_new!$A$4:$A$9, 0), 7), S20)</f>
        <v>0</v>
      </c>
      <c r="T22" s="534">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5">
        <f>IF(NOT(EXACT(A23, "MP Complete")), INDEX(MP_new!$A$4:$J$9, MATCH(Step5!A23 - 1, MP_new!$A$4:$A$9, 0), 7), S21)</f>
        <v>0</v>
      </c>
      <c r="T23" s="534">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5">
        <f>IF(NOT(EXACT(A24, "MP Complete")), INDEX(MP_new!$A$4:$J$9, MATCH(Step5!A24 - 1, MP_new!$A$4:$A$9, 0), 7), S22)</f>
        <v>0</v>
      </c>
      <c r="T24" s="534">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f>'10 YEAR PROJECTION'!U$54/1000000</f>
        <v>4.5</v>
      </c>
      <c r="D25" s="536">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5">
        <f>IF(NOT(EXACT(A25, "MP Complete")), INDEX(MP_new!$A$4:$J$9, MATCH(Step5!A25 - 1, MP_new!$A$4:$A$9, 0), 7), S23)</f>
        <v>0</v>
      </c>
      <c r="T25" s="534">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f>'10 YEAR PROJECTION'!W$54/1000000</f>
        <v>1.5</v>
      </c>
      <c r="D26" s="536">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5">
        <f>IF(NOT(EXACT(A26, "MP Complete")), INDEX(MP_new!$A$4:$J$9, MATCH(Step5!A26 - 1, MP_new!$A$4:$A$9, 0), 7), S24)</f>
        <v>0</v>
      </c>
      <c r="T26" s="534">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5">
        <f>IF(NOT(EXACT(A27, "MP Complete")), INDEX(MP_new!$A$4:$J$9, MATCH(Step5!A27 - 1, MP_new!$A$4:$A$9, 0), 7), S25)</f>
        <v>0</v>
      </c>
      <c r="T27" s="534">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5">
        <f>IF(NOT(EXACT(A28, "MP Complete")), INDEX(MP_new!$A$4:$J$9, MATCH(Step5!A28 - 1, MP_new!$A$4:$A$9, 0), 7), S26)</f>
        <v>0</v>
      </c>
      <c r="T28" s="534">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5">
        <f>IF(NOT(EXACT(A29, "MP Complete")), INDEX(MP_new!$A$4:$J$9, MATCH(Step5!A29 - 1, MP_new!$A$4:$A$9, 0), 7), S27)</f>
        <v>0</v>
      </c>
      <c r="T29" s="534">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5">
        <f>IF(NOT(EXACT(A30, "MP Complete")), INDEX(MP_new!$A$4:$J$9, MATCH(Step5!A30 - 1, MP_new!$A$4:$A$9, 0), 7), S28)</f>
        <v>0</v>
      </c>
      <c r="T30" s="534">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5">
        <f>IF(NOT(EXACT(A31, "MP Complete")), INDEX(MP_new!$A$4:$J$9, MATCH(Step5!A31 - 1, MP_new!$A$4:$A$9, 0), 7), S29)</f>
        <v>0</v>
      </c>
      <c r="T31" s="534">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5">
        <f>IF(NOT(EXACT(A32, "MP Complete")), INDEX(MP_new!$A$4:$J$9, MATCH(Step5!A32 - 1, MP_new!$A$4:$A$9, 0), 7), S30)</f>
        <v>0</v>
      </c>
      <c r="T32" s="534">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5">
        <f>IF(NOT(EXACT(A33, "MP Complete")), INDEX(MP_new!$A$4:$J$9, MATCH(Step5!A33 - 1, MP_new!$A$4:$A$9, 0), 7), S31)</f>
        <v>0</v>
      </c>
      <c r="T33" s="534">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5">
        <f>IF(NOT(EXACT(A34, "MP Complete")), INDEX(MP_new!$A$4:$J$9, MATCH(Step5!A34 - 1, MP_new!$A$4:$A$9, 0), 7), S32)</f>
        <v>0</v>
      </c>
      <c r="T34" s="534">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5">
        <f>IF(NOT(EXACT(A35, "MP Complete")), INDEX(MP_new!$A$4:$J$9, MATCH(Step5!A35 - 1, MP_new!$A$4:$A$9, 0), 7), S33)</f>
        <v>0</v>
      </c>
      <c r="T35" s="534">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5">
        <f>IF(NOT(EXACT(A36, "MP Complete")), INDEX(MP_new!$A$4:$J$9, MATCH(Step5!A36 - 1, MP_new!$A$4:$A$9, 0), 7), S34)</f>
        <v>0</v>
      </c>
      <c r="T36" s="534">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5">
        <f>IF(NOT(EXACT(A37, "MP Complete")), INDEX(MP_new!$A$4:$J$9, MATCH(Step5!A37 - 1, MP_new!$A$4:$A$9, 0), 7), S35)</f>
        <v>0</v>
      </c>
      <c r="T37" s="534">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5">
        <f>IF(NOT(EXACT(A38, "MP Complete")), INDEX(MP_new!$A$4:$J$9, MATCH(Step5!A38 - 1, MP_new!$A$4:$A$9, 0), 7), S36)</f>
        <v>0</v>
      </c>
      <c r="T38" s="534">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5">
        <f>IF(NOT(EXACT(A39, "MP Complete")), INDEX(MP_new!$A$4:$J$9, MATCH(Step5!A39 - 1, MP_new!$A$4:$A$9, 0), 7), S37)</f>
        <v>0</v>
      </c>
      <c r="T39" s="534">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6">
        <v>0</v>
      </c>
      <c r="D40" s="536">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5">
        <f>IF(NOT(EXACT(A40, "MP Complete")), INDEX(MP_new!$A$4:$J$9, MATCH(Step5!A40 - 1, MP_new!$A$4:$A$9, 0), 7), S38)</f>
        <v>0</v>
      </c>
      <c r="T40" s="534">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5">
        <f>IF(NOT(EXACT(A41, "MP Complete")), INDEX(MP_new!$A$4:$J$9, MATCH(Step5!A41 - 1, MP_new!$A$4:$A$9, 0), 7), S39)</f>
        <v>0</v>
      </c>
      <c r="T41" s="534">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6">
        <v>0</v>
      </c>
      <c r="D42" s="536">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5">
        <f>IF(NOT(EXACT(A42, "MP Complete")), INDEX(MP_new!$A$4:$J$9, MATCH(Step5!A42 - 1, MP_new!$A$4:$A$9, 0), 7), S40)</f>
        <v>0</v>
      </c>
      <c r="T42" s="534">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5">
        <f>IF(NOT(EXACT(A43, "MP Complete")), INDEX(MP_new!$A$4:$J$9, MATCH(Step5!A43 - 1, MP_new!$A$4:$A$9, 0), 7), S41)</f>
        <v>0</v>
      </c>
      <c r="T43" s="534">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6">
        <v>0</v>
      </c>
      <c r="D44" s="536">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5">
        <f>IF(NOT(EXACT(A44, "MP Complete")), INDEX(MP_new!$A$4:$J$9, MATCH(Step5!A44 - 1, MP_new!$A$4:$A$9, 0), 7), S42)</f>
        <v>0</v>
      </c>
      <c r="T44" s="534">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5">
        <f>IF(NOT(EXACT(A45, "MP Complete")), INDEX(MP_new!$A$4:$J$9, MATCH(Step5!A45 - 1, MP_new!$A$4:$A$9, 0), 7), S43)</f>
        <v>0</v>
      </c>
      <c r="T45" s="534">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6">
        <v>0</v>
      </c>
      <c r="D46" s="536">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5">
        <f>IF(NOT(EXACT(A46, "MP Complete")), INDEX(MP_new!$A$4:$J$9, MATCH(Step5!A46 - 1, MP_new!$A$4:$A$9, 0), 7), S44)</f>
        <v>0</v>
      </c>
      <c r="T46" s="534">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5">
        <f>IF(NOT(EXACT(A47, "MP Complete")), INDEX(MP_new!$A$4:$J$9, MATCH(Step5!A47 - 1, MP_new!$A$4:$A$9, 0), 7), S45)</f>
        <v>0</v>
      </c>
      <c r="T47" s="534">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6">
        <v>0</v>
      </c>
      <c r="D48" s="536">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5">
        <f>IF(NOT(EXACT(A48, "MP Complete")), INDEX(MP_new!$A$4:$J$9, MATCH(Step5!A48 - 1, MP_new!$A$4:$A$9, 0), 7), S46)</f>
        <v>0</v>
      </c>
      <c r="T48" s="534">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5">
        <f>IF(NOT(EXACT(A49, "MP Complete")), INDEX(MP_new!$A$4:$J$9, MATCH(Step5!A49 - 1, MP_new!$A$4:$A$9, 0), 7), S47)</f>
        <v>0</v>
      </c>
      <c r="T49" s="534">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5">
        <f>IF(NOT(EXACT(A50, "MP Complete")), INDEX(MP_new!$A$4:$J$9, MATCH(Step5!A50 - 1, MP_new!$A$4:$A$9, 0), 7), S48)</f>
        <v>0</v>
      </c>
      <c r="T50" s="534">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5">
        <f>IF(NOT(EXACT(A51, "MP Complete")), INDEX(MP_new!$A$4:$J$9, MATCH(Step5!A51 - 1, MP_new!$A$4:$A$9, 0), 7), S49)</f>
        <v>0</v>
      </c>
      <c r="T51" s="534">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5">
        <f>IF(NOT(EXACT(A52, "MP Complete")), INDEX(MP_new!$A$4:$J$9, MATCH(Step5!A52 - 1, MP_new!$A$4:$A$9, 0), 7), S50)</f>
        <v>0</v>
      </c>
      <c r="T52" s="534">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5">
        <f>IF(NOT(EXACT(A53, "MP Complete")), INDEX(MP_new!$A$4:$J$9, MATCH(Step5!A53 - 1, MP_new!$A$4:$A$9, 0), 7), S51)</f>
        <v>0</v>
      </c>
      <c r="T53" s="534">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5">
        <f>IF(NOT(EXACT(A54, "MP Complete")), INDEX(MP_new!$A$4:$J$9, MATCH(Step5!A54 - 1, MP_new!$A$4:$A$9, 0), 7), S52)</f>
        <v>0</v>
      </c>
      <c r="T54" s="534">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B2:R2"/>
    <mergeCell ref="Q3:R3"/>
    <mergeCell ref="D3:E3"/>
    <mergeCell ref="F3:H3"/>
    <mergeCell ref="I3:K3"/>
    <mergeCell ref="L3:N3"/>
    <mergeCell ref="O3:P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workbookViewId="0">
      <selection activeCell="L2" sqref="L2"/>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589</v>
      </c>
      <c r="CK2" s="156"/>
      <c r="CL2" s="156"/>
      <c r="CM2" s="156"/>
      <c r="CN2" s="156"/>
      <c r="CO2" s="156"/>
      <c r="CP2" s="156"/>
    </row>
    <row r="3" spans="1:94" ht="15" customHeight="1" x14ac:dyDescent="0.25">
      <c r="A3" s="396" t="s">
        <v>50</v>
      </c>
      <c r="B3" s="397"/>
      <c r="C3" s="397"/>
      <c r="D3" s="397"/>
      <c r="E3" s="397"/>
      <c r="F3" s="397"/>
      <c r="G3" s="507">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581</v>
      </c>
      <c r="I11" s="393" t="s">
        <v>582</v>
      </c>
      <c r="J11" s="393" t="s">
        <v>580</v>
      </c>
      <c r="K11" s="393" t="s">
        <v>583</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8">
        <f>G$3-G3</f>
        <v>0</v>
      </c>
      <c r="I12" s="508">
        <f>H12</f>
        <v>0</v>
      </c>
      <c r="J12" s="508">
        <f>G3-G3 -J3</f>
        <v>0</v>
      </c>
      <c r="K12" s="508">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8">
        <f t="shared" ref="H13:H18" si="1">$G3-$G4</f>
        <v>73351</v>
      </c>
      <c r="I13" s="508">
        <v>0</v>
      </c>
      <c r="J13" s="508">
        <f t="shared" ref="J13:J18" si="2">G3-(G4 -J4)</f>
        <v>73351</v>
      </c>
      <c r="K13" s="508">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8">
        <f t="shared" si="1"/>
        <v>0</v>
      </c>
      <c r="I14" s="508">
        <f>SUM(H$14:H14)</f>
        <v>0</v>
      </c>
      <c r="J14" s="508">
        <f t="shared" si="2"/>
        <v>5000</v>
      </c>
      <c r="K14" s="508">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8">
        <f t="shared" si="1"/>
        <v>0</v>
      </c>
      <c r="I15" s="508">
        <f>SUM(H$14:H15)</f>
        <v>0</v>
      </c>
      <c r="J15" s="508">
        <f t="shared" si="2"/>
        <v>9000</v>
      </c>
      <c r="K15" s="508">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8">
        <f t="shared" si="1"/>
        <v>0</v>
      </c>
      <c r="I16" s="508">
        <f>SUM(H$14:H16)</f>
        <v>0</v>
      </c>
      <c r="J16" s="508">
        <f t="shared" si="2"/>
        <v>9000</v>
      </c>
      <c r="K16" s="508">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8">
        <f t="shared" si="1"/>
        <v>0</v>
      </c>
      <c r="I17" s="508">
        <f>SUM(H$14:H17)</f>
        <v>0</v>
      </c>
      <c r="J17" s="508">
        <f t="shared" si="2"/>
        <v>9000</v>
      </c>
      <c r="K17" s="508">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8">
        <f t="shared" si="1"/>
        <v>0</v>
      </c>
      <c r="I18" s="508">
        <f>SUM(H$14:H18)</f>
        <v>0</v>
      </c>
      <c r="J18" s="508">
        <f t="shared" si="2"/>
        <v>9000</v>
      </c>
      <c r="K18" s="508">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588</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122</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171</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122</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598" t="s">
        <v>1</v>
      </c>
      <c r="C2" s="599"/>
      <c r="D2" s="599"/>
      <c r="E2" s="599"/>
      <c r="F2" s="599"/>
      <c r="G2" s="599"/>
      <c r="H2" s="599"/>
      <c r="I2" s="599"/>
      <c r="J2" s="599"/>
      <c r="K2" s="599"/>
      <c r="L2" s="599"/>
      <c r="M2" s="599"/>
      <c r="N2" s="599"/>
      <c r="O2" s="599"/>
      <c r="P2" s="599"/>
      <c r="Q2" s="599"/>
      <c r="R2" s="599"/>
      <c r="Y2"/>
      <c r="Z2"/>
      <c r="BR2" s="9"/>
      <c r="BS2" s="9"/>
    </row>
    <row r="3" spans="1:71"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12"/>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8">
        <v>2018</v>
      </c>
      <c r="C5" s="538">
        <v>2018</v>
      </c>
      <c r="D5" s="539">
        <v>2018</v>
      </c>
      <c r="E5" s="540">
        <v>4.2500000000000003E-2</v>
      </c>
      <c r="F5" s="540">
        <v>2.9000000000000001E-2</v>
      </c>
      <c r="G5" s="540">
        <v>0.03</v>
      </c>
      <c r="H5" s="540">
        <v>0.04</v>
      </c>
      <c r="I5" s="541">
        <v>0</v>
      </c>
      <c r="J5" s="545">
        <v>30</v>
      </c>
      <c r="K5" s="542">
        <v>0.05</v>
      </c>
      <c r="L5" s="546" t="s">
        <v>25</v>
      </c>
      <c r="M5" s="543">
        <v>475</v>
      </c>
      <c r="N5" s="547">
        <v>15</v>
      </c>
      <c r="O5" s="548" t="s">
        <v>26</v>
      </c>
      <c r="P5" s="542">
        <v>3.5999999999999997E-2</v>
      </c>
      <c r="Q5" s="549" t="s">
        <v>466</v>
      </c>
      <c r="R5" s="544">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30" t="s">
        <v>27</v>
      </c>
      <c r="C7" s="599"/>
      <c r="D7" s="599"/>
      <c r="E7" s="599"/>
      <c r="F7" s="599"/>
      <c r="G7"/>
      <c r="H7"/>
      <c r="I7"/>
      <c r="K7" s="605" t="s">
        <v>28</v>
      </c>
      <c r="L7" s="606"/>
      <c r="M7" s="606"/>
      <c r="N7" s="607"/>
      <c r="O7" s="141"/>
      <c r="W7" s="9"/>
    </row>
    <row r="8" spans="1:71" s="56" customFormat="1" ht="20.25" customHeight="1" thickBot="1" x14ac:dyDescent="0.3">
      <c r="B8" s="608" t="s">
        <v>29</v>
      </c>
      <c r="C8" s="610"/>
      <c r="D8" s="608" t="str">
        <f>D5 &amp;" NPV Benefit ($Million)"</f>
        <v>2018 NPV Benefit ($Million)</v>
      </c>
      <c r="E8" s="609"/>
      <c r="F8" s="610"/>
      <c r="G8"/>
      <c r="H8"/>
      <c r="I8"/>
      <c r="K8" s="518"/>
      <c r="L8" s="620" t="s">
        <v>31</v>
      </c>
      <c r="M8" s="621"/>
      <c r="N8" s="622"/>
      <c r="Y8" s="9"/>
    </row>
    <row r="9" spans="1:71" s="56" customFormat="1" ht="20.25" customHeight="1" thickBot="1" x14ac:dyDescent="0.3">
      <c r="B9" s="603" t="s">
        <v>32</v>
      </c>
      <c r="C9" s="604"/>
      <c r="D9" s="600">
        <f>SUM(Step1!$W$55-Step1!$Q$55)</f>
        <v>288.17067178044005</v>
      </c>
      <c r="E9" s="601"/>
      <c r="F9" s="602"/>
      <c r="G9"/>
      <c r="H9"/>
      <c r="I9"/>
      <c r="K9" s="550"/>
      <c r="L9" s="617" t="s">
        <v>33</v>
      </c>
      <c r="M9" s="618"/>
      <c r="N9" s="619"/>
      <c r="O9" s="141"/>
      <c r="Z9" s="99"/>
    </row>
    <row r="10" spans="1:71" s="56" customFormat="1" ht="20.25" customHeight="1" thickBot="1" x14ac:dyDescent="0.3">
      <c r="B10" s="603" t="s">
        <v>34</v>
      </c>
      <c r="C10" s="604"/>
      <c r="D10" s="600">
        <f>SUM(Step2!$W$55-Step2!$Q$55)</f>
        <v>278.51628343908823</v>
      </c>
      <c r="E10" s="601"/>
      <c r="F10" s="602"/>
      <c r="G10"/>
      <c r="H10"/>
      <c r="I10"/>
      <c r="O10" s="141"/>
      <c r="Z10" s="99"/>
    </row>
    <row r="11" spans="1:71" s="56" customFormat="1" ht="20.25" customHeight="1" thickBot="1" x14ac:dyDescent="0.3">
      <c r="B11" s="603" t="s">
        <v>35</v>
      </c>
      <c r="C11" s="604"/>
      <c r="D11" s="600">
        <f>SUM(Step3!$W$55-Step3!$Q$55)</f>
        <v>269.23212170618922</v>
      </c>
      <c r="E11" s="601"/>
      <c r="F11" s="602"/>
      <c r="G11"/>
      <c r="H11"/>
      <c r="I11"/>
      <c r="K11"/>
      <c r="L11"/>
      <c r="M11"/>
      <c r="N11"/>
      <c r="O11" s="142"/>
      <c r="Z11" s="99"/>
    </row>
    <row r="12" spans="1:71" s="56" customFormat="1" ht="20.25" customHeight="1" thickBot="1" x14ac:dyDescent="0.3">
      <c r="B12" s="603" t="s">
        <v>36</v>
      </c>
      <c r="C12" s="604"/>
      <c r="D12" s="600">
        <f>SUM(Step4!$W$55-Step4!$Q$55)</f>
        <v>258.32018092972953</v>
      </c>
      <c r="E12" s="601"/>
      <c r="F12" s="602"/>
      <c r="G12"/>
      <c r="H12"/>
      <c r="I12"/>
      <c r="K12"/>
      <c r="L12"/>
      <c r="M12"/>
      <c r="N12"/>
      <c r="O12" s="141"/>
      <c r="Z12" s="99"/>
    </row>
    <row r="13" spans="1:71" s="56" customFormat="1" ht="20.25" customHeight="1" thickBot="1" x14ac:dyDescent="0.3">
      <c r="B13" s="603" t="s">
        <v>37</v>
      </c>
      <c r="C13" s="604"/>
      <c r="D13" s="600">
        <f>SUM(Step5!$W$55-Step5!$Q$55)</f>
        <v>253.27177782951512</v>
      </c>
      <c r="E13" s="601"/>
      <c r="F13" s="602"/>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51">
        <f>MP_new!G4</f>
        <v>0</v>
      </c>
      <c r="C15" s="9" t="s">
        <v>587</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13:C13"/>
    <mergeCell ref="D13:F13"/>
    <mergeCell ref="Q3:R3"/>
    <mergeCell ref="O3:P3"/>
    <mergeCell ref="D3:E3"/>
    <mergeCell ref="L9:N9"/>
    <mergeCell ref="L8:N8"/>
    <mergeCell ref="F3:H3"/>
    <mergeCell ref="L3:N3"/>
    <mergeCell ref="I3:K3"/>
    <mergeCell ref="B7:F7"/>
    <mergeCell ref="B2:R2"/>
    <mergeCell ref="D12:F12"/>
    <mergeCell ref="B11:C11"/>
    <mergeCell ref="D11:F11"/>
    <mergeCell ref="B12:C12"/>
    <mergeCell ref="K7:N7"/>
    <mergeCell ref="B9:C9"/>
    <mergeCell ref="D9:F9"/>
    <mergeCell ref="D8:F8"/>
    <mergeCell ref="B8:C8"/>
    <mergeCell ref="B10:C10"/>
    <mergeCell ref="D10:F10"/>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3" t="s">
        <v>38</v>
      </c>
      <c r="B3" s="631" t="s">
        <v>42</v>
      </c>
      <c r="C3" s="631" t="s">
        <v>43</v>
      </c>
      <c r="D3" s="631" t="s">
        <v>44</v>
      </c>
      <c r="E3" s="631" t="s">
        <v>45</v>
      </c>
      <c r="F3" s="631" t="s">
        <v>46</v>
      </c>
      <c r="G3" s="631" t="s">
        <v>47</v>
      </c>
      <c r="I3" s="633" t="s">
        <v>39</v>
      </c>
      <c r="J3" s="631" t="s">
        <v>42</v>
      </c>
      <c r="K3" s="631" t="s">
        <v>43</v>
      </c>
      <c r="L3" s="631" t="s">
        <v>44</v>
      </c>
      <c r="M3" s="631" t="s">
        <v>45</v>
      </c>
      <c r="N3" s="631" t="s">
        <v>46</v>
      </c>
      <c r="O3" s="631" t="s">
        <v>47</v>
      </c>
      <c r="Q3" s="399" t="s">
        <v>481</v>
      </c>
      <c r="R3" s="399"/>
      <c r="S3" s="399"/>
      <c r="T3" s="399"/>
      <c r="U3" s="399"/>
      <c r="V3" s="399"/>
    </row>
    <row r="4" spans="1:22" ht="26.25" customHeight="1" thickBot="1" x14ac:dyDescent="0.3">
      <c r="A4" s="634"/>
      <c r="B4" s="632"/>
      <c r="C4" s="632"/>
      <c r="D4" s="632"/>
      <c r="E4" s="632"/>
      <c r="F4" s="632"/>
      <c r="G4" s="632"/>
      <c r="I4" s="634"/>
      <c r="J4" s="632"/>
      <c r="K4" s="632"/>
      <c r="L4" s="632"/>
      <c r="M4" s="632"/>
      <c r="N4" s="632"/>
      <c r="O4" s="632"/>
      <c r="Q4" s="406" t="s">
        <v>486</v>
      </c>
      <c r="R4" s="407"/>
      <c r="S4" s="406"/>
      <c r="T4" s="407"/>
      <c r="U4" s="406"/>
      <c r="V4" s="406"/>
    </row>
    <row r="5" spans="1:22" s="126" customFormat="1" ht="32.25" customHeight="1" thickBot="1" x14ac:dyDescent="0.25">
      <c r="A5" s="136" t="str">
        <f>'Cost Analysis Input'!E2</f>
        <v>Traditional Shallow Flood</v>
      </c>
      <c r="B5" s="509"/>
      <c r="C5" s="509"/>
      <c r="D5" s="509"/>
      <c r="E5" s="509"/>
      <c r="F5" s="509"/>
      <c r="G5" s="509"/>
      <c r="I5" s="136" t="str">
        <f>'Cost Analysis Input'!I2</f>
        <v>Breeding Waterfowl &amp; Meadow</v>
      </c>
      <c r="J5" s="510"/>
      <c r="K5" s="510"/>
      <c r="L5" s="510"/>
      <c r="M5" s="510"/>
      <c r="N5" s="510"/>
      <c r="O5" s="510"/>
    </row>
    <row r="6" spans="1:22" s="126" customFormat="1" ht="32.25" customHeight="1" thickBot="1" x14ac:dyDescent="0.25">
      <c r="A6" s="136" t="str">
        <f>'Cost Analysis Input'!E3</f>
        <v>Sprinkler Shallow Flood</v>
      </c>
      <c r="B6" s="552"/>
      <c r="C6" s="509"/>
      <c r="D6" s="509"/>
      <c r="E6" s="509"/>
      <c r="F6" s="509"/>
      <c r="G6" s="509"/>
      <c r="I6" s="136" t="str">
        <f>'Cost Analysis Input'!I3</f>
        <v>Brine</v>
      </c>
      <c r="J6" s="510"/>
      <c r="K6" s="510"/>
      <c r="L6" s="510"/>
      <c r="M6" s="510"/>
      <c r="N6" s="510"/>
      <c r="O6" s="510"/>
    </row>
    <row r="7" spans="1:22" s="126" customFormat="1" ht="32.25" customHeight="1" thickBot="1" x14ac:dyDescent="0.25">
      <c r="A7" s="136" t="str">
        <f>'Cost Analysis Input'!E4</f>
        <v>Managed Vegetation Farm</v>
      </c>
      <c r="B7" s="552"/>
      <c r="C7" s="509"/>
      <c r="D7" s="509"/>
      <c r="E7" s="509"/>
      <c r="F7" s="509"/>
      <c r="G7" s="509"/>
      <c r="I7" s="136" t="str">
        <f>'Cost Analysis Input'!I4</f>
        <v>BWF</v>
      </c>
      <c r="J7" s="510"/>
      <c r="K7" s="510"/>
      <c r="L7" s="510"/>
      <c r="M7" s="510"/>
      <c r="N7" s="510"/>
      <c r="O7" s="510"/>
    </row>
    <row r="8" spans="1:22" s="126" customFormat="1" ht="32.25" customHeight="1" thickBot="1" x14ac:dyDescent="0.25">
      <c r="A8" s="136" t="str">
        <f>'Cost Analysis Input'!E5</f>
        <v>Managed Vegetation Phase 7a, 9 and 10</v>
      </c>
      <c r="B8" s="552"/>
      <c r="C8" s="509"/>
      <c r="D8" s="509"/>
      <c r="E8" s="509"/>
      <c r="F8" s="509"/>
      <c r="G8" s="509"/>
      <c r="I8" s="136" t="str">
        <f>'Cost Analysis Input'!I5</f>
        <v>DWM_Dec</v>
      </c>
      <c r="J8" s="510"/>
      <c r="K8" s="510"/>
      <c r="L8" s="510"/>
      <c r="M8" s="510"/>
      <c r="N8" s="510"/>
      <c r="O8" s="510"/>
    </row>
    <row r="9" spans="1:22" s="126" customFormat="1" ht="32.25" customHeight="1" thickBot="1" x14ac:dyDescent="0.25">
      <c r="A9" s="136" t="str">
        <f>'Cost Analysis Input'!E6</f>
        <v>Gravel</v>
      </c>
      <c r="B9" s="552"/>
      <c r="C9" s="509"/>
      <c r="D9" s="509"/>
      <c r="E9" s="509"/>
      <c r="F9" s="509"/>
      <c r="G9" s="509"/>
      <c r="I9" s="136" t="str">
        <f>'Cost Analysis Input'!I6</f>
        <v>DWM_Dust Control</v>
      </c>
      <c r="J9" s="510"/>
      <c r="K9" s="510"/>
      <c r="L9" s="510"/>
      <c r="M9" s="510"/>
      <c r="N9" s="510"/>
      <c r="O9" s="510"/>
    </row>
    <row r="10" spans="1:22" s="126" customFormat="1" ht="32.25" customHeight="1" thickBot="1" x14ac:dyDescent="0.25">
      <c r="A10" s="136" t="str">
        <f>'Cost Analysis Input'!E7</f>
        <v>Brine with BACM Backup</v>
      </c>
      <c r="B10" s="552"/>
      <c r="C10" s="509"/>
      <c r="D10" s="509"/>
      <c r="E10" s="509"/>
      <c r="F10" s="509"/>
      <c r="G10" s="509"/>
      <c r="I10" s="136" t="str">
        <f>'Cost Analysis Input'!I7</f>
        <v>DWM_Jan</v>
      </c>
      <c r="J10" s="510"/>
      <c r="K10" s="510"/>
      <c r="L10" s="510"/>
      <c r="M10" s="510"/>
      <c r="N10" s="510"/>
      <c r="O10" s="510"/>
    </row>
    <row r="11" spans="1:22" s="126" customFormat="1" ht="32.25" customHeight="1" thickBot="1" x14ac:dyDescent="0.25">
      <c r="A11" s="136" t="str">
        <f>'Cost Analysis Input'!E8</f>
        <v>Tillage with BACM Backup</v>
      </c>
      <c r="B11" s="552"/>
      <c r="C11" s="509"/>
      <c r="D11" s="509"/>
      <c r="E11" s="509"/>
      <c r="F11" s="509"/>
      <c r="G11" s="509"/>
      <c r="I11" s="136" t="str">
        <f>'Cost Analysis Input'!I8</f>
        <v>DWM_Oct</v>
      </c>
      <c r="J11" s="510"/>
      <c r="K11" s="510"/>
      <c r="L11" s="510"/>
      <c r="M11" s="510"/>
      <c r="N11" s="510"/>
      <c r="O11" s="510"/>
    </row>
    <row r="12" spans="1:22" s="126" customFormat="1" ht="32.25" customHeight="1" thickBot="1" x14ac:dyDescent="0.25">
      <c r="A12" s="136" t="str">
        <f>'Cost Analysis Input'!E9</f>
        <v>Channel Areas Reduced MDCE BACM</v>
      </c>
      <c r="B12" s="552"/>
      <c r="C12" s="509"/>
      <c r="D12" s="509"/>
      <c r="E12" s="509"/>
      <c r="F12" s="509"/>
      <c r="G12" s="509"/>
      <c r="I12" s="136" t="str">
        <f>'Cost Analysis Input'!I9</f>
        <v>DWM_Plovers</v>
      </c>
      <c r="J12" s="510"/>
      <c r="K12" s="510"/>
      <c r="L12" s="510"/>
      <c r="M12" s="510"/>
      <c r="N12" s="510"/>
      <c r="O12" s="510"/>
    </row>
    <row r="13" spans="1:22" s="126" customFormat="1" ht="32.25" customHeight="1" thickBot="1" x14ac:dyDescent="0.25">
      <c r="A13" s="136" t="str">
        <f>'Cost Analysis Input'!E10</f>
        <v>Sand Fences</v>
      </c>
      <c r="B13" s="552"/>
      <c r="C13" s="509"/>
      <c r="D13" s="509"/>
      <c r="E13" s="509"/>
      <c r="F13" s="509"/>
      <c r="G13" s="509"/>
      <c r="I13" s="136" t="str">
        <f>'Cost Analysis Input'!I10</f>
        <v>DWM_Spring_only</v>
      </c>
      <c r="J13" s="510"/>
      <c r="K13" s="510"/>
      <c r="L13" s="510"/>
      <c r="M13" s="510"/>
      <c r="N13" s="510"/>
      <c r="O13" s="510"/>
    </row>
    <row r="14" spans="1:22" s="126" customFormat="1" ht="32.25" customHeight="1" thickBot="1" x14ac:dyDescent="0.3">
      <c r="A14" s="136" t="str">
        <f>'Cost Analysis Input'!E12</f>
        <v>Habitat DCM</v>
      </c>
      <c r="B14" s="553"/>
      <c r="C14" s="509"/>
      <c r="D14" s="509"/>
      <c r="E14" s="509"/>
      <c r="F14" s="509"/>
      <c r="G14" s="509"/>
      <c r="I14" s="136" t="str">
        <f>'Cost Analysis Input'!I11</f>
        <v>ENV</v>
      </c>
      <c r="J14" s="510"/>
      <c r="K14" s="510"/>
      <c r="L14" s="510"/>
      <c r="M14" s="510"/>
      <c r="N14" s="510"/>
      <c r="O14" s="510"/>
      <c r="Q14"/>
      <c r="R14"/>
      <c r="S14"/>
      <c r="T14"/>
      <c r="U14"/>
      <c r="V14"/>
    </row>
    <row r="15" spans="1:22" s="126" customFormat="1" ht="32.25" customHeight="1" thickBot="1" x14ac:dyDescent="0.3">
      <c r="A15" s="136" t="s">
        <v>40</v>
      </c>
      <c r="B15" s="554"/>
      <c r="C15" s="509"/>
      <c r="D15" s="509"/>
      <c r="E15" s="509"/>
      <c r="F15" s="509"/>
      <c r="G15" s="509"/>
      <c r="I15" s="136" t="str">
        <f>'Cost Analysis Input'!I12</f>
        <v>Gravel</v>
      </c>
      <c r="J15" s="510"/>
      <c r="K15" s="510"/>
      <c r="L15" s="510"/>
      <c r="M15" s="510"/>
      <c r="N15" s="510"/>
      <c r="O15" s="510"/>
      <c r="Q15"/>
      <c r="R15"/>
      <c r="S15"/>
      <c r="T15"/>
      <c r="U15"/>
      <c r="V15"/>
    </row>
    <row r="16" spans="1:22" ht="32.25" customHeight="1" thickBot="1" x14ac:dyDescent="0.4">
      <c r="A16" s="637" t="s">
        <v>471</v>
      </c>
      <c r="B16" s="638"/>
      <c r="C16" s="638"/>
      <c r="D16" s="638"/>
      <c r="E16" s="638"/>
      <c r="F16" s="638"/>
      <c r="G16" s="638"/>
      <c r="I16" s="136" t="str">
        <f>'Cost Analysis Input'!I13</f>
        <v>Meadow</v>
      </c>
      <c r="J16" s="510"/>
      <c r="K16" s="510"/>
      <c r="L16" s="510"/>
      <c r="M16" s="510"/>
      <c r="N16" s="510"/>
      <c r="O16" s="510"/>
    </row>
    <row r="17" spans="1:15" ht="32.25" customHeight="1" thickBot="1" x14ac:dyDescent="0.3">
      <c r="A17" s="386"/>
      <c r="B17" s="387" t="s">
        <v>463</v>
      </c>
      <c r="C17" s="388" t="s">
        <v>467</v>
      </c>
      <c r="D17" s="388" t="s">
        <v>468</v>
      </c>
      <c r="E17" s="388" t="s">
        <v>469</v>
      </c>
      <c r="F17" s="388" t="s">
        <v>470</v>
      </c>
      <c r="G17" s="389" t="s">
        <v>472</v>
      </c>
      <c r="I17" s="136" t="str">
        <f>'Cost Analysis Input'!I14</f>
        <v>MSB</v>
      </c>
      <c r="J17" s="510"/>
      <c r="K17" s="510"/>
      <c r="L17" s="510"/>
      <c r="M17" s="510"/>
      <c r="N17" s="510"/>
      <c r="O17" s="510"/>
    </row>
    <row r="18" spans="1:15" ht="32.25" customHeight="1" thickBot="1" x14ac:dyDescent="0.3">
      <c r="A18" s="390" t="s">
        <v>111</v>
      </c>
      <c r="B18" s="511">
        <f>'Cost Analysis Input'!F2</f>
        <v>25</v>
      </c>
      <c r="C18" s="514">
        <f t="shared" ref="C18:G27" si="0">IF((C5-B5)&gt;0,((C5-B5)/640)*$B18,0)</f>
        <v>0</v>
      </c>
      <c r="D18" s="514">
        <f t="shared" si="0"/>
        <v>0</v>
      </c>
      <c r="E18" s="514">
        <f t="shared" si="0"/>
        <v>0</v>
      </c>
      <c r="F18" s="514">
        <f t="shared" si="0"/>
        <v>0</v>
      </c>
      <c r="G18" s="514">
        <f t="shared" si="0"/>
        <v>0</v>
      </c>
      <c r="I18" s="136" t="str">
        <f>'Cost Analysis Input'!I15</f>
        <v>MSB and SNPL</v>
      </c>
      <c r="J18" s="510"/>
      <c r="K18" s="510"/>
      <c r="L18" s="510"/>
      <c r="M18" s="510"/>
      <c r="N18" s="510"/>
      <c r="O18" s="510"/>
    </row>
    <row r="19" spans="1:15" ht="32.25" customHeight="1" thickBot="1" x14ac:dyDescent="0.3">
      <c r="A19" s="390" t="s">
        <v>121</v>
      </c>
      <c r="B19" s="511">
        <f>'Cost Analysis Input'!F3</f>
        <v>32</v>
      </c>
      <c r="C19" s="514">
        <f t="shared" si="0"/>
        <v>0</v>
      </c>
      <c r="D19" s="514">
        <f t="shared" si="0"/>
        <v>0</v>
      </c>
      <c r="E19" s="514">
        <f t="shared" si="0"/>
        <v>0</v>
      </c>
      <c r="F19" s="514">
        <f t="shared" si="0"/>
        <v>0</v>
      </c>
      <c r="G19" s="514">
        <f t="shared" si="0"/>
        <v>0</v>
      </c>
      <c r="I19" s="136" t="str">
        <f>'Cost Analysis Input'!I16</f>
        <v>MSB and SNPL_gravel</v>
      </c>
      <c r="J19" s="510"/>
      <c r="K19" s="510"/>
      <c r="L19" s="510"/>
      <c r="M19" s="510"/>
      <c r="N19" s="510"/>
      <c r="O19" s="510"/>
    </row>
    <row r="20" spans="1:15" ht="32.25" customHeight="1" thickBot="1" x14ac:dyDescent="0.3">
      <c r="A20" s="390" t="s">
        <v>125</v>
      </c>
      <c r="B20" s="511">
        <f>'Cost Analysis Input'!F4</f>
        <v>36</v>
      </c>
      <c r="C20" s="514">
        <f t="shared" si="0"/>
        <v>0</v>
      </c>
      <c r="D20" s="514">
        <f t="shared" si="0"/>
        <v>0</v>
      </c>
      <c r="E20" s="514">
        <f t="shared" si="0"/>
        <v>0</v>
      </c>
      <c r="F20" s="514">
        <f t="shared" si="0"/>
        <v>0</v>
      </c>
      <c r="G20" s="514">
        <f t="shared" si="0"/>
        <v>0</v>
      </c>
      <c r="I20" s="136" t="str">
        <f>'Cost Analysis Input'!I17</f>
        <v>MSB and SNPL_gravel_MWF</v>
      </c>
      <c r="J20" s="510"/>
      <c r="K20" s="510"/>
      <c r="L20" s="510"/>
      <c r="M20" s="510"/>
      <c r="N20" s="510"/>
      <c r="O20" s="510"/>
    </row>
    <row r="21" spans="1:15" ht="32.25" customHeight="1" thickBot="1" x14ac:dyDescent="0.3">
      <c r="A21" s="390" t="s">
        <v>129</v>
      </c>
      <c r="B21" s="511">
        <f>'Cost Analysis Input'!F5</f>
        <v>36</v>
      </c>
      <c r="C21" s="514">
        <f t="shared" si="0"/>
        <v>0</v>
      </c>
      <c r="D21" s="514">
        <f t="shared" si="0"/>
        <v>0</v>
      </c>
      <c r="E21" s="514">
        <f t="shared" si="0"/>
        <v>0</v>
      </c>
      <c r="F21" s="514">
        <f t="shared" si="0"/>
        <v>0</v>
      </c>
      <c r="G21" s="514">
        <f t="shared" si="0"/>
        <v>0</v>
      </c>
      <c r="I21" s="136" t="str">
        <f>'Cost Analysis Input'!I18</f>
        <v>MWF</v>
      </c>
      <c r="J21" s="510"/>
      <c r="K21" s="510"/>
      <c r="L21" s="510"/>
      <c r="M21" s="510"/>
      <c r="N21" s="510"/>
      <c r="O21" s="510"/>
    </row>
    <row r="22" spans="1:15" ht="32.25" customHeight="1" thickBot="1" x14ac:dyDescent="0.3">
      <c r="A22" s="390" t="s">
        <v>133</v>
      </c>
      <c r="B22" s="511">
        <f>'Cost Analysis Input'!F6</f>
        <v>37</v>
      </c>
      <c r="C22" s="514">
        <f t="shared" si="0"/>
        <v>0</v>
      </c>
      <c r="D22" s="514">
        <f t="shared" si="0"/>
        <v>0</v>
      </c>
      <c r="E22" s="514">
        <f t="shared" si="0"/>
        <v>0</v>
      </c>
      <c r="F22" s="514">
        <f t="shared" si="0"/>
        <v>0</v>
      </c>
      <c r="G22" s="514">
        <f t="shared" si="0"/>
        <v>0</v>
      </c>
      <c r="I22" s="136" t="str">
        <f>'Cost Analysis Input'!I19</f>
        <v>MWF and MSB</v>
      </c>
      <c r="J22" s="510"/>
      <c r="K22" s="510"/>
      <c r="L22" s="510"/>
      <c r="M22" s="510"/>
      <c r="N22" s="510"/>
      <c r="O22" s="510"/>
    </row>
    <row r="23" spans="1:15" ht="32.25" customHeight="1" thickBot="1" x14ac:dyDescent="0.3">
      <c r="A23" s="390" t="s">
        <v>123</v>
      </c>
      <c r="B23" s="511">
        <f>'Cost Analysis Input'!F7</f>
        <v>22</v>
      </c>
      <c r="C23" s="514">
        <f t="shared" si="0"/>
        <v>0</v>
      </c>
      <c r="D23" s="514">
        <f t="shared" si="0"/>
        <v>0</v>
      </c>
      <c r="E23" s="514">
        <f t="shared" si="0"/>
        <v>0</v>
      </c>
      <c r="F23" s="514">
        <f t="shared" si="0"/>
        <v>0</v>
      </c>
      <c r="G23" s="514">
        <f t="shared" si="0"/>
        <v>0</v>
      </c>
      <c r="I23" s="136" t="str">
        <f>'Cost Analysis Input'!I20</f>
        <v>MWF and SNPL</v>
      </c>
      <c r="J23" s="510"/>
      <c r="K23" s="510"/>
      <c r="L23" s="510"/>
      <c r="M23" s="510"/>
      <c r="N23" s="510"/>
      <c r="O23" s="510"/>
    </row>
    <row r="24" spans="1:15" ht="32.25" customHeight="1" thickBot="1" x14ac:dyDescent="0.3">
      <c r="A24" s="390" t="s">
        <v>139</v>
      </c>
      <c r="B24" s="511">
        <f>'Cost Analysis Input'!F8</f>
        <v>1</v>
      </c>
      <c r="C24" s="514">
        <f t="shared" si="0"/>
        <v>0</v>
      </c>
      <c r="D24" s="514">
        <f t="shared" si="0"/>
        <v>0</v>
      </c>
      <c r="E24" s="514">
        <f t="shared" si="0"/>
        <v>0</v>
      </c>
      <c r="F24" s="514">
        <f t="shared" si="0"/>
        <v>0</v>
      </c>
      <c r="G24" s="514">
        <f t="shared" si="0"/>
        <v>0</v>
      </c>
      <c r="I24" s="136" t="str">
        <f>'Cost Analysis Input'!I21</f>
        <v>MWF and SNPL_with gravel</v>
      </c>
      <c r="J24" s="510"/>
      <c r="K24" s="510"/>
      <c r="L24" s="510"/>
      <c r="M24" s="510"/>
      <c r="N24" s="510"/>
      <c r="O24" s="510"/>
    </row>
    <row r="25" spans="1:15" ht="32.25" customHeight="1" thickBot="1" x14ac:dyDescent="0.3">
      <c r="A25" s="390" t="s">
        <v>142</v>
      </c>
      <c r="B25" s="511">
        <f>'Cost Analysis Input'!F9</f>
        <v>10</v>
      </c>
      <c r="C25" s="514">
        <f t="shared" si="0"/>
        <v>0</v>
      </c>
      <c r="D25" s="514">
        <f t="shared" si="0"/>
        <v>0</v>
      </c>
      <c r="E25" s="514">
        <f t="shared" si="0"/>
        <v>0</v>
      </c>
      <c r="F25" s="514">
        <f t="shared" si="0"/>
        <v>0</v>
      </c>
      <c r="G25" s="514">
        <f t="shared" si="0"/>
        <v>0</v>
      </c>
      <c r="I25" s="136" t="str">
        <f>'Cost Analysis Input'!I23</f>
        <v>Sand Fences</v>
      </c>
      <c r="J25" s="510"/>
      <c r="K25" s="510"/>
      <c r="L25" s="510"/>
      <c r="M25" s="510"/>
      <c r="N25" s="510"/>
      <c r="O25" s="510"/>
    </row>
    <row r="26" spans="1:15" ht="32.25" customHeight="1" thickBot="1" x14ac:dyDescent="0.3">
      <c r="A26" s="390" t="s">
        <v>146</v>
      </c>
      <c r="B26" s="511">
        <f>'Cost Analysis Input'!F10</f>
        <v>15</v>
      </c>
      <c r="C26" s="514">
        <f t="shared" si="0"/>
        <v>0</v>
      </c>
      <c r="D26" s="514">
        <f t="shared" si="0"/>
        <v>0</v>
      </c>
      <c r="E26" s="514">
        <f t="shared" si="0"/>
        <v>0</v>
      </c>
      <c r="F26" s="514">
        <f t="shared" si="0"/>
        <v>0</v>
      </c>
      <c r="G26" s="514">
        <f t="shared" si="0"/>
        <v>0</v>
      </c>
      <c r="I26" s="136" t="str">
        <f>'Cost Analysis Input'!I24</f>
        <v>SFL</v>
      </c>
      <c r="J26" s="510"/>
      <c r="K26" s="510"/>
      <c r="L26" s="510"/>
      <c r="M26" s="510"/>
      <c r="N26" s="510"/>
      <c r="O26" s="510"/>
    </row>
    <row r="27" spans="1:15" ht="32.25" customHeight="1" thickBot="1" x14ac:dyDescent="0.3">
      <c r="A27" s="390" t="s">
        <v>114</v>
      </c>
      <c r="B27" s="511">
        <f>'Cost Analysis Input'!F12</f>
        <v>35</v>
      </c>
      <c r="C27" s="514">
        <f t="shared" si="0"/>
        <v>0</v>
      </c>
      <c r="D27" s="514">
        <f t="shared" si="0"/>
        <v>0</v>
      </c>
      <c r="E27" s="514">
        <f t="shared" si="0"/>
        <v>0</v>
      </c>
      <c r="F27" s="514">
        <f t="shared" si="0"/>
        <v>0</v>
      </c>
      <c r="G27" s="514">
        <f t="shared" si="0"/>
        <v>0</v>
      </c>
      <c r="I27" s="136" t="str">
        <f>'Cost Analysis Input'!I25</f>
        <v>SFLS</v>
      </c>
      <c r="J27" s="510"/>
      <c r="K27" s="510"/>
      <c r="L27" s="510"/>
      <c r="M27" s="510"/>
      <c r="N27" s="510"/>
      <c r="O27" s="510"/>
    </row>
    <row r="28" spans="1:15" ht="32.25" customHeight="1" thickBot="1" x14ac:dyDescent="0.3">
      <c r="A28" s="635" t="s">
        <v>471</v>
      </c>
      <c r="B28" s="636"/>
      <c r="C28" s="512">
        <f>SUM(C18:C27)</f>
        <v>0</v>
      </c>
      <c r="D28" s="512">
        <f>SUM(D18:D27)</f>
        <v>0</v>
      </c>
      <c r="E28" s="512">
        <f>SUM(E18:E27)</f>
        <v>0</v>
      </c>
      <c r="F28" s="512">
        <f>SUM(F18:F27)</f>
        <v>0</v>
      </c>
      <c r="G28" s="513">
        <f>SUM(G18:G27)</f>
        <v>0</v>
      </c>
      <c r="I28" s="136" t="str">
        <f>'Cost Analysis Input'!I26</f>
        <v>SFP</v>
      </c>
      <c r="J28" s="510"/>
      <c r="K28" s="510"/>
      <c r="L28" s="510"/>
      <c r="M28" s="510"/>
      <c r="N28" s="510"/>
      <c r="O28" s="510"/>
    </row>
    <row r="29" spans="1:15" ht="32.25" customHeight="1" thickBot="1" x14ac:dyDescent="0.4">
      <c r="A29" s="639" t="s">
        <v>473</v>
      </c>
      <c r="B29" s="640"/>
      <c r="C29" s="640"/>
      <c r="D29" s="640"/>
      <c r="E29" s="640"/>
      <c r="F29" s="640"/>
      <c r="G29" s="640"/>
      <c r="I29" s="136" t="str">
        <f>'Cost Analysis Input'!I27</f>
        <v>SNPL_realistic</v>
      </c>
      <c r="J29" s="510"/>
      <c r="K29" s="510"/>
      <c r="L29" s="510"/>
      <c r="M29" s="510"/>
      <c r="N29" s="510"/>
      <c r="O29" s="510"/>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10"/>
      <c r="K30" s="510"/>
      <c r="L30" s="510"/>
      <c r="M30" s="510"/>
      <c r="N30" s="510"/>
      <c r="O30" s="510"/>
    </row>
    <row r="31" spans="1:15" ht="32.25" customHeight="1" thickBot="1" x14ac:dyDescent="0.3">
      <c r="A31" s="390" t="s">
        <v>111</v>
      </c>
      <c r="B31" s="511">
        <f>'Cost Analysis Input'!S3</f>
        <v>0.25224245718945365</v>
      </c>
      <c r="C31" s="514">
        <f t="shared" ref="C31:C40" si="1">IF((C5-B5)&gt;0,((C5-B5)/640)*$B31,0)</f>
        <v>0</v>
      </c>
      <c r="D31" s="514">
        <f t="shared" ref="D31:G40" si="2">IF((D5-C5)&gt;0,((D5-C5)/640)*$B31,0)+C31</f>
        <v>0</v>
      </c>
      <c r="E31" s="514">
        <f t="shared" si="2"/>
        <v>0</v>
      </c>
      <c r="F31" s="514">
        <f t="shared" si="2"/>
        <v>0</v>
      </c>
      <c r="G31" s="514">
        <f t="shared" si="2"/>
        <v>0</v>
      </c>
      <c r="I31" s="136" t="str">
        <f>'Cost Analysis Input'!I29</f>
        <v>Tillage</v>
      </c>
      <c r="J31" s="510"/>
      <c r="K31" s="510"/>
      <c r="L31" s="510"/>
      <c r="M31" s="510"/>
      <c r="N31" s="510"/>
      <c r="O31" s="510"/>
    </row>
    <row r="32" spans="1:15" ht="32.25" customHeight="1" thickBot="1" x14ac:dyDescent="0.3">
      <c r="A32" s="390" t="s">
        <v>121</v>
      </c>
      <c r="B32" s="511">
        <f>'Cost Analysis Input'!S4</f>
        <v>0.32828806064434624</v>
      </c>
      <c r="C32" s="514">
        <f t="shared" si="1"/>
        <v>0</v>
      </c>
      <c r="D32" s="514">
        <f t="shared" si="2"/>
        <v>0</v>
      </c>
      <c r="E32" s="514">
        <f t="shared" si="2"/>
        <v>0</v>
      </c>
      <c r="F32" s="514">
        <f t="shared" si="2"/>
        <v>0</v>
      </c>
      <c r="G32" s="514">
        <f t="shared" si="2"/>
        <v>0</v>
      </c>
      <c r="I32" s="136" t="str">
        <f>'Cost Analysis Input'!I30</f>
        <v>Till-Brine</v>
      </c>
      <c r="J32" s="510"/>
      <c r="K32" s="510"/>
      <c r="L32" s="510"/>
      <c r="M32" s="510"/>
      <c r="N32" s="510"/>
      <c r="O32" s="510"/>
    </row>
    <row r="33" spans="1:15" ht="32.25" customHeight="1" thickBot="1" x14ac:dyDescent="0.3">
      <c r="A33" s="390" t="s">
        <v>125</v>
      </c>
      <c r="B33" s="511">
        <f>'Cost Analysis Input'!S5</f>
        <v>1.6395759717314489</v>
      </c>
      <c r="C33" s="514">
        <f t="shared" si="1"/>
        <v>0</v>
      </c>
      <c r="D33" s="514">
        <f t="shared" si="2"/>
        <v>0</v>
      </c>
      <c r="E33" s="514">
        <f t="shared" si="2"/>
        <v>0</v>
      </c>
      <c r="F33" s="514">
        <f t="shared" si="2"/>
        <v>0</v>
      </c>
      <c r="G33" s="514">
        <f t="shared" si="2"/>
        <v>0</v>
      </c>
      <c r="I33" s="136" t="str">
        <f>'Cost Analysis Input'!I31</f>
        <v>Veg 08</v>
      </c>
      <c r="J33" s="510"/>
      <c r="K33" s="510"/>
      <c r="L33" s="510"/>
      <c r="M33" s="510"/>
      <c r="N33" s="510"/>
      <c r="O33" s="510"/>
    </row>
    <row r="34" spans="1:15" ht="33" customHeight="1" thickBot="1" x14ac:dyDescent="0.3">
      <c r="A34" s="390" t="s">
        <v>129</v>
      </c>
      <c r="B34" s="511">
        <f>'Cost Analysis Input'!S6</f>
        <v>2.0203859475507171</v>
      </c>
      <c r="C34" s="514">
        <f t="shared" si="1"/>
        <v>0</v>
      </c>
      <c r="D34" s="514">
        <f t="shared" si="2"/>
        <v>0</v>
      </c>
      <c r="E34" s="514">
        <f t="shared" si="2"/>
        <v>0</v>
      </c>
      <c r="F34" s="514">
        <f t="shared" si="2"/>
        <v>0</v>
      </c>
      <c r="G34" s="514">
        <f t="shared" si="2"/>
        <v>0</v>
      </c>
      <c r="I34" s="136" t="str">
        <f>'Cost Analysis Input'!I32</f>
        <v>Veg 11</v>
      </c>
      <c r="J34" s="510"/>
      <c r="K34" s="510"/>
      <c r="L34" s="510"/>
      <c r="M34" s="510"/>
      <c r="N34" s="510"/>
      <c r="O34" s="510"/>
    </row>
    <row r="35" spans="1:15" ht="33" customHeight="1" thickBot="1" x14ac:dyDescent="0.3">
      <c r="A35" s="390" t="s">
        <v>133</v>
      </c>
      <c r="B35" s="511">
        <f>'Cost Analysis Input'!S7</f>
        <v>0.24122693007538343</v>
      </c>
      <c r="C35" s="514">
        <f t="shared" si="1"/>
        <v>0</v>
      </c>
      <c r="D35" s="514">
        <f t="shared" si="2"/>
        <v>0</v>
      </c>
      <c r="E35" s="514">
        <f t="shared" si="2"/>
        <v>0</v>
      </c>
      <c r="F35" s="514">
        <f t="shared" si="2"/>
        <v>0</v>
      </c>
      <c r="G35" s="514">
        <f t="shared" si="2"/>
        <v>0</v>
      </c>
      <c r="I35" s="136" t="s">
        <v>40</v>
      </c>
      <c r="J35" s="510"/>
      <c r="K35" s="510"/>
      <c r="L35" s="510"/>
      <c r="M35" s="510"/>
      <c r="N35" s="510"/>
      <c r="O35" s="510"/>
    </row>
    <row r="36" spans="1:15" ht="33" customHeight="1" x14ac:dyDescent="0.25">
      <c r="A36" s="390" t="s">
        <v>123</v>
      </c>
      <c r="B36" s="511">
        <f>'Cost Analysis Input'!S8</f>
        <v>1.9903485254691686</v>
      </c>
      <c r="C36" s="514">
        <f t="shared" si="1"/>
        <v>0</v>
      </c>
      <c r="D36" s="514">
        <f t="shared" si="2"/>
        <v>0</v>
      </c>
      <c r="E36" s="514">
        <f t="shared" si="2"/>
        <v>0</v>
      </c>
      <c r="F36" s="514">
        <f t="shared" si="2"/>
        <v>0</v>
      </c>
      <c r="G36" s="514">
        <f t="shared" si="2"/>
        <v>0</v>
      </c>
    </row>
    <row r="37" spans="1:15" ht="33" customHeight="1" x14ac:dyDescent="0.25">
      <c r="A37" s="390" t="s">
        <v>139</v>
      </c>
      <c r="B37" s="511">
        <f>'Cost Analysis Input'!S9</f>
        <v>1.3577176298463789</v>
      </c>
      <c r="C37" s="514">
        <f t="shared" si="1"/>
        <v>0</v>
      </c>
      <c r="D37" s="514">
        <f t="shared" si="2"/>
        <v>0</v>
      </c>
      <c r="E37" s="514">
        <f t="shared" si="2"/>
        <v>0</v>
      </c>
      <c r="F37" s="514">
        <f t="shared" si="2"/>
        <v>0</v>
      </c>
      <c r="G37" s="514">
        <f t="shared" si="2"/>
        <v>0</v>
      </c>
    </row>
    <row r="38" spans="1:15" ht="33" customHeight="1" x14ac:dyDescent="0.25">
      <c r="A38" s="390" t="s">
        <v>142</v>
      </c>
      <c r="B38" s="511">
        <f>'Cost Analysis Input'!S10</f>
        <v>0.11248484848484849</v>
      </c>
      <c r="C38" s="514">
        <f t="shared" si="1"/>
        <v>0</v>
      </c>
      <c r="D38" s="514">
        <f t="shared" si="2"/>
        <v>0</v>
      </c>
      <c r="E38" s="514">
        <f t="shared" si="2"/>
        <v>0</v>
      </c>
      <c r="F38" s="514">
        <f t="shared" si="2"/>
        <v>0</v>
      </c>
      <c r="G38" s="514">
        <f t="shared" si="2"/>
        <v>0</v>
      </c>
    </row>
    <row r="39" spans="1:15" ht="33" customHeight="1" x14ac:dyDescent="0.25">
      <c r="A39" s="390" t="s">
        <v>146</v>
      </c>
      <c r="B39" s="511">
        <f>'Cost Analysis Input'!S11</f>
        <v>0.59870967741935488</v>
      </c>
      <c r="C39" s="514">
        <f t="shared" si="1"/>
        <v>0</v>
      </c>
      <c r="D39" s="514">
        <f t="shared" si="2"/>
        <v>0</v>
      </c>
      <c r="E39" s="514">
        <f t="shared" si="2"/>
        <v>0</v>
      </c>
      <c r="F39" s="514">
        <f t="shared" si="2"/>
        <v>0</v>
      </c>
      <c r="G39" s="514">
        <f t="shared" si="2"/>
        <v>0</v>
      </c>
    </row>
    <row r="40" spans="1:15" ht="33" customHeight="1" x14ac:dyDescent="0.25">
      <c r="A40" s="390" t="s">
        <v>114</v>
      </c>
      <c r="B40" s="511">
        <f>'Cost Analysis Input'!S13</f>
        <v>0.52370203160270878</v>
      </c>
      <c r="C40" s="514">
        <f t="shared" si="1"/>
        <v>0</v>
      </c>
      <c r="D40" s="514">
        <f t="shared" si="2"/>
        <v>0</v>
      </c>
      <c r="E40" s="514">
        <f t="shared" si="2"/>
        <v>0</v>
      </c>
      <c r="F40" s="514">
        <f t="shared" si="2"/>
        <v>0</v>
      </c>
      <c r="G40" s="514">
        <f t="shared" si="2"/>
        <v>0</v>
      </c>
    </row>
    <row r="41" spans="1:15" ht="33" customHeight="1" thickBot="1" x14ac:dyDescent="0.3">
      <c r="A41" s="635" t="s">
        <v>579</v>
      </c>
      <c r="B41" s="636"/>
      <c r="C41" s="512">
        <f>SUM(C31:C40)</f>
        <v>0</v>
      </c>
      <c r="D41" s="512">
        <f>SUM(D31:D40)</f>
        <v>0</v>
      </c>
      <c r="E41" s="512">
        <f>SUM(E31:E40)</f>
        <v>0</v>
      </c>
      <c r="F41" s="512">
        <f>SUM(F31:F40)</f>
        <v>0</v>
      </c>
      <c r="G41" s="513">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A28:B28"/>
    <mergeCell ref="A16:G16"/>
    <mergeCell ref="A29:G29"/>
    <mergeCell ref="A41:B41"/>
    <mergeCell ref="D3:D4"/>
    <mergeCell ref="A3:A4"/>
    <mergeCell ref="B3:B4"/>
    <mergeCell ref="C3:C4"/>
    <mergeCell ref="O3:O4"/>
    <mergeCell ref="E3:E4"/>
    <mergeCell ref="F3:F4"/>
    <mergeCell ref="G3:G4"/>
    <mergeCell ref="I3:I4"/>
    <mergeCell ref="J3:J4"/>
    <mergeCell ref="K3:K4"/>
    <mergeCell ref="L3:L4"/>
    <mergeCell ref="M3:M4"/>
    <mergeCell ref="N3: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41" t="s">
        <v>479</v>
      </c>
      <c r="B3" s="642"/>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41" t="s">
        <v>490</v>
      </c>
      <c r="B9" s="642"/>
      <c r="C9" s="408" t="s">
        <v>491</v>
      </c>
    </row>
    <row r="10" spans="1:5" x14ac:dyDescent="0.25">
      <c r="A10" s="400" t="s">
        <v>126</v>
      </c>
      <c r="B10" s="401">
        <v>0.9</v>
      </c>
      <c r="C10" s="409"/>
    </row>
    <row r="11" spans="1:5" x14ac:dyDescent="0.25">
      <c r="A11" s="400" t="s">
        <v>163</v>
      </c>
      <c r="B11" s="401">
        <v>0.9</v>
      </c>
      <c r="C11" s="409"/>
    </row>
    <row r="12" spans="1:5" x14ac:dyDescent="0.25">
      <c r="A12" s="400" t="s">
        <v>475</v>
      </c>
      <c r="B12" s="401">
        <v>0.9</v>
      </c>
      <c r="C12" s="409"/>
    </row>
    <row r="13" spans="1:5" x14ac:dyDescent="0.25">
      <c r="A13" s="400" t="s">
        <v>156</v>
      </c>
      <c r="B13" s="401">
        <v>0.9</v>
      </c>
      <c r="C13" s="409"/>
    </row>
    <row r="14" spans="1:5" x14ac:dyDescent="0.25">
      <c r="A14" s="400" t="s">
        <v>154</v>
      </c>
      <c r="B14" s="401">
        <v>0.9</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43" t="s">
        <v>500</v>
      </c>
      <c r="B25" s="642"/>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171"/>
  <sheetViews>
    <sheetView tabSelected="1" zoomScale="85" zoomScaleNormal="85" workbookViewId="0">
      <pane xSplit="1980" ySplit="3330" topLeftCell="H88" activePane="bottomRight"/>
      <selection pane="topRight" activeCell="B1" sqref="B1"/>
      <selection pane="bottomLeft" activeCell="A10" sqref="A10"/>
      <selection pane="bottomRight" activeCell="AG94" sqref="AG94:AK95"/>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7" t="s">
        <v>592</v>
      </c>
    </row>
    <row r="10" spans="1:39" ht="15.75" thickBot="1" x14ac:dyDescent="0.3">
      <c r="A10" s="499" t="s">
        <v>193</v>
      </c>
      <c r="B10" s="154">
        <v>0</v>
      </c>
      <c r="C10" s="154">
        <v>0</v>
      </c>
      <c r="D10" s="154">
        <v>0</v>
      </c>
      <c r="E10" s="154">
        <v>1</v>
      </c>
      <c r="F10" s="154">
        <v>0</v>
      </c>
      <c r="G10" s="154">
        <v>0</v>
      </c>
      <c r="H10" s="154">
        <v>0</v>
      </c>
      <c r="I10" s="154">
        <v>0</v>
      </c>
      <c r="J10" s="154">
        <v>0</v>
      </c>
      <c r="K10" s="154">
        <v>0</v>
      </c>
      <c r="L10" s="154">
        <v>0</v>
      </c>
      <c r="M10" s="154">
        <v>0</v>
      </c>
      <c r="N10" s="154">
        <v>0</v>
      </c>
      <c r="O10" s="154">
        <v>0</v>
      </c>
      <c r="P10" s="154">
        <v>0</v>
      </c>
      <c r="Q10" s="154">
        <v>0</v>
      </c>
      <c r="R10" s="154">
        <v>0</v>
      </c>
      <c r="S10" s="154">
        <v>0</v>
      </c>
      <c r="T10" s="154">
        <v>0</v>
      </c>
      <c r="U10" s="154">
        <v>0</v>
      </c>
      <c r="V10" s="154">
        <v>0</v>
      </c>
      <c r="W10" s="154">
        <v>0</v>
      </c>
      <c r="X10" s="154">
        <v>0</v>
      </c>
      <c r="Y10" s="154">
        <v>0</v>
      </c>
      <c r="Z10" s="154">
        <v>0</v>
      </c>
      <c r="AA10" s="154">
        <v>0</v>
      </c>
      <c r="AB10" s="154">
        <v>0</v>
      </c>
      <c r="AC10" s="154">
        <v>0</v>
      </c>
      <c r="AD10" s="154">
        <v>0</v>
      </c>
      <c r="AE10" s="154">
        <v>0</v>
      </c>
      <c r="AF10" s="500">
        <v>0</v>
      </c>
      <c r="AG10" s="501">
        <v>1</v>
      </c>
      <c r="AH10" s="154">
        <v>1</v>
      </c>
      <c r="AI10" s="154">
        <v>1</v>
      </c>
      <c r="AJ10" s="154">
        <v>1</v>
      </c>
      <c r="AK10" s="154">
        <v>1</v>
      </c>
      <c r="AM10" t="s">
        <v>590</v>
      </c>
    </row>
    <row r="11" spans="1:39" s="505" customFormat="1" ht="15.75" thickBot="1" x14ac:dyDescent="0.3">
      <c r="A11" s="502" t="s">
        <v>194</v>
      </c>
      <c r="B11" s="503">
        <v>0</v>
      </c>
      <c r="C11" s="503">
        <v>0</v>
      </c>
      <c r="D11" s="503">
        <v>0</v>
      </c>
      <c r="E11" s="503">
        <v>1</v>
      </c>
      <c r="F11" s="503">
        <v>0</v>
      </c>
      <c r="G11" s="503">
        <v>0</v>
      </c>
      <c r="H11" s="503">
        <v>0</v>
      </c>
      <c r="I11" s="503">
        <v>0</v>
      </c>
      <c r="J11" s="503">
        <v>0</v>
      </c>
      <c r="K11" s="503">
        <v>0</v>
      </c>
      <c r="L11" s="503">
        <v>0</v>
      </c>
      <c r="M11" s="503">
        <v>0</v>
      </c>
      <c r="N11" s="503">
        <v>0</v>
      </c>
      <c r="O11" s="503">
        <v>0</v>
      </c>
      <c r="P11" s="503">
        <v>0</v>
      </c>
      <c r="Q11" s="503">
        <v>0</v>
      </c>
      <c r="R11" s="503">
        <v>0</v>
      </c>
      <c r="S11" s="503">
        <v>0</v>
      </c>
      <c r="T11" s="503">
        <v>0</v>
      </c>
      <c r="U11" s="503">
        <v>0</v>
      </c>
      <c r="V11" s="503">
        <v>0</v>
      </c>
      <c r="W11" s="503">
        <v>0</v>
      </c>
      <c r="X11" s="503">
        <v>0</v>
      </c>
      <c r="Y11" s="503">
        <v>0</v>
      </c>
      <c r="Z11" s="503">
        <v>0</v>
      </c>
      <c r="AA11" s="503">
        <v>0</v>
      </c>
      <c r="AB11" s="503">
        <v>0</v>
      </c>
      <c r="AC11" s="503">
        <v>0</v>
      </c>
      <c r="AD11" s="503">
        <v>0</v>
      </c>
      <c r="AE11" s="503">
        <v>0</v>
      </c>
      <c r="AF11" s="504">
        <v>0</v>
      </c>
      <c r="AG11" s="501">
        <v>1</v>
      </c>
      <c r="AH11" s="154">
        <v>1</v>
      </c>
      <c r="AI11" s="154">
        <v>1</v>
      </c>
      <c r="AJ11" s="154">
        <v>1</v>
      </c>
      <c r="AK11" s="154">
        <v>1</v>
      </c>
      <c r="AM11" s="505" t="s">
        <v>577</v>
      </c>
    </row>
    <row r="12" spans="1:39" s="505" customFormat="1" ht="15.75" thickBot="1" x14ac:dyDescent="0.3">
      <c r="A12" s="502" t="s">
        <v>195</v>
      </c>
      <c r="B12" s="503">
        <v>0</v>
      </c>
      <c r="C12" s="503">
        <v>0</v>
      </c>
      <c r="D12" s="503">
        <v>0</v>
      </c>
      <c r="E12" s="503">
        <v>0</v>
      </c>
      <c r="F12" s="503">
        <v>0</v>
      </c>
      <c r="G12" s="503">
        <v>0</v>
      </c>
      <c r="H12" s="503">
        <v>0</v>
      </c>
      <c r="I12" s="503">
        <v>0</v>
      </c>
      <c r="J12" s="503">
        <v>0</v>
      </c>
      <c r="K12" s="503">
        <v>0</v>
      </c>
      <c r="L12" s="503">
        <v>0</v>
      </c>
      <c r="M12" s="503">
        <v>0</v>
      </c>
      <c r="N12" s="503">
        <v>0</v>
      </c>
      <c r="O12" s="503">
        <v>0</v>
      </c>
      <c r="P12" s="503">
        <v>0</v>
      </c>
      <c r="Q12" s="503">
        <v>0</v>
      </c>
      <c r="R12" s="503">
        <v>0</v>
      </c>
      <c r="S12" s="503">
        <v>0</v>
      </c>
      <c r="T12" s="503">
        <v>0</v>
      </c>
      <c r="U12" s="503">
        <v>0</v>
      </c>
      <c r="V12" s="503">
        <v>0</v>
      </c>
      <c r="W12" s="503">
        <v>0</v>
      </c>
      <c r="X12" s="503">
        <v>0</v>
      </c>
      <c r="Y12" s="503">
        <v>0</v>
      </c>
      <c r="Z12" s="503">
        <v>1</v>
      </c>
      <c r="AA12" s="503">
        <v>0</v>
      </c>
      <c r="AB12" s="503">
        <v>0</v>
      </c>
      <c r="AC12" s="503">
        <v>0</v>
      </c>
      <c r="AD12" s="503">
        <v>0</v>
      </c>
      <c r="AE12" s="503">
        <v>0</v>
      </c>
      <c r="AF12" s="504">
        <v>0</v>
      </c>
      <c r="AG12" s="501">
        <v>0</v>
      </c>
      <c r="AH12" s="154">
        <v>0</v>
      </c>
      <c r="AI12" s="154">
        <v>0</v>
      </c>
      <c r="AJ12" s="154">
        <v>1</v>
      </c>
      <c r="AK12" s="154">
        <v>1</v>
      </c>
      <c r="AM12" s="505" t="s">
        <v>591</v>
      </c>
    </row>
    <row r="13" spans="1:39" s="505" customFormat="1" ht="15.75" thickBot="1" x14ac:dyDescent="0.3">
      <c r="A13" s="502" t="s">
        <v>196</v>
      </c>
      <c r="B13" s="503">
        <v>0</v>
      </c>
      <c r="C13" s="503">
        <v>0</v>
      </c>
      <c r="D13" s="503">
        <v>0</v>
      </c>
      <c r="E13" s="503">
        <v>0</v>
      </c>
      <c r="F13" s="503">
        <v>0</v>
      </c>
      <c r="G13" s="503">
        <v>0</v>
      </c>
      <c r="H13" s="503">
        <v>0</v>
      </c>
      <c r="I13" s="503">
        <v>0</v>
      </c>
      <c r="J13" s="503">
        <v>0</v>
      </c>
      <c r="K13" s="503">
        <v>0</v>
      </c>
      <c r="L13" s="503">
        <v>0</v>
      </c>
      <c r="M13" s="503">
        <v>0</v>
      </c>
      <c r="N13" s="503">
        <v>0</v>
      </c>
      <c r="O13" s="503">
        <v>0</v>
      </c>
      <c r="P13" s="503">
        <v>0</v>
      </c>
      <c r="Q13" s="503">
        <v>0</v>
      </c>
      <c r="R13" s="503">
        <v>0</v>
      </c>
      <c r="S13" s="503">
        <v>0</v>
      </c>
      <c r="T13" s="503">
        <v>0</v>
      </c>
      <c r="U13" s="503">
        <v>0</v>
      </c>
      <c r="V13" s="503">
        <v>0</v>
      </c>
      <c r="W13" s="503">
        <v>0</v>
      </c>
      <c r="X13" s="503">
        <v>0</v>
      </c>
      <c r="Y13" s="503">
        <v>0</v>
      </c>
      <c r="Z13" s="503">
        <v>1</v>
      </c>
      <c r="AA13" s="503">
        <v>0</v>
      </c>
      <c r="AB13" s="503">
        <v>0</v>
      </c>
      <c r="AC13" s="503">
        <v>0</v>
      </c>
      <c r="AD13" s="503">
        <v>0</v>
      </c>
      <c r="AE13" s="503">
        <v>0</v>
      </c>
      <c r="AF13" s="504">
        <v>0</v>
      </c>
      <c r="AG13" s="501">
        <v>1</v>
      </c>
      <c r="AH13" s="154">
        <v>1</v>
      </c>
      <c r="AI13" s="154">
        <v>1</v>
      </c>
      <c r="AJ13" s="154">
        <v>1</v>
      </c>
      <c r="AK13" s="154">
        <v>1</v>
      </c>
      <c r="AM13" s="505" t="s">
        <v>578</v>
      </c>
    </row>
    <row r="14" spans="1:39" s="505" customFormat="1" ht="15.75" thickBot="1" x14ac:dyDescent="0.3">
      <c r="A14" s="502" t="s">
        <v>197</v>
      </c>
      <c r="B14" s="503">
        <v>1</v>
      </c>
      <c r="C14" s="503">
        <v>0</v>
      </c>
      <c r="D14" s="503">
        <v>0</v>
      </c>
      <c r="E14" s="503">
        <v>0</v>
      </c>
      <c r="F14" s="503">
        <v>0</v>
      </c>
      <c r="G14" s="503">
        <v>1</v>
      </c>
      <c r="H14" s="503">
        <v>1</v>
      </c>
      <c r="I14" s="503">
        <v>1</v>
      </c>
      <c r="J14" s="503">
        <v>1</v>
      </c>
      <c r="K14" s="503">
        <v>1</v>
      </c>
      <c r="L14" s="503">
        <v>1</v>
      </c>
      <c r="M14" s="503">
        <v>1</v>
      </c>
      <c r="N14" s="503">
        <v>1</v>
      </c>
      <c r="O14" s="503">
        <v>1</v>
      </c>
      <c r="P14" s="503">
        <v>1</v>
      </c>
      <c r="Q14" s="503">
        <v>1</v>
      </c>
      <c r="R14" s="503">
        <v>1</v>
      </c>
      <c r="S14" s="503">
        <v>1</v>
      </c>
      <c r="T14" s="503">
        <v>1</v>
      </c>
      <c r="U14" s="503">
        <v>1</v>
      </c>
      <c r="V14" s="503">
        <v>1</v>
      </c>
      <c r="W14" s="503">
        <v>1</v>
      </c>
      <c r="X14" s="503">
        <v>1</v>
      </c>
      <c r="Y14" s="503">
        <v>1</v>
      </c>
      <c r="Z14" s="503">
        <v>0</v>
      </c>
      <c r="AA14" s="503">
        <v>0</v>
      </c>
      <c r="AB14" s="503">
        <v>0</v>
      </c>
      <c r="AC14" s="503">
        <v>1</v>
      </c>
      <c r="AD14" s="503">
        <v>1</v>
      </c>
      <c r="AE14" s="503">
        <v>1</v>
      </c>
      <c r="AF14" s="504">
        <v>0</v>
      </c>
      <c r="AG14" s="501">
        <v>1</v>
      </c>
      <c r="AH14" s="154">
        <v>1</v>
      </c>
      <c r="AI14" s="154">
        <v>1</v>
      </c>
      <c r="AJ14" s="154">
        <v>1</v>
      </c>
      <c r="AK14" s="154">
        <v>1</v>
      </c>
    </row>
    <row r="15" spans="1:39" s="505" customFormat="1" ht="15.75" thickBot="1" x14ac:dyDescent="0.3">
      <c r="A15" s="502" t="s">
        <v>198</v>
      </c>
      <c r="B15" s="503">
        <v>1</v>
      </c>
      <c r="C15" s="503">
        <v>0</v>
      </c>
      <c r="D15" s="503">
        <v>0</v>
      </c>
      <c r="E15" s="503">
        <v>0</v>
      </c>
      <c r="F15" s="503">
        <v>1</v>
      </c>
      <c r="G15" s="503">
        <v>1</v>
      </c>
      <c r="H15" s="503">
        <v>1</v>
      </c>
      <c r="I15" s="503">
        <v>1</v>
      </c>
      <c r="J15" s="503">
        <v>1</v>
      </c>
      <c r="K15" s="503">
        <v>1</v>
      </c>
      <c r="L15" s="503">
        <v>1</v>
      </c>
      <c r="M15" s="503">
        <v>1</v>
      </c>
      <c r="N15" s="503">
        <v>1</v>
      </c>
      <c r="O15" s="503">
        <v>1</v>
      </c>
      <c r="P15" s="503">
        <v>1</v>
      </c>
      <c r="Q15" s="503">
        <v>1</v>
      </c>
      <c r="R15" s="503">
        <v>1</v>
      </c>
      <c r="S15" s="503">
        <v>1</v>
      </c>
      <c r="T15" s="503">
        <v>1</v>
      </c>
      <c r="U15" s="503">
        <v>1</v>
      </c>
      <c r="V15" s="503">
        <v>1</v>
      </c>
      <c r="W15" s="503">
        <v>1</v>
      </c>
      <c r="X15" s="503">
        <v>1</v>
      </c>
      <c r="Y15" s="503">
        <v>1</v>
      </c>
      <c r="Z15" s="503">
        <v>1</v>
      </c>
      <c r="AA15" s="503">
        <v>1</v>
      </c>
      <c r="AB15" s="503">
        <v>1</v>
      </c>
      <c r="AC15" s="503">
        <v>1</v>
      </c>
      <c r="AD15" s="503">
        <v>1</v>
      </c>
      <c r="AE15" s="503">
        <v>1</v>
      </c>
      <c r="AF15" s="504">
        <v>0</v>
      </c>
      <c r="AG15" s="501">
        <v>1</v>
      </c>
      <c r="AH15" s="154">
        <v>1</v>
      </c>
      <c r="AI15" s="154">
        <v>1</v>
      </c>
      <c r="AJ15" s="154">
        <v>1</v>
      </c>
      <c r="AK15" s="154">
        <v>1</v>
      </c>
      <c r="AM15" s="505" t="s">
        <v>593</v>
      </c>
    </row>
    <row r="16" spans="1:39" s="505" customFormat="1" ht="15.75" thickBot="1" x14ac:dyDescent="0.3">
      <c r="A16" s="502" t="s">
        <v>199</v>
      </c>
      <c r="B16" s="503">
        <v>1</v>
      </c>
      <c r="C16" s="503">
        <v>0</v>
      </c>
      <c r="D16" s="503">
        <v>0</v>
      </c>
      <c r="E16" s="503">
        <v>0</v>
      </c>
      <c r="F16" s="503">
        <v>1</v>
      </c>
      <c r="G16" s="503">
        <v>1</v>
      </c>
      <c r="H16" s="503">
        <v>1</v>
      </c>
      <c r="I16" s="503">
        <v>1</v>
      </c>
      <c r="J16" s="503">
        <v>1</v>
      </c>
      <c r="K16" s="503">
        <v>1</v>
      </c>
      <c r="L16" s="503">
        <v>1</v>
      </c>
      <c r="M16" s="503">
        <v>1</v>
      </c>
      <c r="N16" s="503">
        <v>1</v>
      </c>
      <c r="O16" s="503">
        <v>1</v>
      </c>
      <c r="P16" s="503">
        <v>1</v>
      </c>
      <c r="Q16" s="503">
        <v>1</v>
      </c>
      <c r="R16" s="503">
        <v>1</v>
      </c>
      <c r="S16" s="503">
        <v>1</v>
      </c>
      <c r="T16" s="503">
        <v>1</v>
      </c>
      <c r="U16" s="503">
        <v>1</v>
      </c>
      <c r="V16" s="503">
        <v>1</v>
      </c>
      <c r="W16" s="503">
        <v>1</v>
      </c>
      <c r="X16" s="503">
        <v>1</v>
      </c>
      <c r="Y16" s="503">
        <v>1</v>
      </c>
      <c r="Z16" s="503">
        <v>1</v>
      </c>
      <c r="AA16" s="503">
        <v>1</v>
      </c>
      <c r="AB16" s="503">
        <v>1</v>
      </c>
      <c r="AC16" s="503">
        <v>1</v>
      </c>
      <c r="AD16" s="503">
        <v>1</v>
      </c>
      <c r="AE16" s="503">
        <v>1</v>
      </c>
      <c r="AF16" s="504">
        <v>0</v>
      </c>
      <c r="AG16" s="501">
        <v>1</v>
      </c>
      <c r="AH16" s="154">
        <v>1</v>
      </c>
      <c r="AI16" s="154">
        <v>1</v>
      </c>
      <c r="AJ16" s="154">
        <v>1</v>
      </c>
      <c r="AK16" s="154">
        <v>1</v>
      </c>
      <c r="AM16" s="505" t="s">
        <v>594</v>
      </c>
    </row>
    <row r="17" spans="1:42" s="505" customFormat="1" ht="15.75" thickBot="1" x14ac:dyDescent="0.3">
      <c r="A17" s="502" t="s">
        <v>200</v>
      </c>
      <c r="B17" s="503">
        <v>1</v>
      </c>
      <c r="C17" s="503">
        <v>0</v>
      </c>
      <c r="D17" s="503">
        <v>0</v>
      </c>
      <c r="E17" s="503">
        <v>0</v>
      </c>
      <c r="F17" s="503">
        <v>1</v>
      </c>
      <c r="G17" s="503">
        <v>1</v>
      </c>
      <c r="H17" s="503">
        <v>1</v>
      </c>
      <c r="I17" s="503">
        <v>1</v>
      </c>
      <c r="J17" s="503">
        <v>1</v>
      </c>
      <c r="K17" s="503">
        <v>1</v>
      </c>
      <c r="L17" s="503">
        <v>1</v>
      </c>
      <c r="M17" s="503">
        <v>1</v>
      </c>
      <c r="N17" s="503">
        <v>1</v>
      </c>
      <c r="O17" s="503">
        <v>1</v>
      </c>
      <c r="P17" s="503">
        <v>1</v>
      </c>
      <c r="Q17" s="503">
        <v>1</v>
      </c>
      <c r="R17" s="503">
        <v>1</v>
      </c>
      <c r="S17" s="503">
        <v>1</v>
      </c>
      <c r="T17" s="503">
        <v>1</v>
      </c>
      <c r="U17" s="503">
        <v>1</v>
      </c>
      <c r="V17" s="503">
        <v>1</v>
      </c>
      <c r="W17" s="503">
        <v>1</v>
      </c>
      <c r="X17" s="503">
        <v>1</v>
      </c>
      <c r="Y17" s="503">
        <v>1</v>
      </c>
      <c r="Z17" s="503">
        <v>1</v>
      </c>
      <c r="AA17" s="503">
        <v>1</v>
      </c>
      <c r="AB17" s="503">
        <v>1</v>
      </c>
      <c r="AC17" s="503">
        <v>1</v>
      </c>
      <c r="AD17" s="503">
        <v>1</v>
      </c>
      <c r="AE17" s="503">
        <v>1</v>
      </c>
      <c r="AF17" s="504">
        <v>0</v>
      </c>
      <c r="AG17" s="501">
        <v>1</v>
      </c>
      <c r="AH17" s="154">
        <v>1</v>
      </c>
      <c r="AI17" s="154">
        <v>1</v>
      </c>
      <c r="AJ17" s="154">
        <v>1</v>
      </c>
      <c r="AK17" s="154">
        <v>1</v>
      </c>
      <c r="AM17" s="505" t="s">
        <v>595</v>
      </c>
    </row>
    <row r="18" spans="1:42" s="505" customFormat="1" ht="15.75" thickBot="1" x14ac:dyDescent="0.3">
      <c r="A18" s="502" t="s">
        <v>201</v>
      </c>
      <c r="B18" s="503">
        <v>0</v>
      </c>
      <c r="C18" s="503">
        <v>0</v>
      </c>
      <c r="D18" s="503">
        <v>0</v>
      </c>
      <c r="E18" s="503">
        <v>0</v>
      </c>
      <c r="F18" s="503">
        <v>0</v>
      </c>
      <c r="G18" s="503">
        <v>0</v>
      </c>
      <c r="H18" s="503">
        <v>0</v>
      </c>
      <c r="I18" s="503">
        <v>0</v>
      </c>
      <c r="J18" s="503">
        <v>0</v>
      </c>
      <c r="K18" s="503">
        <v>0</v>
      </c>
      <c r="L18" s="503">
        <v>0</v>
      </c>
      <c r="M18" s="503">
        <v>0</v>
      </c>
      <c r="N18" s="503">
        <v>0</v>
      </c>
      <c r="O18" s="503">
        <v>0</v>
      </c>
      <c r="P18" s="503">
        <v>0</v>
      </c>
      <c r="Q18" s="503">
        <v>0</v>
      </c>
      <c r="R18" s="503">
        <v>0</v>
      </c>
      <c r="S18" s="503">
        <v>0</v>
      </c>
      <c r="T18" s="503">
        <v>0</v>
      </c>
      <c r="U18" s="503">
        <v>0</v>
      </c>
      <c r="V18" s="503">
        <v>0</v>
      </c>
      <c r="W18" s="503">
        <v>0</v>
      </c>
      <c r="X18" s="503">
        <v>0</v>
      </c>
      <c r="Y18" s="503">
        <v>0</v>
      </c>
      <c r="Z18" s="503">
        <v>0</v>
      </c>
      <c r="AA18" s="503">
        <v>0</v>
      </c>
      <c r="AB18" s="503">
        <v>0</v>
      </c>
      <c r="AC18" s="503">
        <v>0</v>
      </c>
      <c r="AD18" s="503">
        <v>1</v>
      </c>
      <c r="AE18" s="503">
        <v>0</v>
      </c>
      <c r="AF18" s="504">
        <v>0</v>
      </c>
      <c r="AG18" s="501">
        <v>1</v>
      </c>
      <c r="AH18" s="154">
        <v>1</v>
      </c>
      <c r="AI18" s="154">
        <v>1</v>
      </c>
      <c r="AJ18" s="154">
        <v>1</v>
      </c>
      <c r="AK18" s="154">
        <v>1</v>
      </c>
    </row>
    <row r="19" spans="1:42" s="505" customFormat="1" ht="15.75" thickBot="1" x14ac:dyDescent="0.3">
      <c r="A19" s="502" t="s">
        <v>202</v>
      </c>
      <c r="B19" s="503">
        <v>0</v>
      </c>
      <c r="C19" s="503">
        <v>0</v>
      </c>
      <c r="D19" s="503">
        <v>0</v>
      </c>
      <c r="E19" s="503">
        <v>0</v>
      </c>
      <c r="F19" s="503">
        <v>0</v>
      </c>
      <c r="G19" s="503">
        <v>0</v>
      </c>
      <c r="H19" s="503">
        <v>0</v>
      </c>
      <c r="I19" s="503">
        <v>0</v>
      </c>
      <c r="J19" s="503">
        <v>0</v>
      </c>
      <c r="K19" s="503">
        <v>0</v>
      </c>
      <c r="L19" s="503">
        <v>0</v>
      </c>
      <c r="M19" s="503">
        <v>0</v>
      </c>
      <c r="N19" s="503">
        <v>0</v>
      </c>
      <c r="O19" s="503">
        <v>0</v>
      </c>
      <c r="P19" s="503">
        <v>0</v>
      </c>
      <c r="Q19" s="503">
        <v>0</v>
      </c>
      <c r="R19" s="503">
        <v>0</v>
      </c>
      <c r="S19" s="503">
        <v>0</v>
      </c>
      <c r="T19" s="503">
        <v>0</v>
      </c>
      <c r="U19" s="503">
        <v>0</v>
      </c>
      <c r="V19" s="503">
        <v>0</v>
      </c>
      <c r="W19" s="503">
        <v>0</v>
      </c>
      <c r="X19" s="503">
        <v>0</v>
      </c>
      <c r="Y19" s="503">
        <v>0</v>
      </c>
      <c r="Z19" s="503">
        <v>0</v>
      </c>
      <c r="AA19" s="503">
        <v>0</v>
      </c>
      <c r="AB19" s="503">
        <v>0</v>
      </c>
      <c r="AC19" s="503">
        <v>0</v>
      </c>
      <c r="AD19" s="503">
        <v>1</v>
      </c>
      <c r="AE19" s="503">
        <v>0</v>
      </c>
      <c r="AF19" s="504">
        <v>0</v>
      </c>
      <c r="AG19" s="501">
        <v>1</v>
      </c>
      <c r="AH19" s="154">
        <v>1</v>
      </c>
      <c r="AI19" s="154">
        <v>1</v>
      </c>
      <c r="AJ19" s="154">
        <v>1</v>
      </c>
      <c r="AK19" s="154">
        <v>1</v>
      </c>
      <c r="AM19" s="505" t="s">
        <v>596</v>
      </c>
    </row>
    <row r="20" spans="1:42" s="505" customFormat="1" ht="15.75" thickBot="1" x14ac:dyDescent="0.3">
      <c r="A20" s="502" t="s">
        <v>203</v>
      </c>
      <c r="B20" s="503">
        <v>1</v>
      </c>
      <c r="C20" s="503">
        <v>1</v>
      </c>
      <c r="D20" s="503">
        <v>1</v>
      </c>
      <c r="E20" s="503">
        <v>0</v>
      </c>
      <c r="F20" s="503">
        <v>1</v>
      </c>
      <c r="G20" s="503">
        <v>1</v>
      </c>
      <c r="H20" s="503">
        <v>1</v>
      </c>
      <c r="I20" s="503">
        <v>1</v>
      </c>
      <c r="J20" s="503">
        <v>1</v>
      </c>
      <c r="K20" s="503">
        <v>1</v>
      </c>
      <c r="L20" s="503">
        <v>1</v>
      </c>
      <c r="M20" s="503">
        <v>1</v>
      </c>
      <c r="N20" s="503">
        <v>1</v>
      </c>
      <c r="O20" s="503">
        <v>1</v>
      </c>
      <c r="P20" s="503">
        <v>1</v>
      </c>
      <c r="Q20" s="503">
        <v>1</v>
      </c>
      <c r="R20" s="503">
        <v>1</v>
      </c>
      <c r="S20" s="503">
        <v>1</v>
      </c>
      <c r="T20" s="503">
        <v>1</v>
      </c>
      <c r="U20" s="503">
        <v>1</v>
      </c>
      <c r="V20" s="503">
        <v>1</v>
      </c>
      <c r="W20" s="503">
        <v>1</v>
      </c>
      <c r="X20" s="503">
        <v>1</v>
      </c>
      <c r="Y20" s="503">
        <v>1</v>
      </c>
      <c r="Z20" s="503">
        <v>1</v>
      </c>
      <c r="AA20" s="503">
        <v>1</v>
      </c>
      <c r="AB20" s="503">
        <v>1</v>
      </c>
      <c r="AC20" s="503">
        <v>1</v>
      </c>
      <c r="AD20" s="503">
        <v>1</v>
      </c>
      <c r="AE20" s="503">
        <v>1</v>
      </c>
      <c r="AF20" s="504">
        <v>0</v>
      </c>
      <c r="AG20" s="501">
        <v>1</v>
      </c>
      <c r="AH20" s="154">
        <v>1</v>
      </c>
      <c r="AI20" s="154">
        <v>1</v>
      </c>
      <c r="AJ20" s="154">
        <v>1</v>
      </c>
      <c r="AK20" s="154">
        <v>1</v>
      </c>
      <c r="AM20" s="505" t="s">
        <v>494</v>
      </c>
      <c r="AP20" s="505" t="s">
        <v>597</v>
      </c>
    </row>
    <row r="21" spans="1:42" s="505" customFormat="1" ht="15.75" thickBot="1" x14ac:dyDescent="0.3">
      <c r="A21" s="502" t="s">
        <v>204</v>
      </c>
      <c r="B21" s="154">
        <v>0</v>
      </c>
      <c r="C21" s="154">
        <v>0</v>
      </c>
      <c r="D21" s="154">
        <v>0</v>
      </c>
      <c r="E21" s="503">
        <v>0</v>
      </c>
      <c r="F21" s="154">
        <v>0</v>
      </c>
      <c r="G21" s="154">
        <v>0</v>
      </c>
      <c r="H21" s="154">
        <v>0</v>
      </c>
      <c r="I21" s="154">
        <v>0</v>
      </c>
      <c r="J21" s="154">
        <v>0</v>
      </c>
      <c r="K21" s="154">
        <v>0</v>
      </c>
      <c r="L21" s="154">
        <v>0</v>
      </c>
      <c r="M21" s="154">
        <v>0</v>
      </c>
      <c r="N21" s="154">
        <v>0</v>
      </c>
      <c r="O21" s="154">
        <v>0</v>
      </c>
      <c r="P21" s="154">
        <v>0</v>
      </c>
      <c r="Q21" s="154">
        <v>0</v>
      </c>
      <c r="R21" s="154">
        <v>0</v>
      </c>
      <c r="S21" s="154">
        <v>0</v>
      </c>
      <c r="T21" s="154">
        <v>0</v>
      </c>
      <c r="U21" s="154">
        <v>0</v>
      </c>
      <c r="V21" s="154">
        <v>0</v>
      </c>
      <c r="W21" s="154">
        <v>0</v>
      </c>
      <c r="X21" s="154">
        <v>0</v>
      </c>
      <c r="Y21" s="154">
        <v>0</v>
      </c>
      <c r="Z21" s="154">
        <v>0</v>
      </c>
      <c r="AA21" s="154">
        <v>1</v>
      </c>
      <c r="AB21" s="154">
        <v>0</v>
      </c>
      <c r="AC21" s="154">
        <v>0</v>
      </c>
      <c r="AD21" s="154">
        <v>0</v>
      </c>
      <c r="AE21" s="154">
        <v>0</v>
      </c>
      <c r="AF21" s="500">
        <v>0</v>
      </c>
      <c r="AG21" s="501">
        <v>0</v>
      </c>
      <c r="AH21" s="154">
        <v>0</v>
      </c>
      <c r="AI21" s="154">
        <v>0</v>
      </c>
      <c r="AJ21" s="154">
        <v>1</v>
      </c>
      <c r="AK21" s="154">
        <v>1</v>
      </c>
      <c r="AM21" s="555" t="s">
        <v>598</v>
      </c>
      <c r="AN21" s="555"/>
      <c r="AO21" s="555"/>
      <c r="AP21" s="555" t="s">
        <v>149</v>
      </c>
    </row>
    <row r="22" spans="1:42" s="505" customFormat="1" ht="15.75" thickBot="1" x14ac:dyDescent="0.3">
      <c r="A22" s="502" t="s">
        <v>205</v>
      </c>
      <c r="B22" s="503">
        <v>1</v>
      </c>
      <c r="C22" s="503">
        <v>0</v>
      </c>
      <c r="D22" s="503">
        <v>0</v>
      </c>
      <c r="E22" s="503">
        <v>0</v>
      </c>
      <c r="F22" s="503">
        <v>1</v>
      </c>
      <c r="G22" s="503">
        <v>1</v>
      </c>
      <c r="H22" s="503">
        <v>1</v>
      </c>
      <c r="I22" s="503">
        <v>1</v>
      </c>
      <c r="J22" s="503">
        <v>1</v>
      </c>
      <c r="K22" s="503">
        <v>1</v>
      </c>
      <c r="L22" s="503">
        <v>1</v>
      </c>
      <c r="M22" s="503">
        <v>1</v>
      </c>
      <c r="N22" s="503">
        <v>1</v>
      </c>
      <c r="O22" s="503">
        <v>1</v>
      </c>
      <c r="P22" s="503">
        <v>1</v>
      </c>
      <c r="Q22" s="503">
        <v>1</v>
      </c>
      <c r="R22" s="503">
        <v>1</v>
      </c>
      <c r="S22" s="503">
        <v>1</v>
      </c>
      <c r="T22" s="503">
        <v>1</v>
      </c>
      <c r="U22" s="503">
        <v>1</v>
      </c>
      <c r="V22" s="503">
        <v>1</v>
      </c>
      <c r="W22" s="503">
        <v>1</v>
      </c>
      <c r="X22" s="503">
        <v>1</v>
      </c>
      <c r="Y22" s="503">
        <v>1</v>
      </c>
      <c r="Z22" s="503">
        <v>0</v>
      </c>
      <c r="AA22" s="503">
        <v>0</v>
      </c>
      <c r="AB22" s="503">
        <v>1</v>
      </c>
      <c r="AC22" s="503">
        <v>1</v>
      </c>
      <c r="AD22" s="503">
        <v>1</v>
      </c>
      <c r="AE22" s="503">
        <v>1</v>
      </c>
      <c r="AF22" s="504">
        <v>0</v>
      </c>
      <c r="AG22" s="501">
        <v>1</v>
      </c>
      <c r="AH22" s="154">
        <v>1</v>
      </c>
      <c r="AI22" s="154">
        <v>1</v>
      </c>
      <c r="AJ22" s="154">
        <v>1</v>
      </c>
      <c r="AK22" s="154">
        <v>1</v>
      </c>
      <c r="AM22" s="555" t="s">
        <v>599</v>
      </c>
      <c r="AN22" s="555"/>
      <c r="AO22" s="555"/>
      <c r="AP22" s="555" t="s">
        <v>149</v>
      </c>
    </row>
    <row r="23" spans="1:42" s="505" customFormat="1" ht="15.75" thickBot="1" x14ac:dyDescent="0.3">
      <c r="A23" s="502" t="s">
        <v>206</v>
      </c>
      <c r="B23" s="503">
        <v>1</v>
      </c>
      <c r="C23" s="503">
        <v>0</v>
      </c>
      <c r="D23" s="503">
        <v>0</v>
      </c>
      <c r="E23" s="503">
        <v>0</v>
      </c>
      <c r="F23" s="503">
        <v>1</v>
      </c>
      <c r="G23" s="503">
        <v>1</v>
      </c>
      <c r="H23" s="503">
        <v>1</v>
      </c>
      <c r="I23" s="503">
        <v>1</v>
      </c>
      <c r="J23" s="503">
        <v>1</v>
      </c>
      <c r="K23" s="503">
        <v>1</v>
      </c>
      <c r="L23" s="503">
        <v>1</v>
      </c>
      <c r="M23" s="503">
        <v>1</v>
      </c>
      <c r="N23" s="503">
        <v>1</v>
      </c>
      <c r="O23" s="503">
        <v>1</v>
      </c>
      <c r="P23" s="503">
        <v>1</v>
      </c>
      <c r="Q23" s="503">
        <v>1</v>
      </c>
      <c r="R23" s="503">
        <v>1</v>
      </c>
      <c r="S23" s="503">
        <v>1</v>
      </c>
      <c r="T23" s="503">
        <v>1</v>
      </c>
      <c r="U23" s="503">
        <v>1</v>
      </c>
      <c r="V23" s="503">
        <v>1</v>
      </c>
      <c r="W23" s="503">
        <v>1</v>
      </c>
      <c r="X23" s="503">
        <v>1</v>
      </c>
      <c r="Y23" s="503">
        <v>1</v>
      </c>
      <c r="Z23" s="503">
        <v>0</v>
      </c>
      <c r="AA23" s="503">
        <v>0</v>
      </c>
      <c r="AB23" s="503">
        <v>1</v>
      </c>
      <c r="AC23" s="503">
        <v>1</v>
      </c>
      <c r="AD23" s="503">
        <v>1</v>
      </c>
      <c r="AE23" s="503">
        <v>1</v>
      </c>
      <c r="AF23" s="504">
        <v>0</v>
      </c>
      <c r="AG23" s="501">
        <v>1</v>
      </c>
      <c r="AH23" s="154">
        <v>1</v>
      </c>
      <c r="AI23" s="154">
        <v>1</v>
      </c>
      <c r="AJ23" s="154">
        <v>1</v>
      </c>
      <c r="AK23" s="154">
        <v>1</v>
      </c>
      <c r="AM23" s="555" t="s">
        <v>600</v>
      </c>
      <c r="AN23" s="555"/>
      <c r="AO23" s="555"/>
      <c r="AP23" s="555" t="s">
        <v>149</v>
      </c>
    </row>
    <row r="24" spans="1:42" s="505" customFormat="1" ht="15.75" thickBot="1" x14ac:dyDescent="0.3">
      <c r="A24" s="502" t="s">
        <v>207</v>
      </c>
      <c r="B24" s="503">
        <v>1</v>
      </c>
      <c r="C24" s="503">
        <v>0</v>
      </c>
      <c r="D24" s="503">
        <v>0</v>
      </c>
      <c r="E24" s="503">
        <v>0</v>
      </c>
      <c r="F24" s="503">
        <v>0</v>
      </c>
      <c r="G24" s="503">
        <v>1</v>
      </c>
      <c r="H24" s="503">
        <v>1</v>
      </c>
      <c r="I24" s="503">
        <v>1</v>
      </c>
      <c r="J24" s="503">
        <v>1</v>
      </c>
      <c r="K24" s="503">
        <v>1</v>
      </c>
      <c r="L24" s="503">
        <v>1</v>
      </c>
      <c r="M24" s="503">
        <v>1</v>
      </c>
      <c r="N24" s="503">
        <v>1</v>
      </c>
      <c r="O24" s="503">
        <v>1</v>
      </c>
      <c r="P24" s="503">
        <v>1</v>
      </c>
      <c r="Q24" s="503">
        <v>1</v>
      </c>
      <c r="R24" s="503">
        <v>1</v>
      </c>
      <c r="S24" s="503">
        <v>1</v>
      </c>
      <c r="T24" s="503">
        <v>1</v>
      </c>
      <c r="U24" s="503">
        <v>1</v>
      </c>
      <c r="V24" s="503">
        <v>1</v>
      </c>
      <c r="W24" s="503">
        <v>1</v>
      </c>
      <c r="X24" s="503">
        <v>1</v>
      </c>
      <c r="Y24" s="503">
        <v>1</v>
      </c>
      <c r="Z24" s="503">
        <v>0</v>
      </c>
      <c r="AA24" s="503">
        <v>0</v>
      </c>
      <c r="AB24" s="503">
        <v>0</v>
      </c>
      <c r="AC24" s="503">
        <v>1</v>
      </c>
      <c r="AD24" s="503">
        <v>0</v>
      </c>
      <c r="AE24" s="503">
        <v>1</v>
      </c>
      <c r="AF24" s="504">
        <v>0</v>
      </c>
      <c r="AG24" s="501">
        <v>1</v>
      </c>
      <c r="AH24" s="154">
        <v>1</v>
      </c>
      <c r="AI24" s="154">
        <v>1</v>
      </c>
      <c r="AJ24" s="154">
        <v>1</v>
      </c>
      <c r="AK24" s="154">
        <v>1</v>
      </c>
      <c r="AM24" s="555" t="s">
        <v>601</v>
      </c>
      <c r="AN24" s="555"/>
      <c r="AO24" s="555"/>
      <c r="AP24" s="555" t="s">
        <v>149</v>
      </c>
    </row>
    <row r="25" spans="1:42" s="505" customFormat="1" ht="15.75" thickBot="1" x14ac:dyDescent="0.3">
      <c r="A25" s="502" t="s">
        <v>208</v>
      </c>
      <c r="B25" s="503">
        <v>1</v>
      </c>
      <c r="C25" s="503">
        <v>1</v>
      </c>
      <c r="D25" s="503">
        <v>1</v>
      </c>
      <c r="E25" s="503">
        <v>0</v>
      </c>
      <c r="F25" s="503">
        <v>1</v>
      </c>
      <c r="G25" s="503">
        <v>1</v>
      </c>
      <c r="H25" s="503">
        <v>1</v>
      </c>
      <c r="I25" s="503">
        <v>1</v>
      </c>
      <c r="J25" s="503">
        <v>1</v>
      </c>
      <c r="K25" s="503">
        <v>1</v>
      </c>
      <c r="L25" s="503">
        <v>1</v>
      </c>
      <c r="M25" s="503">
        <v>1</v>
      </c>
      <c r="N25" s="503">
        <v>1</v>
      </c>
      <c r="O25" s="503">
        <v>1</v>
      </c>
      <c r="P25" s="503">
        <v>1</v>
      </c>
      <c r="Q25" s="503">
        <v>1</v>
      </c>
      <c r="R25" s="503">
        <v>1</v>
      </c>
      <c r="S25" s="503">
        <v>1</v>
      </c>
      <c r="T25" s="503">
        <v>1</v>
      </c>
      <c r="U25" s="503">
        <v>1</v>
      </c>
      <c r="V25" s="503">
        <v>1</v>
      </c>
      <c r="W25" s="503">
        <v>1</v>
      </c>
      <c r="X25" s="503">
        <v>1</v>
      </c>
      <c r="Y25" s="503">
        <v>1</v>
      </c>
      <c r="Z25" s="503">
        <v>1</v>
      </c>
      <c r="AA25" s="503">
        <v>1</v>
      </c>
      <c r="AB25" s="503">
        <v>1</v>
      </c>
      <c r="AC25" s="503">
        <v>1</v>
      </c>
      <c r="AD25" s="503">
        <v>1</v>
      </c>
      <c r="AE25" s="503">
        <v>1</v>
      </c>
      <c r="AF25" s="504">
        <v>0</v>
      </c>
      <c r="AG25" s="501">
        <v>1</v>
      </c>
      <c r="AH25" s="154">
        <v>1</v>
      </c>
      <c r="AI25" s="154">
        <v>1</v>
      </c>
      <c r="AJ25" s="154">
        <v>1</v>
      </c>
      <c r="AK25" s="154">
        <v>1</v>
      </c>
      <c r="AM25" s="555" t="s">
        <v>602</v>
      </c>
      <c r="AN25" s="555"/>
      <c r="AO25" s="555"/>
      <c r="AP25" s="555" t="s">
        <v>149</v>
      </c>
    </row>
    <row r="26" spans="1:42" s="505" customFormat="1" ht="15.75" thickBot="1" x14ac:dyDescent="0.3">
      <c r="A26" s="502" t="s">
        <v>209</v>
      </c>
      <c r="B26" s="503">
        <v>1</v>
      </c>
      <c r="C26" s="503">
        <v>1</v>
      </c>
      <c r="D26" s="503">
        <v>1</v>
      </c>
      <c r="E26" s="503">
        <v>0</v>
      </c>
      <c r="F26" s="503">
        <v>1</v>
      </c>
      <c r="G26" s="503">
        <v>1</v>
      </c>
      <c r="H26" s="503">
        <v>1</v>
      </c>
      <c r="I26" s="503">
        <v>1</v>
      </c>
      <c r="J26" s="503">
        <v>1</v>
      </c>
      <c r="K26" s="503">
        <v>1</v>
      </c>
      <c r="L26" s="503">
        <v>1</v>
      </c>
      <c r="M26" s="503">
        <v>1</v>
      </c>
      <c r="N26" s="503">
        <v>1</v>
      </c>
      <c r="O26" s="503">
        <v>1</v>
      </c>
      <c r="P26" s="503">
        <v>1</v>
      </c>
      <c r="Q26" s="503">
        <v>1</v>
      </c>
      <c r="R26" s="503">
        <v>1</v>
      </c>
      <c r="S26" s="503">
        <v>1</v>
      </c>
      <c r="T26" s="503">
        <v>1</v>
      </c>
      <c r="U26" s="503">
        <v>1</v>
      </c>
      <c r="V26" s="503">
        <v>1</v>
      </c>
      <c r="W26" s="503">
        <v>1</v>
      </c>
      <c r="X26" s="503">
        <v>1</v>
      </c>
      <c r="Y26" s="503">
        <v>1</v>
      </c>
      <c r="Z26" s="503">
        <v>1</v>
      </c>
      <c r="AA26" s="503">
        <v>1</v>
      </c>
      <c r="AB26" s="503">
        <v>1</v>
      </c>
      <c r="AC26" s="503">
        <v>1</v>
      </c>
      <c r="AD26" s="503">
        <v>1</v>
      </c>
      <c r="AE26" s="503">
        <v>1</v>
      </c>
      <c r="AF26" s="504">
        <v>0</v>
      </c>
      <c r="AG26" s="501">
        <v>1</v>
      </c>
      <c r="AH26" s="154">
        <v>1</v>
      </c>
      <c r="AI26" s="154">
        <v>1</v>
      </c>
      <c r="AJ26" s="154">
        <v>1</v>
      </c>
      <c r="AK26" s="154">
        <v>1</v>
      </c>
      <c r="AM26" s="555" t="s">
        <v>603</v>
      </c>
      <c r="AN26" s="555"/>
      <c r="AO26" s="555"/>
      <c r="AP26" s="555" t="s">
        <v>149</v>
      </c>
    </row>
    <row r="27" spans="1:42" s="505" customFormat="1" ht="15.75" thickBot="1" x14ac:dyDescent="0.3">
      <c r="A27" s="502" t="s">
        <v>210</v>
      </c>
      <c r="B27" s="503">
        <v>1</v>
      </c>
      <c r="C27" s="503">
        <v>1</v>
      </c>
      <c r="D27" s="503">
        <v>1</v>
      </c>
      <c r="E27" s="503">
        <v>0</v>
      </c>
      <c r="F27" s="503">
        <v>1</v>
      </c>
      <c r="G27" s="503">
        <v>1</v>
      </c>
      <c r="H27" s="503">
        <v>1</v>
      </c>
      <c r="I27" s="503">
        <v>1</v>
      </c>
      <c r="J27" s="503">
        <v>1</v>
      </c>
      <c r="K27" s="503">
        <v>1</v>
      </c>
      <c r="L27" s="503">
        <v>1</v>
      </c>
      <c r="M27" s="503">
        <v>1</v>
      </c>
      <c r="N27" s="503">
        <v>1</v>
      </c>
      <c r="O27" s="503">
        <v>1</v>
      </c>
      <c r="P27" s="503">
        <v>1</v>
      </c>
      <c r="Q27" s="503">
        <v>1</v>
      </c>
      <c r="R27" s="503">
        <v>1</v>
      </c>
      <c r="S27" s="503">
        <v>1</v>
      </c>
      <c r="T27" s="503">
        <v>1</v>
      </c>
      <c r="U27" s="503">
        <v>1</v>
      </c>
      <c r="V27" s="503">
        <v>1</v>
      </c>
      <c r="W27" s="503">
        <v>1</v>
      </c>
      <c r="X27" s="503">
        <v>1</v>
      </c>
      <c r="Y27" s="503">
        <v>1</v>
      </c>
      <c r="Z27" s="503">
        <v>1</v>
      </c>
      <c r="AA27" s="503">
        <v>1</v>
      </c>
      <c r="AB27" s="503">
        <v>1</v>
      </c>
      <c r="AC27" s="503">
        <v>1</v>
      </c>
      <c r="AD27" s="503">
        <v>1</v>
      </c>
      <c r="AE27" s="503">
        <v>1</v>
      </c>
      <c r="AF27" s="504">
        <v>0</v>
      </c>
      <c r="AG27" s="501">
        <v>1</v>
      </c>
      <c r="AH27" s="154">
        <v>1</v>
      </c>
      <c r="AI27" s="154">
        <v>1</v>
      </c>
      <c r="AJ27" s="154">
        <v>1</v>
      </c>
      <c r="AK27" s="154">
        <v>1</v>
      </c>
      <c r="AM27" s="555" t="s">
        <v>221</v>
      </c>
      <c r="AN27" s="555"/>
      <c r="AO27" s="555"/>
      <c r="AP27" s="555" t="s">
        <v>677</v>
      </c>
    </row>
    <row r="28" spans="1:42" s="505" customFormat="1" ht="15.75" thickBot="1" x14ac:dyDescent="0.3">
      <c r="A28" s="502" t="s">
        <v>211</v>
      </c>
      <c r="B28" s="503">
        <v>0</v>
      </c>
      <c r="C28" s="503">
        <v>0</v>
      </c>
      <c r="D28" s="503">
        <v>0</v>
      </c>
      <c r="E28" s="503">
        <v>0</v>
      </c>
      <c r="F28" s="503">
        <v>0</v>
      </c>
      <c r="G28" s="503">
        <v>0</v>
      </c>
      <c r="H28" s="503">
        <v>0</v>
      </c>
      <c r="I28" s="503">
        <v>0</v>
      </c>
      <c r="J28" s="503">
        <v>0</v>
      </c>
      <c r="K28" s="503">
        <v>0</v>
      </c>
      <c r="L28" s="503">
        <v>0</v>
      </c>
      <c r="M28" s="503">
        <v>0</v>
      </c>
      <c r="N28" s="503">
        <v>0</v>
      </c>
      <c r="O28" s="503">
        <v>0</v>
      </c>
      <c r="P28" s="503">
        <v>1</v>
      </c>
      <c r="Q28" s="503">
        <v>0</v>
      </c>
      <c r="R28" s="503">
        <v>0</v>
      </c>
      <c r="S28" s="503">
        <v>0</v>
      </c>
      <c r="T28" s="503">
        <v>0</v>
      </c>
      <c r="U28" s="503">
        <v>0</v>
      </c>
      <c r="V28" s="503">
        <v>0</v>
      </c>
      <c r="W28" s="503">
        <v>0</v>
      </c>
      <c r="X28" s="503">
        <v>0</v>
      </c>
      <c r="Y28" s="503">
        <v>0</v>
      </c>
      <c r="Z28" s="503">
        <v>0</v>
      </c>
      <c r="AA28" s="503">
        <v>0</v>
      </c>
      <c r="AB28" s="503">
        <v>0</v>
      </c>
      <c r="AC28" s="503">
        <v>0</v>
      </c>
      <c r="AD28" s="503">
        <v>0</v>
      </c>
      <c r="AE28" s="503">
        <v>0</v>
      </c>
      <c r="AF28" s="504">
        <v>0</v>
      </c>
      <c r="AG28" s="501">
        <v>1</v>
      </c>
      <c r="AH28" s="154">
        <v>1</v>
      </c>
      <c r="AI28" s="154">
        <v>1</v>
      </c>
      <c r="AJ28" s="154">
        <v>1</v>
      </c>
      <c r="AK28" s="154">
        <v>1</v>
      </c>
      <c r="AM28" s="555" t="s">
        <v>604</v>
      </c>
      <c r="AN28" s="555"/>
      <c r="AO28" s="555"/>
      <c r="AP28" s="555" t="s">
        <v>149</v>
      </c>
    </row>
    <row r="29" spans="1:42" s="505" customFormat="1" ht="15.75" thickBot="1" x14ac:dyDescent="0.3">
      <c r="A29" s="502" t="s">
        <v>212</v>
      </c>
      <c r="B29" s="503">
        <v>1</v>
      </c>
      <c r="C29" s="503">
        <v>0</v>
      </c>
      <c r="D29" s="503">
        <v>0</v>
      </c>
      <c r="E29" s="503">
        <v>0</v>
      </c>
      <c r="F29" s="503">
        <v>1</v>
      </c>
      <c r="G29" s="503">
        <v>1</v>
      </c>
      <c r="H29" s="503">
        <v>1</v>
      </c>
      <c r="I29" s="503">
        <v>1</v>
      </c>
      <c r="J29" s="503">
        <v>1</v>
      </c>
      <c r="K29" s="503">
        <v>1</v>
      </c>
      <c r="L29" s="503">
        <v>1</v>
      </c>
      <c r="M29" s="503">
        <v>1</v>
      </c>
      <c r="N29" s="503">
        <v>1</v>
      </c>
      <c r="O29" s="503">
        <v>1</v>
      </c>
      <c r="P29" s="503">
        <v>1</v>
      </c>
      <c r="Q29" s="503">
        <v>1</v>
      </c>
      <c r="R29" s="503">
        <v>1</v>
      </c>
      <c r="S29" s="503">
        <v>1</v>
      </c>
      <c r="T29" s="503">
        <v>1</v>
      </c>
      <c r="U29" s="503">
        <v>1</v>
      </c>
      <c r="V29" s="503">
        <v>1</v>
      </c>
      <c r="W29" s="503">
        <v>1</v>
      </c>
      <c r="X29" s="503">
        <v>1</v>
      </c>
      <c r="Y29" s="503">
        <v>1</v>
      </c>
      <c r="Z29" s="503">
        <v>1</v>
      </c>
      <c r="AA29" s="503">
        <v>1</v>
      </c>
      <c r="AB29" s="503">
        <v>1</v>
      </c>
      <c r="AC29" s="503">
        <v>1</v>
      </c>
      <c r="AD29" s="503">
        <v>1</v>
      </c>
      <c r="AE29" s="503">
        <v>1</v>
      </c>
      <c r="AF29" s="504">
        <v>0</v>
      </c>
      <c r="AG29" s="501">
        <v>1</v>
      </c>
      <c r="AH29" s="154">
        <v>1</v>
      </c>
      <c r="AI29" s="154">
        <v>1</v>
      </c>
      <c r="AJ29" s="154">
        <v>1</v>
      </c>
      <c r="AK29" s="154">
        <v>1</v>
      </c>
      <c r="AM29" s="555" t="s">
        <v>605</v>
      </c>
      <c r="AN29" s="555"/>
      <c r="AO29" s="555"/>
      <c r="AP29" s="555" t="s">
        <v>149</v>
      </c>
    </row>
    <row r="30" spans="1:42" s="505" customFormat="1" ht="15.75" thickBot="1" x14ac:dyDescent="0.3">
      <c r="A30" s="502" t="s">
        <v>213</v>
      </c>
      <c r="B30" s="503">
        <v>1</v>
      </c>
      <c r="C30" s="503">
        <v>0</v>
      </c>
      <c r="D30" s="503">
        <v>0</v>
      </c>
      <c r="E30" s="503">
        <v>0</v>
      </c>
      <c r="F30" s="503">
        <v>0</v>
      </c>
      <c r="G30" s="503">
        <v>1</v>
      </c>
      <c r="H30" s="503">
        <v>1</v>
      </c>
      <c r="I30" s="503">
        <v>1</v>
      </c>
      <c r="J30" s="503">
        <v>1</v>
      </c>
      <c r="K30" s="503">
        <v>1</v>
      </c>
      <c r="L30" s="503">
        <v>1</v>
      </c>
      <c r="M30" s="503">
        <v>1</v>
      </c>
      <c r="N30" s="503">
        <v>1</v>
      </c>
      <c r="O30" s="503">
        <v>1</v>
      </c>
      <c r="P30" s="503">
        <v>1</v>
      </c>
      <c r="Q30" s="503">
        <v>1</v>
      </c>
      <c r="R30" s="503">
        <v>1</v>
      </c>
      <c r="S30" s="503">
        <v>1</v>
      </c>
      <c r="T30" s="503">
        <v>1</v>
      </c>
      <c r="U30" s="503">
        <v>1</v>
      </c>
      <c r="V30" s="503">
        <v>1</v>
      </c>
      <c r="W30" s="503">
        <v>1</v>
      </c>
      <c r="X30" s="503">
        <v>1</v>
      </c>
      <c r="Y30" s="503">
        <v>1</v>
      </c>
      <c r="Z30" s="503">
        <v>0</v>
      </c>
      <c r="AA30" s="503">
        <v>0</v>
      </c>
      <c r="AB30" s="503">
        <v>0</v>
      </c>
      <c r="AC30" s="503">
        <v>1</v>
      </c>
      <c r="AD30" s="503">
        <v>0</v>
      </c>
      <c r="AE30" s="503">
        <v>1</v>
      </c>
      <c r="AF30" s="504">
        <v>0</v>
      </c>
      <c r="AG30" s="501">
        <v>1</v>
      </c>
      <c r="AH30" s="154">
        <v>1</v>
      </c>
      <c r="AI30" s="154">
        <v>1</v>
      </c>
      <c r="AJ30" s="154">
        <v>1</v>
      </c>
      <c r="AK30" s="154">
        <v>1</v>
      </c>
      <c r="AM30" s="555" t="s">
        <v>606</v>
      </c>
      <c r="AN30" s="555"/>
      <c r="AO30" s="555"/>
      <c r="AP30" s="555" t="s">
        <v>678</v>
      </c>
    </row>
    <row r="31" spans="1:42" s="505" customFormat="1" ht="15.75" thickBot="1" x14ac:dyDescent="0.3">
      <c r="A31" s="502" t="s">
        <v>214</v>
      </c>
      <c r="B31" s="503">
        <v>1</v>
      </c>
      <c r="C31" s="503">
        <v>1</v>
      </c>
      <c r="D31" s="503">
        <v>1</v>
      </c>
      <c r="E31" s="503">
        <v>0</v>
      </c>
      <c r="F31" s="503">
        <v>1</v>
      </c>
      <c r="G31" s="503">
        <v>1</v>
      </c>
      <c r="H31" s="503">
        <v>1</v>
      </c>
      <c r="I31" s="503">
        <v>1</v>
      </c>
      <c r="J31" s="503">
        <v>1</v>
      </c>
      <c r="K31" s="503">
        <v>1</v>
      </c>
      <c r="L31" s="503">
        <v>1</v>
      </c>
      <c r="M31" s="503">
        <v>1</v>
      </c>
      <c r="N31" s="503">
        <v>1</v>
      </c>
      <c r="O31" s="503">
        <v>1</v>
      </c>
      <c r="P31" s="503">
        <v>1</v>
      </c>
      <c r="Q31" s="503">
        <v>1</v>
      </c>
      <c r="R31" s="503">
        <v>1</v>
      </c>
      <c r="S31" s="503">
        <v>1</v>
      </c>
      <c r="T31" s="503">
        <v>1</v>
      </c>
      <c r="U31" s="503">
        <v>1</v>
      </c>
      <c r="V31" s="503">
        <v>1</v>
      </c>
      <c r="W31" s="503">
        <v>1</v>
      </c>
      <c r="X31" s="503">
        <v>1</v>
      </c>
      <c r="Y31" s="503">
        <v>1</v>
      </c>
      <c r="Z31" s="503">
        <v>1</v>
      </c>
      <c r="AA31" s="503">
        <v>1</v>
      </c>
      <c r="AB31" s="503">
        <v>1</v>
      </c>
      <c r="AC31" s="503">
        <v>1</v>
      </c>
      <c r="AD31" s="503">
        <v>1</v>
      </c>
      <c r="AE31" s="503">
        <v>1</v>
      </c>
      <c r="AF31" s="504">
        <v>0</v>
      </c>
      <c r="AG31" s="501">
        <v>1</v>
      </c>
      <c r="AH31" s="154">
        <v>1</v>
      </c>
      <c r="AI31" s="154">
        <v>1</v>
      </c>
      <c r="AJ31" s="154">
        <v>1</v>
      </c>
      <c r="AK31" s="154">
        <v>1</v>
      </c>
      <c r="AM31" s="555" t="s">
        <v>607</v>
      </c>
      <c r="AN31" s="555"/>
      <c r="AO31" s="555"/>
      <c r="AP31" s="555" t="s">
        <v>679</v>
      </c>
    </row>
    <row r="32" spans="1:42" s="505" customFormat="1" ht="15.75" thickBot="1" x14ac:dyDescent="0.3">
      <c r="A32" s="502" t="s">
        <v>215</v>
      </c>
      <c r="B32" s="503">
        <v>1</v>
      </c>
      <c r="C32" s="503">
        <v>1</v>
      </c>
      <c r="D32" s="503">
        <v>1</v>
      </c>
      <c r="E32" s="503">
        <v>0</v>
      </c>
      <c r="F32" s="503">
        <v>1</v>
      </c>
      <c r="G32" s="503">
        <v>1</v>
      </c>
      <c r="H32" s="503">
        <v>1</v>
      </c>
      <c r="I32" s="503">
        <v>1</v>
      </c>
      <c r="J32" s="503">
        <v>1</v>
      </c>
      <c r="K32" s="503">
        <v>1</v>
      </c>
      <c r="L32" s="503">
        <v>1</v>
      </c>
      <c r="M32" s="503">
        <v>1</v>
      </c>
      <c r="N32" s="503">
        <v>1</v>
      </c>
      <c r="O32" s="503">
        <v>1</v>
      </c>
      <c r="P32" s="503">
        <v>1</v>
      </c>
      <c r="Q32" s="503">
        <v>1</v>
      </c>
      <c r="R32" s="503">
        <v>1</v>
      </c>
      <c r="S32" s="503">
        <v>1</v>
      </c>
      <c r="T32" s="503">
        <v>1</v>
      </c>
      <c r="U32" s="503">
        <v>1</v>
      </c>
      <c r="V32" s="503">
        <v>1</v>
      </c>
      <c r="W32" s="503">
        <v>1</v>
      </c>
      <c r="X32" s="503">
        <v>1</v>
      </c>
      <c r="Y32" s="503">
        <v>1</v>
      </c>
      <c r="Z32" s="503">
        <v>1</v>
      </c>
      <c r="AA32" s="503">
        <v>1</v>
      </c>
      <c r="AB32" s="503">
        <v>1</v>
      </c>
      <c r="AC32" s="503">
        <v>1</v>
      </c>
      <c r="AD32" s="503">
        <v>1</v>
      </c>
      <c r="AE32" s="503">
        <v>1</v>
      </c>
      <c r="AF32" s="504">
        <v>0</v>
      </c>
      <c r="AG32" s="501">
        <v>1</v>
      </c>
      <c r="AH32" s="154">
        <v>1</v>
      </c>
      <c r="AI32" s="154">
        <v>1</v>
      </c>
      <c r="AJ32" s="154">
        <v>1</v>
      </c>
      <c r="AK32" s="154">
        <v>1</v>
      </c>
      <c r="AM32" s="505" t="s">
        <v>608</v>
      </c>
      <c r="AP32" s="505" t="s">
        <v>677</v>
      </c>
    </row>
    <row r="33" spans="1:42" s="505" customFormat="1" ht="15.75" thickBot="1" x14ac:dyDescent="0.3">
      <c r="A33" s="502" t="s">
        <v>216</v>
      </c>
      <c r="B33" s="503">
        <v>1</v>
      </c>
      <c r="C33" s="503">
        <v>1</v>
      </c>
      <c r="D33" s="503">
        <v>1</v>
      </c>
      <c r="E33" s="503">
        <v>0</v>
      </c>
      <c r="F33" s="503">
        <v>1</v>
      </c>
      <c r="G33" s="503">
        <v>1</v>
      </c>
      <c r="H33" s="503">
        <v>1</v>
      </c>
      <c r="I33" s="503">
        <v>1</v>
      </c>
      <c r="J33" s="503">
        <v>1</v>
      </c>
      <c r="K33" s="503">
        <v>1</v>
      </c>
      <c r="L33" s="503">
        <v>1</v>
      </c>
      <c r="M33" s="503">
        <v>1</v>
      </c>
      <c r="N33" s="503">
        <v>1</v>
      </c>
      <c r="O33" s="503">
        <v>1</v>
      </c>
      <c r="P33" s="503">
        <v>1</v>
      </c>
      <c r="Q33" s="503">
        <v>1</v>
      </c>
      <c r="R33" s="503">
        <v>1</v>
      </c>
      <c r="S33" s="503">
        <v>1</v>
      </c>
      <c r="T33" s="503">
        <v>1</v>
      </c>
      <c r="U33" s="503">
        <v>1</v>
      </c>
      <c r="V33" s="503">
        <v>1</v>
      </c>
      <c r="W33" s="503">
        <v>1</v>
      </c>
      <c r="X33" s="503">
        <v>1</v>
      </c>
      <c r="Y33" s="503">
        <v>1</v>
      </c>
      <c r="Z33" s="503">
        <v>1</v>
      </c>
      <c r="AA33" s="503">
        <v>1</v>
      </c>
      <c r="AB33" s="503">
        <v>1</v>
      </c>
      <c r="AC33" s="503">
        <v>1</v>
      </c>
      <c r="AD33" s="503">
        <v>1</v>
      </c>
      <c r="AE33" s="503">
        <v>1</v>
      </c>
      <c r="AF33" s="504">
        <v>0</v>
      </c>
      <c r="AG33" s="501">
        <v>1</v>
      </c>
      <c r="AH33" s="154">
        <v>1</v>
      </c>
      <c r="AI33" s="154">
        <v>1</v>
      </c>
      <c r="AJ33" s="154">
        <v>1</v>
      </c>
      <c r="AK33" s="154">
        <v>1</v>
      </c>
      <c r="AM33" s="505" t="s">
        <v>236</v>
      </c>
      <c r="AP33" s="555" t="s">
        <v>705</v>
      </c>
    </row>
    <row r="34" spans="1:42" s="505" customFormat="1" ht="15.75" thickBot="1" x14ac:dyDescent="0.3">
      <c r="A34" s="502" t="s">
        <v>217</v>
      </c>
      <c r="B34" s="503">
        <v>1</v>
      </c>
      <c r="C34" s="503">
        <v>0</v>
      </c>
      <c r="D34" s="503">
        <v>0</v>
      </c>
      <c r="E34" s="503">
        <v>0</v>
      </c>
      <c r="F34" s="503">
        <v>1</v>
      </c>
      <c r="G34" s="503">
        <v>1</v>
      </c>
      <c r="H34" s="503">
        <v>1</v>
      </c>
      <c r="I34" s="503">
        <v>1</v>
      </c>
      <c r="J34" s="503">
        <v>1</v>
      </c>
      <c r="K34" s="503">
        <v>1</v>
      </c>
      <c r="L34" s="503">
        <v>1</v>
      </c>
      <c r="M34" s="503">
        <v>1</v>
      </c>
      <c r="N34" s="503">
        <v>1</v>
      </c>
      <c r="O34" s="503">
        <v>1</v>
      </c>
      <c r="P34" s="503">
        <v>1</v>
      </c>
      <c r="Q34" s="503">
        <v>1</v>
      </c>
      <c r="R34" s="503">
        <v>1</v>
      </c>
      <c r="S34" s="503">
        <v>1</v>
      </c>
      <c r="T34" s="503">
        <v>1</v>
      </c>
      <c r="U34" s="503">
        <v>1</v>
      </c>
      <c r="V34" s="503">
        <v>1</v>
      </c>
      <c r="W34" s="503">
        <v>1</v>
      </c>
      <c r="X34" s="503">
        <v>1</v>
      </c>
      <c r="Y34" s="503">
        <v>1</v>
      </c>
      <c r="Z34" s="503">
        <v>0</v>
      </c>
      <c r="AA34" s="503">
        <v>1</v>
      </c>
      <c r="AB34" s="503">
        <v>1</v>
      </c>
      <c r="AC34" s="503">
        <v>1</v>
      </c>
      <c r="AD34" s="503">
        <v>1</v>
      </c>
      <c r="AE34" s="503">
        <v>1</v>
      </c>
      <c r="AF34" s="504">
        <v>0</v>
      </c>
      <c r="AG34" s="501">
        <v>1</v>
      </c>
      <c r="AH34" s="154">
        <v>0</v>
      </c>
      <c r="AI34" s="154">
        <v>0</v>
      </c>
      <c r="AJ34" s="154">
        <v>0</v>
      </c>
      <c r="AK34" s="154">
        <v>0</v>
      </c>
      <c r="AM34" s="505" t="s">
        <v>609</v>
      </c>
      <c r="AP34" s="505" t="s">
        <v>149</v>
      </c>
    </row>
    <row r="35" spans="1:42" s="505" customFormat="1" ht="15.75" thickBot="1" x14ac:dyDescent="0.3">
      <c r="A35" s="502" t="s">
        <v>218</v>
      </c>
      <c r="B35" s="503">
        <v>0</v>
      </c>
      <c r="C35" s="503">
        <v>0</v>
      </c>
      <c r="D35" s="503">
        <v>0</v>
      </c>
      <c r="E35" s="503">
        <v>0</v>
      </c>
      <c r="F35" s="503">
        <v>0</v>
      </c>
      <c r="G35" s="503">
        <v>0</v>
      </c>
      <c r="H35" s="503">
        <v>0</v>
      </c>
      <c r="I35" s="503">
        <v>0</v>
      </c>
      <c r="J35" s="503">
        <v>0</v>
      </c>
      <c r="K35" s="503">
        <v>0</v>
      </c>
      <c r="L35" s="503">
        <v>0</v>
      </c>
      <c r="M35" s="503">
        <v>0</v>
      </c>
      <c r="N35" s="503">
        <v>0</v>
      </c>
      <c r="O35" s="503">
        <v>0</v>
      </c>
      <c r="P35" s="503">
        <v>0</v>
      </c>
      <c r="Q35" s="503">
        <v>0</v>
      </c>
      <c r="R35" s="503">
        <v>0</v>
      </c>
      <c r="S35" s="503">
        <v>0</v>
      </c>
      <c r="T35" s="503">
        <v>0</v>
      </c>
      <c r="U35" s="503">
        <v>0</v>
      </c>
      <c r="V35" s="503">
        <v>0</v>
      </c>
      <c r="W35" s="503">
        <v>0</v>
      </c>
      <c r="X35" s="503">
        <v>0</v>
      </c>
      <c r="Y35" s="503">
        <v>0</v>
      </c>
      <c r="Z35" s="503">
        <v>0</v>
      </c>
      <c r="AA35" s="503">
        <v>0</v>
      </c>
      <c r="AB35" s="503">
        <v>0</v>
      </c>
      <c r="AC35" s="503">
        <v>1</v>
      </c>
      <c r="AD35" s="503">
        <v>0</v>
      </c>
      <c r="AE35" s="503">
        <v>0</v>
      </c>
      <c r="AF35" s="504">
        <v>0</v>
      </c>
      <c r="AG35" s="501">
        <v>1</v>
      </c>
      <c r="AH35" s="154">
        <v>1</v>
      </c>
      <c r="AI35" s="154">
        <v>1</v>
      </c>
      <c r="AJ35" s="154">
        <v>1</v>
      </c>
      <c r="AK35" s="154">
        <v>1</v>
      </c>
      <c r="AM35" s="505" t="s">
        <v>265</v>
      </c>
      <c r="AP35" s="505" t="s">
        <v>149</v>
      </c>
    </row>
    <row r="36" spans="1:42" s="505" customFormat="1" ht="15.75" thickBot="1" x14ac:dyDescent="0.3">
      <c r="A36" s="502" t="s">
        <v>219</v>
      </c>
      <c r="B36" s="503">
        <v>0</v>
      </c>
      <c r="C36" s="503">
        <v>0</v>
      </c>
      <c r="D36" s="503">
        <v>0</v>
      </c>
      <c r="E36" s="503">
        <v>0</v>
      </c>
      <c r="F36" s="503">
        <v>0</v>
      </c>
      <c r="G36" s="503">
        <v>0</v>
      </c>
      <c r="H36" s="503">
        <v>0</v>
      </c>
      <c r="I36" s="503">
        <v>0</v>
      </c>
      <c r="J36" s="503">
        <v>1</v>
      </c>
      <c r="K36" s="503">
        <v>0</v>
      </c>
      <c r="L36" s="503">
        <v>0</v>
      </c>
      <c r="M36" s="503">
        <v>0</v>
      </c>
      <c r="N36" s="503">
        <v>0</v>
      </c>
      <c r="O36" s="503">
        <v>0</v>
      </c>
      <c r="P36" s="503">
        <v>0</v>
      </c>
      <c r="Q36" s="503">
        <v>0</v>
      </c>
      <c r="R36" s="503">
        <v>0</v>
      </c>
      <c r="S36" s="503">
        <v>0</v>
      </c>
      <c r="T36" s="503">
        <v>0</v>
      </c>
      <c r="U36" s="503">
        <v>0</v>
      </c>
      <c r="V36" s="503">
        <v>0</v>
      </c>
      <c r="W36" s="503">
        <v>0</v>
      </c>
      <c r="X36" s="503">
        <v>0</v>
      </c>
      <c r="Y36" s="503">
        <v>0</v>
      </c>
      <c r="Z36" s="503">
        <v>0</v>
      </c>
      <c r="AA36" s="503">
        <v>0</v>
      </c>
      <c r="AB36" s="503">
        <v>0</v>
      </c>
      <c r="AC36" s="503">
        <v>0</v>
      </c>
      <c r="AD36" s="503">
        <v>0</v>
      </c>
      <c r="AE36" s="503">
        <v>0</v>
      </c>
      <c r="AF36" s="504">
        <v>0</v>
      </c>
      <c r="AG36" s="501">
        <v>0</v>
      </c>
      <c r="AH36" s="154">
        <v>0</v>
      </c>
      <c r="AI36" s="154">
        <v>0</v>
      </c>
      <c r="AJ36" s="154">
        <v>1</v>
      </c>
      <c r="AK36" s="154">
        <v>1</v>
      </c>
      <c r="AM36" s="505" t="s">
        <v>610</v>
      </c>
      <c r="AP36" s="505" t="s">
        <v>149</v>
      </c>
    </row>
    <row r="37" spans="1:42" s="505" customFormat="1" ht="15.75" thickBot="1" x14ac:dyDescent="0.3">
      <c r="A37" s="502" t="s">
        <v>220</v>
      </c>
      <c r="B37" s="503">
        <v>0</v>
      </c>
      <c r="C37" s="503">
        <v>0</v>
      </c>
      <c r="D37" s="503">
        <v>0</v>
      </c>
      <c r="E37" s="503">
        <v>0</v>
      </c>
      <c r="F37" s="503">
        <v>0</v>
      </c>
      <c r="G37" s="503">
        <v>0</v>
      </c>
      <c r="H37" s="503">
        <v>0</v>
      </c>
      <c r="I37" s="503">
        <v>0</v>
      </c>
      <c r="J37" s="503">
        <v>0</v>
      </c>
      <c r="K37" s="503">
        <v>0</v>
      </c>
      <c r="L37" s="503">
        <v>0</v>
      </c>
      <c r="M37" s="503">
        <v>0</v>
      </c>
      <c r="N37" s="503">
        <v>0</v>
      </c>
      <c r="O37" s="503">
        <v>0</v>
      </c>
      <c r="P37" s="503">
        <v>0</v>
      </c>
      <c r="Q37" s="503">
        <v>0</v>
      </c>
      <c r="R37" s="503">
        <v>0</v>
      </c>
      <c r="S37" s="503">
        <v>0</v>
      </c>
      <c r="T37" s="503">
        <v>0</v>
      </c>
      <c r="U37" s="503">
        <v>0</v>
      </c>
      <c r="V37" s="503">
        <v>0</v>
      </c>
      <c r="W37" s="503">
        <v>0</v>
      </c>
      <c r="X37" s="503">
        <v>0</v>
      </c>
      <c r="Y37" s="503">
        <v>0</v>
      </c>
      <c r="Z37" s="503">
        <v>1</v>
      </c>
      <c r="AA37" s="503">
        <v>0</v>
      </c>
      <c r="AB37" s="503">
        <v>0</v>
      </c>
      <c r="AC37" s="503">
        <v>0</v>
      </c>
      <c r="AD37" s="503">
        <v>0</v>
      </c>
      <c r="AE37" s="503">
        <v>0</v>
      </c>
      <c r="AF37" s="504">
        <v>0</v>
      </c>
      <c r="AG37" s="501">
        <v>0</v>
      </c>
      <c r="AH37" s="154">
        <v>0</v>
      </c>
      <c r="AI37" s="154">
        <v>0</v>
      </c>
      <c r="AJ37" s="154">
        <v>1</v>
      </c>
      <c r="AK37" s="154">
        <v>1</v>
      </c>
      <c r="AM37" s="505" t="s">
        <v>264</v>
      </c>
      <c r="AP37" s="505" t="s">
        <v>680</v>
      </c>
    </row>
    <row r="38" spans="1:42" s="505" customFormat="1" ht="15.75" thickBot="1" x14ac:dyDescent="0.3">
      <c r="A38" s="502" t="s">
        <v>221</v>
      </c>
      <c r="B38" s="154">
        <v>1</v>
      </c>
      <c r="C38" s="154">
        <v>0</v>
      </c>
      <c r="D38" s="154">
        <v>0</v>
      </c>
      <c r="E38" s="503">
        <v>0</v>
      </c>
      <c r="F38" s="154">
        <v>1</v>
      </c>
      <c r="G38" s="154">
        <v>1</v>
      </c>
      <c r="H38" s="154">
        <v>1</v>
      </c>
      <c r="I38" s="154">
        <v>1</v>
      </c>
      <c r="J38" s="154">
        <v>1</v>
      </c>
      <c r="K38" s="154">
        <v>1</v>
      </c>
      <c r="L38" s="154">
        <v>1</v>
      </c>
      <c r="M38" s="154">
        <v>1</v>
      </c>
      <c r="N38" s="154">
        <v>1</v>
      </c>
      <c r="O38" s="154">
        <v>1</v>
      </c>
      <c r="P38" s="154">
        <v>1</v>
      </c>
      <c r="Q38" s="154">
        <v>1</v>
      </c>
      <c r="R38" s="154">
        <v>1</v>
      </c>
      <c r="S38" s="154">
        <v>1</v>
      </c>
      <c r="T38" s="154">
        <v>1</v>
      </c>
      <c r="U38" s="154">
        <v>1</v>
      </c>
      <c r="V38" s="154">
        <v>1</v>
      </c>
      <c r="W38" s="154">
        <v>1</v>
      </c>
      <c r="X38" s="154">
        <v>1</v>
      </c>
      <c r="Y38" s="154">
        <v>1</v>
      </c>
      <c r="Z38" s="154">
        <v>1</v>
      </c>
      <c r="AA38" s="154">
        <v>1</v>
      </c>
      <c r="AB38" s="154">
        <v>1</v>
      </c>
      <c r="AC38" s="154">
        <v>1</v>
      </c>
      <c r="AD38" s="154">
        <v>1</v>
      </c>
      <c r="AE38" s="154">
        <v>1</v>
      </c>
      <c r="AF38" s="500">
        <v>0</v>
      </c>
      <c r="AG38" s="501">
        <v>0</v>
      </c>
      <c r="AH38" s="154">
        <v>0</v>
      </c>
      <c r="AI38" s="154">
        <v>0</v>
      </c>
      <c r="AJ38" s="154">
        <v>1</v>
      </c>
      <c r="AK38" s="154">
        <v>1</v>
      </c>
      <c r="AM38" s="505" t="s">
        <v>611</v>
      </c>
      <c r="AP38" s="505" t="s">
        <v>681</v>
      </c>
    </row>
    <row r="39" spans="1:42" s="505" customFormat="1" ht="15.75" thickBot="1" x14ac:dyDescent="0.3">
      <c r="A39" s="502" t="s">
        <v>222</v>
      </c>
      <c r="B39" s="503">
        <v>1</v>
      </c>
      <c r="C39" s="503">
        <v>1</v>
      </c>
      <c r="D39" s="503">
        <v>1</v>
      </c>
      <c r="E39" s="503">
        <v>0</v>
      </c>
      <c r="F39" s="503">
        <v>1</v>
      </c>
      <c r="G39" s="503">
        <v>1</v>
      </c>
      <c r="H39" s="503">
        <v>1</v>
      </c>
      <c r="I39" s="503">
        <v>1</v>
      </c>
      <c r="J39" s="503">
        <v>1</v>
      </c>
      <c r="K39" s="503">
        <v>1</v>
      </c>
      <c r="L39" s="503">
        <v>1</v>
      </c>
      <c r="M39" s="503">
        <v>1</v>
      </c>
      <c r="N39" s="503">
        <v>1</v>
      </c>
      <c r="O39" s="503">
        <v>1</v>
      </c>
      <c r="P39" s="503">
        <v>1</v>
      </c>
      <c r="Q39" s="503">
        <v>1</v>
      </c>
      <c r="R39" s="503">
        <v>1</v>
      </c>
      <c r="S39" s="503">
        <v>1</v>
      </c>
      <c r="T39" s="503">
        <v>1</v>
      </c>
      <c r="U39" s="503">
        <v>1</v>
      </c>
      <c r="V39" s="503">
        <v>1</v>
      </c>
      <c r="W39" s="503">
        <v>1</v>
      </c>
      <c r="X39" s="503">
        <v>1</v>
      </c>
      <c r="Y39" s="503">
        <v>1</v>
      </c>
      <c r="Z39" s="503">
        <v>1</v>
      </c>
      <c r="AA39" s="503">
        <v>1</v>
      </c>
      <c r="AB39" s="503">
        <v>1</v>
      </c>
      <c r="AC39" s="503">
        <v>1</v>
      </c>
      <c r="AD39" s="503">
        <v>1</v>
      </c>
      <c r="AE39" s="503">
        <v>1</v>
      </c>
      <c r="AF39" s="504">
        <v>0</v>
      </c>
      <c r="AG39" s="501">
        <v>1</v>
      </c>
      <c r="AH39" s="154">
        <v>1</v>
      </c>
      <c r="AI39" s="154">
        <v>1</v>
      </c>
      <c r="AJ39" s="154">
        <v>1</v>
      </c>
      <c r="AK39" s="154">
        <v>1</v>
      </c>
      <c r="AM39" s="505" t="s">
        <v>268</v>
      </c>
      <c r="AP39" s="505" t="s">
        <v>681</v>
      </c>
    </row>
    <row r="40" spans="1:42" s="505" customFormat="1" ht="15.75" thickBot="1" x14ac:dyDescent="0.3">
      <c r="A40" s="502" t="s">
        <v>223</v>
      </c>
      <c r="B40" s="503">
        <v>1</v>
      </c>
      <c r="C40" s="503">
        <v>1</v>
      </c>
      <c r="D40" s="503">
        <v>1</v>
      </c>
      <c r="E40" s="503">
        <v>0</v>
      </c>
      <c r="F40" s="503">
        <v>1</v>
      </c>
      <c r="G40" s="503">
        <v>1</v>
      </c>
      <c r="H40" s="503">
        <v>1</v>
      </c>
      <c r="I40" s="503">
        <v>1</v>
      </c>
      <c r="J40" s="503">
        <v>1</v>
      </c>
      <c r="K40" s="503">
        <v>1</v>
      </c>
      <c r="L40" s="503">
        <v>1</v>
      </c>
      <c r="M40" s="503">
        <v>1</v>
      </c>
      <c r="N40" s="503">
        <v>1</v>
      </c>
      <c r="O40" s="503">
        <v>1</v>
      </c>
      <c r="P40" s="503">
        <v>1</v>
      </c>
      <c r="Q40" s="503">
        <v>1</v>
      </c>
      <c r="R40" s="503">
        <v>1</v>
      </c>
      <c r="S40" s="503">
        <v>1</v>
      </c>
      <c r="T40" s="503">
        <v>1</v>
      </c>
      <c r="U40" s="503">
        <v>1</v>
      </c>
      <c r="V40" s="503">
        <v>1</v>
      </c>
      <c r="W40" s="503">
        <v>1</v>
      </c>
      <c r="X40" s="503">
        <v>1</v>
      </c>
      <c r="Y40" s="503">
        <v>1</v>
      </c>
      <c r="Z40" s="503">
        <v>1</v>
      </c>
      <c r="AA40" s="503">
        <v>1</v>
      </c>
      <c r="AB40" s="503">
        <v>1</v>
      </c>
      <c r="AC40" s="503">
        <v>1</v>
      </c>
      <c r="AD40" s="503">
        <v>1</v>
      </c>
      <c r="AE40" s="503">
        <v>1</v>
      </c>
      <c r="AF40" s="504">
        <v>0</v>
      </c>
      <c r="AG40" s="501">
        <v>1</v>
      </c>
      <c r="AH40" s="154">
        <v>1</v>
      </c>
      <c r="AI40" s="154">
        <v>1</v>
      </c>
      <c r="AJ40" s="154">
        <v>1</v>
      </c>
      <c r="AK40" s="154">
        <v>1</v>
      </c>
      <c r="AM40" s="505" t="s">
        <v>269</v>
      </c>
      <c r="AP40" s="505" t="s">
        <v>681</v>
      </c>
    </row>
    <row r="41" spans="1:42" s="505" customFormat="1" ht="15.75" thickBot="1" x14ac:dyDescent="0.3">
      <c r="A41" s="502" t="s">
        <v>224</v>
      </c>
      <c r="B41" s="503">
        <v>1</v>
      </c>
      <c r="C41" s="503">
        <v>1</v>
      </c>
      <c r="D41" s="503">
        <v>1</v>
      </c>
      <c r="E41" s="503">
        <v>0</v>
      </c>
      <c r="F41" s="503">
        <v>1</v>
      </c>
      <c r="G41" s="503">
        <v>1</v>
      </c>
      <c r="H41" s="503">
        <v>1</v>
      </c>
      <c r="I41" s="503">
        <v>1</v>
      </c>
      <c r="J41" s="503">
        <v>1</v>
      </c>
      <c r="K41" s="503">
        <v>1</v>
      </c>
      <c r="L41" s="503">
        <v>1</v>
      </c>
      <c r="M41" s="503">
        <v>1</v>
      </c>
      <c r="N41" s="503">
        <v>1</v>
      </c>
      <c r="O41" s="503">
        <v>1</v>
      </c>
      <c r="P41" s="503">
        <v>1</v>
      </c>
      <c r="Q41" s="503">
        <v>1</v>
      </c>
      <c r="R41" s="503">
        <v>1</v>
      </c>
      <c r="S41" s="503">
        <v>1</v>
      </c>
      <c r="T41" s="503">
        <v>1</v>
      </c>
      <c r="U41" s="503">
        <v>1</v>
      </c>
      <c r="V41" s="503">
        <v>1</v>
      </c>
      <c r="W41" s="503">
        <v>1</v>
      </c>
      <c r="X41" s="503">
        <v>1</v>
      </c>
      <c r="Y41" s="503">
        <v>1</v>
      </c>
      <c r="Z41" s="503">
        <v>1</v>
      </c>
      <c r="AA41" s="503">
        <v>1</v>
      </c>
      <c r="AB41" s="503">
        <v>1</v>
      </c>
      <c r="AC41" s="503">
        <v>1</v>
      </c>
      <c r="AD41" s="503">
        <v>1</v>
      </c>
      <c r="AE41" s="503">
        <v>1</v>
      </c>
      <c r="AF41" s="504">
        <v>0</v>
      </c>
      <c r="AG41" s="501">
        <v>1</v>
      </c>
      <c r="AH41" s="154">
        <v>1</v>
      </c>
      <c r="AI41" s="154">
        <v>1</v>
      </c>
      <c r="AJ41" s="154">
        <v>1</v>
      </c>
      <c r="AK41" s="154">
        <v>1</v>
      </c>
      <c r="AM41" s="505" t="s">
        <v>271</v>
      </c>
      <c r="AP41" s="505" t="s">
        <v>681</v>
      </c>
    </row>
    <row r="42" spans="1:42" s="505" customFormat="1" ht="15.75" thickBot="1" x14ac:dyDescent="0.3">
      <c r="A42" s="502" t="s">
        <v>225</v>
      </c>
      <c r="B42" s="503">
        <v>1</v>
      </c>
      <c r="C42" s="503">
        <v>1</v>
      </c>
      <c r="D42" s="503">
        <v>1</v>
      </c>
      <c r="E42" s="503">
        <v>0</v>
      </c>
      <c r="F42" s="503">
        <v>1</v>
      </c>
      <c r="G42" s="503">
        <v>1</v>
      </c>
      <c r="H42" s="503">
        <v>1</v>
      </c>
      <c r="I42" s="503">
        <v>1</v>
      </c>
      <c r="J42" s="503">
        <v>1</v>
      </c>
      <c r="K42" s="503">
        <v>1</v>
      </c>
      <c r="L42" s="503">
        <v>1</v>
      </c>
      <c r="M42" s="503">
        <v>1</v>
      </c>
      <c r="N42" s="503">
        <v>1</v>
      </c>
      <c r="O42" s="503">
        <v>1</v>
      </c>
      <c r="P42" s="503">
        <v>1</v>
      </c>
      <c r="Q42" s="503">
        <v>1</v>
      </c>
      <c r="R42" s="503">
        <v>1</v>
      </c>
      <c r="S42" s="503">
        <v>1</v>
      </c>
      <c r="T42" s="503">
        <v>1</v>
      </c>
      <c r="U42" s="503">
        <v>1</v>
      </c>
      <c r="V42" s="503">
        <v>1</v>
      </c>
      <c r="W42" s="503">
        <v>1</v>
      </c>
      <c r="X42" s="503">
        <v>1</v>
      </c>
      <c r="Y42" s="503">
        <v>1</v>
      </c>
      <c r="Z42" s="503">
        <v>1</v>
      </c>
      <c r="AA42" s="503">
        <v>1</v>
      </c>
      <c r="AB42" s="503">
        <v>1</v>
      </c>
      <c r="AC42" s="503">
        <v>1</v>
      </c>
      <c r="AD42" s="503">
        <v>1</v>
      </c>
      <c r="AE42" s="503">
        <v>1</v>
      </c>
      <c r="AF42" s="504">
        <v>0</v>
      </c>
      <c r="AG42" s="501">
        <v>1</v>
      </c>
      <c r="AH42" s="154">
        <v>1</v>
      </c>
      <c r="AI42" s="154">
        <v>1</v>
      </c>
      <c r="AJ42" s="154">
        <v>1</v>
      </c>
      <c r="AK42" s="154">
        <v>1</v>
      </c>
      <c r="AM42" s="505" t="s">
        <v>612</v>
      </c>
      <c r="AP42" s="505" t="s">
        <v>681</v>
      </c>
    </row>
    <row r="43" spans="1:42" s="505" customFormat="1" ht="15.75" thickBot="1" x14ac:dyDescent="0.3">
      <c r="A43" s="502" t="s">
        <v>226</v>
      </c>
      <c r="B43" s="503">
        <v>1</v>
      </c>
      <c r="C43" s="503">
        <v>1</v>
      </c>
      <c r="D43" s="503">
        <v>1</v>
      </c>
      <c r="E43" s="503">
        <v>0</v>
      </c>
      <c r="F43" s="503">
        <v>1</v>
      </c>
      <c r="G43" s="503">
        <v>1</v>
      </c>
      <c r="H43" s="503">
        <v>1</v>
      </c>
      <c r="I43" s="503">
        <v>1</v>
      </c>
      <c r="J43" s="503">
        <v>1</v>
      </c>
      <c r="K43" s="503">
        <v>1</v>
      </c>
      <c r="L43" s="503">
        <v>1</v>
      </c>
      <c r="M43" s="503">
        <v>1</v>
      </c>
      <c r="N43" s="503">
        <v>1</v>
      </c>
      <c r="O43" s="503">
        <v>1</v>
      </c>
      <c r="P43" s="503">
        <v>1</v>
      </c>
      <c r="Q43" s="503">
        <v>1</v>
      </c>
      <c r="R43" s="503">
        <v>1</v>
      </c>
      <c r="S43" s="503">
        <v>1</v>
      </c>
      <c r="T43" s="503">
        <v>1</v>
      </c>
      <c r="U43" s="503">
        <v>1</v>
      </c>
      <c r="V43" s="503">
        <v>1</v>
      </c>
      <c r="W43" s="503">
        <v>1</v>
      </c>
      <c r="X43" s="503">
        <v>1</v>
      </c>
      <c r="Y43" s="503">
        <v>1</v>
      </c>
      <c r="Z43" s="503">
        <v>1</v>
      </c>
      <c r="AA43" s="503">
        <v>1</v>
      </c>
      <c r="AB43" s="503">
        <v>1</v>
      </c>
      <c r="AC43" s="503">
        <v>1</v>
      </c>
      <c r="AD43" s="503">
        <v>1</v>
      </c>
      <c r="AE43" s="503">
        <v>1</v>
      </c>
      <c r="AF43" s="504">
        <v>0</v>
      </c>
      <c r="AG43" s="501">
        <v>1</v>
      </c>
      <c r="AH43" s="154">
        <v>1</v>
      </c>
      <c r="AI43" s="154">
        <v>1</v>
      </c>
      <c r="AJ43" s="154">
        <v>1</v>
      </c>
      <c r="AK43" s="154">
        <v>1</v>
      </c>
      <c r="AM43" s="505" t="s">
        <v>270</v>
      </c>
      <c r="AP43" s="505" t="s">
        <v>681</v>
      </c>
    </row>
    <row r="44" spans="1:42" s="505" customFormat="1" ht="15.75" thickBot="1" x14ac:dyDescent="0.3">
      <c r="A44" s="502" t="s">
        <v>227</v>
      </c>
      <c r="B44" s="154">
        <v>0</v>
      </c>
      <c r="C44" s="154">
        <v>0</v>
      </c>
      <c r="D44" s="154">
        <v>0</v>
      </c>
      <c r="E44" s="503">
        <v>0</v>
      </c>
      <c r="F44" s="154">
        <v>0</v>
      </c>
      <c r="G44" s="154">
        <v>0</v>
      </c>
      <c r="H44" s="154">
        <v>0</v>
      </c>
      <c r="I44" s="154">
        <v>0</v>
      </c>
      <c r="J44" s="154">
        <v>0</v>
      </c>
      <c r="K44" s="154">
        <v>0</v>
      </c>
      <c r="L44" s="154">
        <v>0</v>
      </c>
      <c r="M44" s="154">
        <v>0</v>
      </c>
      <c r="N44" s="154">
        <v>0</v>
      </c>
      <c r="O44" s="154">
        <v>0</v>
      </c>
      <c r="P44" s="154">
        <v>0</v>
      </c>
      <c r="Q44" s="154">
        <v>0</v>
      </c>
      <c r="R44" s="154">
        <v>0</v>
      </c>
      <c r="S44" s="154">
        <v>0</v>
      </c>
      <c r="T44" s="154">
        <v>0</v>
      </c>
      <c r="U44" s="154">
        <v>0</v>
      </c>
      <c r="V44" s="154">
        <v>0</v>
      </c>
      <c r="W44" s="154">
        <v>0</v>
      </c>
      <c r="X44" s="154">
        <v>0</v>
      </c>
      <c r="Y44" s="154">
        <v>0</v>
      </c>
      <c r="Z44" s="154">
        <v>0</v>
      </c>
      <c r="AA44" s="154">
        <v>1</v>
      </c>
      <c r="AB44" s="154">
        <v>0</v>
      </c>
      <c r="AC44" s="154">
        <v>0</v>
      </c>
      <c r="AD44" s="154">
        <v>0</v>
      </c>
      <c r="AE44" s="154">
        <v>0</v>
      </c>
      <c r="AF44" s="500">
        <v>0</v>
      </c>
      <c r="AG44" s="501">
        <v>1</v>
      </c>
      <c r="AH44" s="154">
        <v>1</v>
      </c>
      <c r="AI44" s="154">
        <v>1</v>
      </c>
      <c r="AJ44" s="154">
        <v>1</v>
      </c>
      <c r="AK44" s="154">
        <v>1</v>
      </c>
      <c r="AM44" s="505" t="s">
        <v>613</v>
      </c>
      <c r="AP44" s="505" t="s">
        <v>681</v>
      </c>
    </row>
    <row r="45" spans="1:42" s="505" customFormat="1" ht="15.75" thickBot="1" x14ac:dyDescent="0.3">
      <c r="A45" s="502" t="s">
        <v>228</v>
      </c>
      <c r="B45" s="503">
        <v>1</v>
      </c>
      <c r="C45" s="503">
        <v>0</v>
      </c>
      <c r="D45" s="503">
        <v>0</v>
      </c>
      <c r="E45" s="503">
        <v>0</v>
      </c>
      <c r="F45" s="503">
        <v>1</v>
      </c>
      <c r="G45" s="503">
        <v>1</v>
      </c>
      <c r="H45" s="503">
        <v>1</v>
      </c>
      <c r="I45" s="503">
        <v>1</v>
      </c>
      <c r="J45" s="503">
        <v>1</v>
      </c>
      <c r="K45" s="503">
        <v>1</v>
      </c>
      <c r="L45" s="503">
        <v>1</v>
      </c>
      <c r="M45" s="503">
        <v>1</v>
      </c>
      <c r="N45" s="503">
        <v>1</v>
      </c>
      <c r="O45" s="503">
        <v>1</v>
      </c>
      <c r="P45" s="503">
        <v>1</v>
      </c>
      <c r="Q45" s="503">
        <v>1</v>
      </c>
      <c r="R45" s="503">
        <v>1</v>
      </c>
      <c r="S45" s="503">
        <v>1</v>
      </c>
      <c r="T45" s="503">
        <v>1</v>
      </c>
      <c r="U45" s="503">
        <v>1</v>
      </c>
      <c r="V45" s="503">
        <v>1</v>
      </c>
      <c r="W45" s="503">
        <v>1</v>
      </c>
      <c r="X45" s="503">
        <v>1</v>
      </c>
      <c r="Y45" s="503">
        <v>1</v>
      </c>
      <c r="Z45" s="503">
        <v>1</v>
      </c>
      <c r="AA45" s="503">
        <v>1</v>
      </c>
      <c r="AB45" s="503">
        <v>1</v>
      </c>
      <c r="AC45" s="503">
        <v>1</v>
      </c>
      <c r="AD45" s="503">
        <v>1</v>
      </c>
      <c r="AE45" s="503">
        <v>1</v>
      </c>
      <c r="AF45" s="504">
        <v>0</v>
      </c>
      <c r="AG45" s="501">
        <v>1</v>
      </c>
      <c r="AH45" s="154">
        <v>1</v>
      </c>
      <c r="AI45" s="154">
        <v>1</v>
      </c>
      <c r="AJ45" s="154">
        <v>1</v>
      </c>
      <c r="AK45" s="154">
        <v>1</v>
      </c>
      <c r="AM45" s="505" t="s">
        <v>614</v>
      </c>
      <c r="AP45" s="505" t="s">
        <v>682</v>
      </c>
    </row>
    <row r="46" spans="1:42" s="505" customFormat="1" ht="15.75" thickBot="1" x14ac:dyDescent="0.3">
      <c r="A46" s="502" t="s">
        <v>229</v>
      </c>
      <c r="B46" s="503">
        <v>0</v>
      </c>
      <c r="C46" s="503">
        <v>0</v>
      </c>
      <c r="D46" s="503">
        <v>0</v>
      </c>
      <c r="E46" s="503">
        <v>0</v>
      </c>
      <c r="F46" s="503">
        <v>0</v>
      </c>
      <c r="G46" s="503">
        <v>0</v>
      </c>
      <c r="H46" s="503">
        <v>0</v>
      </c>
      <c r="I46" s="503">
        <v>0</v>
      </c>
      <c r="J46" s="503">
        <v>0</v>
      </c>
      <c r="K46" s="503">
        <v>0</v>
      </c>
      <c r="L46" s="503">
        <v>0</v>
      </c>
      <c r="M46" s="503">
        <v>0</v>
      </c>
      <c r="N46" s="503">
        <v>0</v>
      </c>
      <c r="O46" s="503">
        <v>0</v>
      </c>
      <c r="P46" s="503">
        <v>0</v>
      </c>
      <c r="Q46" s="503">
        <v>0</v>
      </c>
      <c r="R46" s="503">
        <v>0</v>
      </c>
      <c r="S46" s="503">
        <v>0</v>
      </c>
      <c r="T46" s="503">
        <v>0</v>
      </c>
      <c r="U46" s="503">
        <v>0</v>
      </c>
      <c r="V46" s="503">
        <v>0</v>
      </c>
      <c r="W46" s="503">
        <v>0</v>
      </c>
      <c r="X46" s="503">
        <v>0</v>
      </c>
      <c r="Y46" s="503">
        <v>0</v>
      </c>
      <c r="Z46" s="503">
        <v>0</v>
      </c>
      <c r="AA46" s="503">
        <v>0</v>
      </c>
      <c r="AB46" s="503">
        <v>0</v>
      </c>
      <c r="AC46" s="503">
        <v>0</v>
      </c>
      <c r="AD46" s="503">
        <v>1</v>
      </c>
      <c r="AE46" s="503">
        <v>0</v>
      </c>
      <c r="AF46" s="504">
        <v>0</v>
      </c>
      <c r="AG46" s="501">
        <v>1</v>
      </c>
      <c r="AH46" s="154">
        <v>1</v>
      </c>
      <c r="AI46" s="154">
        <v>1</v>
      </c>
      <c r="AJ46" s="154">
        <v>1</v>
      </c>
      <c r="AK46" s="154">
        <v>1</v>
      </c>
      <c r="AM46" s="505" t="s">
        <v>615</v>
      </c>
      <c r="AP46" s="505" t="s">
        <v>683</v>
      </c>
    </row>
    <row r="47" spans="1:42" s="505" customFormat="1" ht="15.75" thickBot="1" x14ac:dyDescent="0.3">
      <c r="A47" s="502" t="s">
        <v>230</v>
      </c>
      <c r="B47" s="503">
        <v>1</v>
      </c>
      <c r="C47" s="503">
        <v>0</v>
      </c>
      <c r="D47" s="503">
        <v>0</v>
      </c>
      <c r="E47" s="503">
        <v>0</v>
      </c>
      <c r="F47" s="503">
        <v>1</v>
      </c>
      <c r="G47" s="503">
        <v>1</v>
      </c>
      <c r="H47" s="503">
        <v>1</v>
      </c>
      <c r="I47" s="503">
        <v>1</v>
      </c>
      <c r="J47" s="503">
        <v>1</v>
      </c>
      <c r="K47" s="503">
        <v>1</v>
      </c>
      <c r="L47" s="503">
        <v>1</v>
      </c>
      <c r="M47" s="503">
        <v>1</v>
      </c>
      <c r="N47" s="503">
        <v>1</v>
      </c>
      <c r="O47" s="503">
        <v>1</v>
      </c>
      <c r="P47" s="503">
        <v>1</v>
      </c>
      <c r="Q47" s="503">
        <v>1</v>
      </c>
      <c r="R47" s="503">
        <v>1</v>
      </c>
      <c r="S47" s="503">
        <v>1</v>
      </c>
      <c r="T47" s="503">
        <v>1</v>
      </c>
      <c r="U47" s="503">
        <v>1</v>
      </c>
      <c r="V47" s="503">
        <v>1</v>
      </c>
      <c r="W47" s="503">
        <v>1</v>
      </c>
      <c r="X47" s="503">
        <v>1</v>
      </c>
      <c r="Y47" s="503">
        <v>1</v>
      </c>
      <c r="Z47" s="503">
        <v>1</v>
      </c>
      <c r="AA47" s="503">
        <v>1</v>
      </c>
      <c r="AB47" s="503">
        <v>1</v>
      </c>
      <c r="AC47" s="503">
        <v>1</v>
      </c>
      <c r="AD47" s="503">
        <v>1</v>
      </c>
      <c r="AE47" s="503">
        <v>1</v>
      </c>
      <c r="AF47" s="504">
        <v>0</v>
      </c>
      <c r="AG47" s="501">
        <v>1</v>
      </c>
      <c r="AH47" s="154">
        <v>1</v>
      </c>
      <c r="AI47" s="154">
        <v>1</v>
      </c>
      <c r="AJ47" s="154">
        <v>1</v>
      </c>
      <c r="AK47" s="154">
        <v>1</v>
      </c>
      <c r="AM47" s="505" t="s">
        <v>616</v>
      </c>
      <c r="AP47" s="505" t="s">
        <v>677</v>
      </c>
    </row>
    <row r="48" spans="1:42" s="505" customFormat="1" ht="15.75" thickBot="1" x14ac:dyDescent="0.3">
      <c r="A48" s="502" t="s">
        <v>231</v>
      </c>
      <c r="B48" s="503">
        <v>1</v>
      </c>
      <c r="C48" s="503">
        <v>0</v>
      </c>
      <c r="D48" s="503">
        <v>0</v>
      </c>
      <c r="E48" s="503">
        <v>0</v>
      </c>
      <c r="F48" s="503">
        <v>1</v>
      </c>
      <c r="G48" s="503">
        <v>1</v>
      </c>
      <c r="H48" s="503">
        <v>1</v>
      </c>
      <c r="I48" s="503">
        <v>1</v>
      </c>
      <c r="J48" s="503">
        <v>1</v>
      </c>
      <c r="K48" s="503">
        <v>1</v>
      </c>
      <c r="L48" s="503">
        <v>1</v>
      </c>
      <c r="M48" s="503">
        <v>1</v>
      </c>
      <c r="N48" s="503">
        <v>1</v>
      </c>
      <c r="O48" s="503">
        <v>1</v>
      </c>
      <c r="P48" s="503">
        <v>1</v>
      </c>
      <c r="Q48" s="503">
        <v>1</v>
      </c>
      <c r="R48" s="503">
        <v>1</v>
      </c>
      <c r="S48" s="503">
        <v>1</v>
      </c>
      <c r="T48" s="503">
        <v>1</v>
      </c>
      <c r="U48" s="503">
        <v>1</v>
      </c>
      <c r="V48" s="503">
        <v>1</v>
      </c>
      <c r="W48" s="503">
        <v>1</v>
      </c>
      <c r="X48" s="503">
        <v>1</v>
      </c>
      <c r="Y48" s="503">
        <v>1</v>
      </c>
      <c r="Z48" s="503">
        <v>1</v>
      </c>
      <c r="AA48" s="503">
        <v>1</v>
      </c>
      <c r="AB48" s="503">
        <v>1</v>
      </c>
      <c r="AC48" s="503">
        <v>1</v>
      </c>
      <c r="AD48" s="503">
        <v>1</v>
      </c>
      <c r="AE48" s="503">
        <v>1</v>
      </c>
      <c r="AF48" s="504">
        <v>0</v>
      </c>
      <c r="AG48" s="501">
        <v>1</v>
      </c>
      <c r="AH48" s="154">
        <v>1</v>
      </c>
      <c r="AI48" s="154">
        <v>1</v>
      </c>
      <c r="AJ48" s="154">
        <v>1</v>
      </c>
      <c r="AK48" s="154">
        <v>1</v>
      </c>
      <c r="AM48" s="505" t="s">
        <v>617</v>
      </c>
      <c r="AP48" s="505" t="s">
        <v>684</v>
      </c>
    </row>
    <row r="49" spans="1:42" s="505" customFormat="1" ht="15.75" thickBot="1" x14ac:dyDescent="0.3">
      <c r="A49" s="502" t="s">
        <v>232</v>
      </c>
      <c r="B49" s="503">
        <v>1</v>
      </c>
      <c r="C49" s="503">
        <v>0</v>
      </c>
      <c r="D49" s="503">
        <v>0</v>
      </c>
      <c r="E49" s="503">
        <v>0</v>
      </c>
      <c r="F49" s="503">
        <v>1</v>
      </c>
      <c r="G49" s="503">
        <v>1</v>
      </c>
      <c r="H49" s="503">
        <v>1</v>
      </c>
      <c r="I49" s="503">
        <v>1</v>
      </c>
      <c r="J49" s="503">
        <v>1</v>
      </c>
      <c r="K49" s="503">
        <v>1</v>
      </c>
      <c r="L49" s="503">
        <v>1</v>
      </c>
      <c r="M49" s="503">
        <v>1</v>
      </c>
      <c r="N49" s="503">
        <v>1</v>
      </c>
      <c r="O49" s="503">
        <v>1</v>
      </c>
      <c r="P49" s="503">
        <v>1</v>
      </c>
      <c r="Q49" s="503">
        <v>1</v>
      </c>
      <c r="R49" s="503">
        <v>1</v>
      </c>
      <c r="S49" s="503">
        <v>1</v>
      </c>
      <c r="T49" s="503">
        <v>1</v>
      </c>
      <c r="U49" s="503">
        <v>1</v>
      </c>
      <c r="V49" s="503">
        <v>1</v>
      </c>
      <c r="W49" s="503">
        <v>1</v>
      </c>
      <c r="X49" s="503">
        <v>1</v>
      </c>
      <c r="Y49" s="503">
        <v>1</v>
      </c>
      <c r="Z49" s="503">
        <v>1</v>
      </c>
      <c r="AA49" s="503">
        <v>1</v>
      </c>
      <c r="AB49" s="503">
        <v>1</v>
      </c>
      <c r="AC49" s="503">
        <v>1</v>
      </c>
      <c r="AD49" s="503">
        <v>1</v>
      </c>
      <c r="AE49" s="503">
        <v>1</v>
      </c>
      <c r="AF49" s="504">
        <v>0</v>
      </c>
      <c r="AG49" s="501">
        <v>1</v>
      </c>
      <c r="AH49" s="154">
        <v>1</v>
      </c>
      <c r="AI49" s="154">
        <v>1</v>
      </c>
      <c r="AJ49" s="154">
        <v>1</v>
      </c>
      <c r="AK49" s="154">
        <v>1</v>
      </c>
      <c r="AM49" s="505" t="s">
        <v>618</v>
      </c>
      <c r="AP49" s="505" t="s">
        <v>685</v>
      </c>
    </row>
    <row r="50" spans="1:42" s="505" customFormat="1" ht="15.75" thickBot="1" x14ac:dyDescent="0.3">
      <c r="A50" s="502" t="s">
        <v>233</v>
      </c>
      <c r="B50" s="503">
        <v>1</v>
      </c>
      <c r="C50" s="503">
        <v>1</v>
      </c>
      <c r="D50" s="503">
        <v>1</v>
      </c>
      <c r="E50" s="503">
        <v>0</v>
      </c>
      <c r="F50" s="503">
        <v>1</v>
      </c>
      <c r="G50" s="503">
        <v>1</v>
      </c>
      <c r="H50" s="503">
        <v>1</v>
      </c>
      <c r="I50" s="503">
        <v>1</v>
      </c>
      <c r="J50" s="503">
        <v>1</v>
      </c>
      <c r="K50" s="503">
        <v>1</v>
      </c>
      <c r="L50" s="503">
        <v>1</v>
      </c>
      <c r="M50" s="503">
        <v>1</v>
      </c>
      <c r="N50" s="503">
        <v>1</v>
      </c>
      <c r="O50" s="503">
        <v>1</v>
      </c>
      <c r="P50" s="503">
        <v>1</v>
      </c>
      <c r="Q50" s="503">
        <v>1</v>
      </c>
      <c r="R50" s="503">
        <v>1</v>
      </c>
      <c r="S50" s="503">
        <v>1</v>
      </c>
      <c r="T50" s="503">
        <v>1</v>
      </c>
      <c r="U50" s="503">
        <v>1</v>
      </c>
      <c r="V50" s="503">
        <v>1</v>
      </c>
      <c r="W50" s="503">
        <v>1</v>
      </c>
      <c r="X50" s="503">
        <v>1</v>
      </c>
      <c r="Y50" s="503">
        <v>1</v>
      </c>
      <c r="Z50" s="503">
        <v>1</v>
      </c>
      <c r="AA50" s="503">
        <v>1</v>
      </c>
      <c r="AB50" s="503">
        <v>1</v>
      </c>
      <c r="AC50" s="503">
        <v>1</v>
      </c>
      <c r="AD50" s="503">
        <v>1</v>
      </c>
      <c r="AE50" s="503">
        <v>1</v>
      </c>
      <c r="AF50" s="504">
        <v>0</v>
      </c>
      <c r="AG50" s="501">
        <v>1</v>
      </c>
      <c r="AH50" s="154">
        <v>1</v>
      </c>
      <c r="AI50" s="154">
        <v>1</v>
      </c>
      <c r="AJ50" s="154">
        <v>1</v>
      </c>
      <c r="AK50" s="154">
        <v>1</v>
      </c>
      <c r="AM50" s="505" t="s">
        <v>619</v>
      </c>
      <c r="AP50" s="505" t="s">
        <v>685</v>
      </c>
    </row>
    <row r="51" spans="1:42" s="505" customFormat="1" ht="15.75" thickBot="1" x14ac:dyDescent="0.3">
      <c r="A51" s="502" t="s">
        <v>234</v>
      </c>
      <c r="B51" s="154">
        <v>0</v>
      </c>
      <c r="C51" s="154">
        <v>0</v>
      </c>
      <c r="D51" s="154">
        <v>0</v>
      </c>
      <c r="E51" s="503">
        <v>0</v>
      </c>
      <c r="F51" s="154">
        <v>0</v>
      </c>
      <c r="G51" s="154">
        <v>0</v>
      </c>
      <c r="H51" s="154">
        <v>0</v>
      </c>
      <c r="I51" s="154">
        <v>0</v>
      </c>
      <c r="J51" s="154">
        <v>0</v>
      </c>
      <c r="K51" s="154">
        <v>0</v>
      </c>
      <c r="L51" s="154">
        <v>0</v>
      </c>
      <c r="M51" s="154">
        <v>0</v>
      </c>
      <c r="N51" s="154">
        <v>0</v>
      </c>
      <c r="O51" s="154">
        <v>0</v>
      </c>
      <c r="P51" s="154">
        <v>0</v>
      </c>
      <c r="Q51" s="154">
        <v>0</v>
      </c>
      <c r="R51" s="154">
        <v>0</v>
      </c>
      <c r="S51" s="154">
        <v>0</v>
      </c>
      <c r="T51" s="154">
        <v>0</v>
      </c>
      <c r="U51" s="154">
        <v>0</v>
      </c>
      <c r="V51" s="154">
        <v>0</v>
      </c>
      <c r="W51" s="154">
        <v>0</v>
      </c>
      <c r="X51" s="154">
        <v>0</v>
      </c>
      <c r="Y51" s="154">
        <v>0</v>
      </c>
      <c r="Z51" s="154">
        <v>0</v>
      </c>
      <c r="AA51" s="154">
        <v>1</v>
      </c>
      <c r="AB51" s="154">
        <v>0</v>
      </c>
      <c r="AC51" s="154">
        <v>0</v>
      </c>
      <c r="AD51" s="154">
        <v>0</v>
      </c>
      <c r="AE51" s="154">
        <v>0</v>
      </c>
      <c r="AF51" s="500">
        <v>0</v>
      </c>
      <c r="AG51" s="501">
        <v>1</v>
      </c>
      <c r="AH51" s="154">
        <v>1</v>
      </c>
      <c r="AI51" s="154">
        <v>1</v>
      </c>
      <c r="AJ51" s="154">
        <v>1</v>
      </c>
      <c r="AK51" s="154">
        <v>1</v>
      </c>
      <c r="AM51" s="505" t="s">
        <v>279</v>
      </c>
      <c r="AP51" s="505" t="s">
        <v>677</v>
      </c>
    </row>
    <row r="52" spans="1:42" s="505" customFormat="1" ht="15.75" thickBot="1" x14ac:dyDescent="0.3">
      <c r="A52" s="502" t="s">
        <v>235</v>
      </c>
      <c r="B52" s="154">
        <v>0</v>
      </c>
      <c r="C52" s="154">
        <v>0</v>
      </c>
      <c r="D52" s="154">
        <v>0</v>
      </c>
      <c r="E52" s="503">
        <v>0</v>
      </c>
      <c r="F52" s="154">
        <v>0</v>
      </c>
      <c r="G52" s="154">
        <v>0</v>
      </c>
      <c r="H52" s="154">
        <v>0</v>
      </c>
      <c r="I52" s="154">
        <v>0</v>
      </c>
      <c r="J52" s="154">
        <v>0</v>
      </c>
      <c r="K52" s="154">
        <v>0</v>
      </c>
      <c r="L52" s="154">
        <v>0</v>
      </c>
      <c r="M52" s="154">
        <v>0</v>
      </c>
      <c r="N52" s="154">
        <v>0</v>
      </c>
      <c r="O52" s="154">
        <v>0</v>
      </c>
      <c r="P52" s="154">
        <v>0</v>
      </c>
      <c r="Q52" s="154">
        <v>0</v>
      </c>
      <c r="R52" s="154">
        <v>0</v>
      </c>
      <c r="S52" s="154">
        <v>0</v>
      </c>
      <c r="T52" s="154">
        <v>0</v>
      </c>
      <c r="U52" s="154">
        <v>0</v>
      </c>
      <c r="V52" s="154">
        <v>0</v>
      </c>
      <c r="W52" s="154">
        <v>0</v>
      </c>
      <c r="X52" s="154">
        <v>0</v>
      </c>
      <c r="Y52" s="154">
        <v>0</v>
      </c>
      <c r="Z52" s="154">
        <v>0</v>
      </c>
      <c r="AA52" s="154">
        <v>1</v>
      </c>
      <c r="AB52" s="154">
        <v>0</v>
      </c>
      <c r="AC52" s="154">
        <v>0</v>
      </c>
      <c r="AD52" s="154">
        <v>0</v>
      </c>
      <c r="AE52" s="154">
        <v>0</v>
      </c>
      <c r="AF52" s="500">
        <v>0</v>
      </c>
      <c r="AG52" s="501">
        <v>1</v>
      </c>
      <c r="AH52" s="154">
        <v>1</v>
      </c>
      <c r="AI52" s="154">
        <v>1</v>
      </c>
      <c r="AJ52" s="154">
        <v>1</v>
      </c>
      <c r="AK52" s="154">
        <v>1</v>
      </c>
      <c r="AM52" s="505" t="s">
        <v>620</v>
      </c>
      <c r="AP52" s="505" t="s">
        <v>686</v>
      </c>
    </row>
    <row r="53" spans="1:42" s="505" customFormat="1" ht="15.75" thickBot="1" x14ac:dyDescent="0.3">
      <c r="A53" s="502" t="s">
        <v>236</v>
      </c>
      <c r="B53" s="503">
        <v>0</v>
      </c>
      <c r="C53" s="503">
        <v>0</v>
      </c>
      <c r="D53" s="503">
        <v>0</v>
      </c>
      <c r="E53" s="503">
        <v>0</v>
      </c>
      <c r="F53" s="503">
        <v>0</v>
      </c>
      <c r="G53" s="503">
        <v>0</v>
      </c>
      <c r="H53" s="503">
        <v>0</v>
      </c>
      <c r="I53" s="503">
        <v>0</v>
      </c>
      <c r="J53" s="503">
        <v>0</v>
      </c>
      <c r="K53" s="503">
        <v>0</v>
      </c>
      <c r="L53" s="503">
        <v>0</v>
      </c>
      <c r="M53" s="503">
        <v>0</v>
      </c>
      <c r="N53" s="503">
        <v>0</v>
      </c>
      <c r="O53" s="503">
        <v>0</v>
      </c>
      <c r="P53" s="503">
        <v>0</v>
      </c>
      <c r="Q53" s="503">
        <v>0</v>
      </c>
      <c r="R53" s="503">
        <v>0</v>
      </c>
      <c r="S53" s="503">
        <v>0</v>
      </c>
      <c r="T53" s="503">
        <v>0</v>
      </c>
      <c r="U53" s="503">
        <v>0</v>
      </c>
      <c r="V53" s="503">
        <v>0</v>
      </c>
      <c r="W53" s="503">
        <v>0</v>
      </c>
      <c r="X53" s="503">
        <v>0</v>
      </c>
      <c r="Y53" s="503">
        <v>0</v>
      </c>
      <c r="Z53" s="503">
        <v>0</v>
      </c>
      <c r="AA53" s="503">
        <v>0</v>
      </c>
      <c r="AB53" s="503">
        <v>0</v>
      </c>
      <c r="AC53" s="503">
        <v>0</v>
      </c>
      <c r="AD53" s="503">
        <v>1</v>
      </c>
      <c r="AE53" s="503">
        <v>0</v>
      </c>
      <c r="AF53" s="504">
        <v>0</v>
      </c>
      <c r="AG53" s="501">
        <v>1</v>
      </c>
      <c r="AH53" s="154">
        <v>1</v>
      </c>
      <c r="AI53" s="154">
        <v>1</v>
      </c>
      <c r="AJ53" s="154">
        <v>1</v>
      </c>
      <c r="AK53" s="154">
        <v>1</v>
      </c>
      <c r="AM53" s="505" t="s">
        <v>621</v>
      </c>
      <c r="AP53" s="505" t="s">
        <v>686</v>
      </c>
    </row>
    <row r="54" spans="1:42" s="505" customFormat="1" ht="15.75" thickBot="1" x14ac:dyDescent="0.3">
      <c r="A54" s="502" t="s">
        <v>237</v>
      </c>
      <c r="B54" s="503">
        <v>1</v>
      </c>
      <c r="C54" s="503">
        <v>0</v>
      </c>
      <c r="D54" s="503">
        <v>0</v>
      </c>
      <c r="E54" s="503">
        <v>0</v>
      </c>
      <c r="F54" s="503">
        <v>1</v>
      </c>
      <c r="G54" s="503">
        <v>1</v>
      </c>
      <c r="H54" s="503">
        <v>1</v>
      </c>
      <c r="I54" s="503">
        <v>1</v>
      </c>
      <c r="J54" s="503">
        <v>1</v>
      </c>
      <c r="K54" s="503">
        <v>1</v>
      </c>
      <c r="L54" s="503">
        <v>1</v>
      </c>
      <c r="M54" s="503">
        <v>1</v>
      </c>
      <c r="N54" s="503">
        <v>1</v>
      </c>
      <c r="O54" s="503">
        <v>1</v>
      </c>
      <c r="P54" s="503">
        <v>1</v>
      </c>
      <c r="Q54" s="503">
        <v>1</v>
      </c>
      <c r="R54" s="503">
        <v>1</v>
      </c>
      <c r="S54" s="503">
        <v>1</v>
      </c>
      <c r="T54" s="503">
        <v>1</v>
      </c>
      <c r="U54" s="503">
        <v>1</v>
      </c>
      <c r="V54" s="503">
        <v>1</v>
      </c>
      <c r="W54" s="503">
        <v>1</v>
      </c>
      <c r="X54" s="503">
        <v>1</v>
      </c>
      <c r="Y54" s="503">
        <v>1</v>
      </c>
      <c r="Z54" s="503">
        <v>1</v>
      </c>
      <c r="AA54" s="503">
        <v>1</v>
      </c>
      <c r="AB54" s="503">
        <v>1</v>
      </c>
      <c r="AC54" s="503">
        <v>1</v>
      </c>
      <c r="AD54" s="503">
        <v>1</v>
      </c>
      <c r="AE54" s="503">
        <v>1</v>
      </c>
      <c r="AF54" s="504">
        <v>0</v>
      </c>
      <c r="AG54" s="501">
        <v>1</v>
      </c>
      <c r="AH54" s="154">
        <v>1</v>
      </c>
      <c r="AI54" s="154">
        <v>1</v>
      </c>
      <c r="AJ54" s="154">
        <v>1</v>
      </c>
      <c r="AK54" s="154">
        <v>1</v>
      </c>
      <c r="AM54" s="505" t="s">
        <v>622</v>
      </c>
      <c r="AP54" s="505" t="s">
        <v>686</v>
      </c>
    </row>
    <row r="55" spans="1:42" s="505" customFormat="1" ht="15.75" thickBot="1" x14ac:dyDescent="0.3">
      <c r="A55" s="502" t="s">
        <v>238</v>
      </c>
      <c r="B55" s="503">
        <v>1</v>
      </c>
      <c r="C55" s="503">
        <v>0</v>
      </c>
      <c r="D55" s="503">
        <v>0</v>
      </c>
      <c r="E55" s="503">
        <v>0</v>
      </c>
      <c r="F55" s="503">
        <v>1</v>
      </c>
      <c r="G55" s="503">
        <v>1</v>
      </c>
      <c r="H55" s="503">
        <v>1</v>
      </c>
      <c r="I55" s="503">
        <v>1</v>
      </c>
      <c r="J55" s="503">
        <v>1</v>
      </c>
      <c r="K55" s="503">
        <v>1</v>
      </c>
      <c r="L55" s="503">
        <v>1</v>
      </c>
      <c r="M55" s="503">
        <v>1</v>
      </c>
      <c r="N55" s="503">
        <v>1</v>
      </c>
      <c r="O55" s="503">
        <v>1</v>
      </c>
      <c r="P55" s="503">
        <v>1</v>
      </c>
      <c r="Q55" s="503">
        <v>1</v>
      </c>
      <c r="R55" s="503">
        <v>1</v>
      </c>
      <c r="S55" s="503">
        <v>1</v>
      </c>
      <c r="T55" s="503">
        <v>1</v>
      </c>
      <c r="U55" s="503">
        <v>1</v>
      </c>
      <c r="V55" s="503">
        <v>1</v>
      </c>
      <c r="W55" s="503">
        <v>1</v>
      </c>
      <c r="X55" s="503">
        <v>1</v>
      </c>
      <c r="Y55" s="503">
        <v>1</v>
      </c>
      <c r="Z55" s="503">
        <v>1</v>
      </c>
      <c r="AA55" s="503">
        <v>1</v>
      </c>
      <c r="AB55" s="503">
        <v>1</v>
      </c>
      <c r="AC55" s="503">
        <v>1</v>
      </c>
      <c r="AD55" s="503">
        <v>1</v>
      </c>
      <c r="AE55" s="503">
        <v>1</v>
      </c>
      <c r="AF55" s="504">
        <v>0</v>
      </c>
      <c r="AG55" s="501">
        <v>1</v>
      </c>
      <c r="AH55" s="154">
        <v>1</v>
      </c>
      <c r="AI55" s="154">
        <v>1</v>
      </c>
      <c r="AJ55" s="154">
        <v>1</v>
      </c>
      <c r="AK55" s="154">
        <v>1</v>
      </c>
      <c r="AM55" s="505" t="s">
        <v>623</v>
      </c>
      <c r="AP55" s="505" t="s">
        <v>686</v>
      </c>
    </row>
    <row r="56" spans="1:42" s="505" customFormat="1" ht="15.75" thickBot="1" x14ac:dyDescent="0.3">
      <c r="A56" s="502" t="s">
        <v>239</v>
      </c>
      <c r="B56" s="503">
        <v>1</v>
      </c>
      <c r="C56" s="503">
        <v>0</v>
      </c>
      <c r="D56" s="503">
        <v>0</v>
      </c>
      <c r="E56" s="503">
        <v>0</v>
      </c>
      <c r="F56" s="503">
        <v>1</v>
      </c>
      <c r="G56" s="503">
        <v>1</v>
      </c>
      <c r="H56" s="503">
        <v>1</v>
      </c>
      <c r="I56" s="503">
        <v>1</v>
      </c>
      <c r="J56" s="503">
        <v>1</v>
      </c>
      <c r="K56" s="503">
        <v>1</v>
      </c>
      <c r="L56" s="503">
        <v>1</v>
      </c>
      <c r="M56" s="503">
        <v>1</v>
      </c>
      <c r="N56" s="503">
        <v>1</v>
      </c>
      <c r="O56" s="503">
        <v>1</v>
      </c>
      <c r="P56" s="503">
        <v>1</v>
      </c>
      <c r="Q56" s="503">
        <v>1</v>
      </c>
      <c r="R56" s="503">
        <v>1</v>
      </c>
      <c r="S56" s="503">
        <v>1</v>
      </c>
      <c r="T56" s="503">
        <v>1</v>
      </c>
      <c r="U56" s="503">
        <v>1</v>
      </c>
      <c r="V56" s="503">
        <v>1</v>
      </c>
      <c r="W56" s="503">
        <v>1</v>
      </c>
      <c r="X56" s="503">
        <v>1</v>
      </c>
      <c r="Y56" s="503">
        <v>1</v>
      </c>
      <c r="Z56" s="503">
        <v>1</v>
      </c>
      <c r="AA56" s="503">
        <v>1</v>
      </c>
      <c r="AB56" s="503">
        <v>1</v>
      </c>
      <c r="AC56" s="503">
        <v>1</v>
      </c>
      <c r="AD56" s="503">
        <v>1</v>
      </c>
      <c r="AE56" s="503">
        <v>1</v>
      </c>
      <c r="AF56" s="504">
        <v>0</v>
      </c>
      <c r="AG56" s="501">
        <v>1</v>
      </c>
      <c r="AH56" s="154">
        <v>1</v>
      </c>
      <c r="AI56" s="154">
        <v>1</v>
      </c>
      <c r="AJ56" s="154">
        <v>1</v>
      </c>
      <c r="AK56" s="154">
        <v>1</v>
      </c>
      <c r="AM56" s="505" t="s">
        <v>335</v>
      </c>
      <c r="AP56" s="505" t="s">
        <v>687</v>
      </c>
    </row>
    <row r="57" spans="1:42" s="505" customFormat="1" ht="15.75" thickBot="1" x14ac:dyDescent="0.3">
      <c r="A57" s="502" t="s">
        <v>240</v>
      </c>
      <c r="B57" s="503">
        <v>1</v>
      </c>
      <c r="C57" s="503">
        <v>1</v>
      </c>
      <c r="D57" s="503">
        <v>1</v>
      </c>
      <c r="E57" s="503">
        <v>0</v>
      </c>
      <c r="F57" s="503">
        <v>1</v>
      </c>
      <c r="G57" s="503">
        <v>1</v>
      </c>
      <c r="H57" s="503">
        <v>1</v>
      </c>
      <c r="I57" s="503">
        <v>1</v>
      </c>
      <c r="J57" s="503">
        <v>1</v>
      </c>
      <c r="K57" s="503">
        <v>1</v>
      </c>
      <c r="L57" s="503">
        <v>1</v>
      </c>
      <c r="M57" s="503">
        <v>1</v>
      </c>
      <c r="N57" s="503">
        <v>1</v>
      </c>
      <c r="O57" s="503">
        <v>1</v>
      </c>
      <c r="P57" s="503">
        <v>1</v>
      </c>
      <c r="Q57" s="503">
        <v>1</v>
      </c>
      <c r="R57" s="503">
        <v>1</v>
      </c>
      <c r="S57" s="503">
        <v>1</v>
      </c>
      <c r="T57" s="503">
        <v>1</v>
      </c>
      <c r="U57" s="503">
        <v>1</v>
      </c>
      <c r="V57" s="503">
        <v>1</v>
      </c>
      <c r="W57" s="503">
        <v>1</v>
      </c>
      <c r="X57" s="503">
        <v>1</v>
      </c>
      <c r="Y57" s="503">
        <v>1</v>
      </c>
      <c r="Z57" s="503">
        <v>1</v>
      </c>
      <c r="AA57" s="503">
        <v>0</v>
      </c>
      <c r="AB57" s="503">
        <v>0</v>
      </c>
      <c r="AC57" s="503">
        <v>1</v>
      </c>
      <c r="AD57" s="503">
        <v>1</v>
      </c>
      <c r="AE57" s="503">
        <v>1</v>
      </c>
      <c r="AF57" s="504">
        <v>0</v>
      </c>
      <c r="AG57" s="501">
        <v>1</v>
      </c>
      <c r="AH57" s="154">
        <v>1</v>
      </c>
      <c r="AI57" s="154">
        <v>1</v>
      </c>
      <c r="AJ57" s="154">
        <v>1</v>
      </c>
      <c r="AK57" s="154">
        <v>1</v>
      </c>
      <c r="AM57" s="505" t="s">
        <v>624</v>
      </c>
      <c r="AP57" s="505" t="s">
        <v>688</v>
      </c>
    </row>
    <row r="58" spans="1:42" s="505" customFormat="1" ht="15.75" thickBot="1" x14ac:dyDescent="0.3">
      <c r="A58" s="502" t="s">
        <v>241</v>
      </c>
      <c r="B58" s="503">
        <v>0</v>
      </c>
      <c r="C58" s="503">
        <v>0</v>
      </c>
      <c r="D58" s="503">
        <v>0</v>
      </c>
      <c r="E58" s="503">
        <v>0</v>
      </c>
      <c r="F58" s="503">
        <v>0</v>
      </c>
      <c r="G58" s="503">
        <v>0</v>
      </c>
      <c r="H58" s="503">
        <v>0</v>
      </c>
      <c r="I58" s="503">
        <v>0</v>
      </c>
      <c r="J58" s="503">
        <v>0</v>
      </c>
      <c r="K58" s="503">
        <v>0</v>
      </c>
      <c r="L58" s="503">
        <v>0</v>
      </c>
      <c r="M58" s="503">
        <v>0</v>
      </c>
      <c r="N58" s="503">
        <v>0</v>
      </c>
      <c r="O58" s="503">
        <v>0</v>
      </c>
      <c r="P58" s="503">
        <v>0</v>
      </c>
      <c r="Q58" s="503">
        <v>0</v>
      </c>
      <c r="R58" s="503">
        <v>0</v>
      </c>
      <c r="S58" s="503">
        <v>0</v>
      </c>
      <c r="T58" s="503">
        <v>0</v>
      </c>
      <c r="U58" s="503">
        <v>0</v>
      </c>
      <c r="V58" s="503">
        <v>0</v>
      </c>
      <c r="W58" s="503">
        <v>0</v>
      </c>
      <c r="X58" s="503">
        <v>0</v>
      </c>
      <c r="Y58" s="503">
        <v>0</v>
      </c>
      <c r="Z58" s="503">
        <v>0</v>
      </c>
      <c r="AA58" s="503">
        <v>0</v>
      </c>
      <c r="AB58" s="503">
        <v>0</v>
      </c>
      <c r="AC58" s="503">
        <v>0</v>
      </c>
      <c r="AD58" s="503">
        <v>1</v>
      </c>
      <c r="AE58" s="503">
        <v>0</v>
      </c>
      <c r="AF58" s="504">
        <v>0</v>
      </c>
      <c r="AG58" s="501">
        <v>1</v>
      </c>
      <c r="AH58" s="154">
        <v>1</v>
      </c>
      <c r="AI58" s="154">
        <v>1</v>
      </c>
      <c r="AJ58" s="154">
        <v>1</v>
      </c>
      <c r="AK58" s="154">
        <v>1</v>
      </c>
      <c r="AM58" s="505" t="s">
        <v>625</v>
      </c>
      <c r="AP58" s="505" t="s">
        <v>687</v>
      </c>
    </row>
    <row r="59" spans="1:42" s="505" customFormat="1" ht="15.75" thickBot="1" x14ac:dyDescent="0.3">
      <c r="A59" s="502" t="s">
        <v>242</v>
      </c>
      <c r="B59" s="503">
        <v>1</v>
      </c>
      <c r="C59" s="503">
        <v>0</v>
      </c>
      <c r="D59" s="503">
        <v>0</v>
      </c>
      <c r="E59" s="503">
        <v>0</v>
      </c>
      <c r="F59" s="503">
        <v>1</v>
      </c>
      <c r="G59" s="503">
        <v>1</v>
      </c>
      <c r="H59" s="503">
        <v>1</v>
      </c>
      <c r="I59" s="503">
        <v>1</v>
      </c>
      <c r="J59" s="503">
        <v>1</v>
      </c>
      <c r="K59" s="503">
        <v>1</v>
      </c>
      <c r="L59" s="503">
        <v>1</v>
      </c>
      <c r="M59" s="503">
        <v>1</v>
      </c>
      <c r="N59" s="503">
        <v>1</v>
      </c>
      <c r="O59" s="503">
        <v>1</v>
      </c>
      <c r="P59" s="503">
        <v>1</v>
      </c>
      <c r="Q59" s="503">
        <v>1</v>
      </c>
      <c r="R59" s="503">
        <v>1</v>
      </c>
      <c r="S59" s="503">
        <v>1</v>
      </c>
      <c r="T59" s="503">
        <v>1</v>
      </c>
      <c r="U59" s="503">
        <v>1</v>
      </c>
      <c r="V59" s="503">
        <v>1</v>
      </c>
      <c r="W59" s="503">
        <v>1</v>
      </c>
      <c r="X59" s="503">
        <v>1</v>
      </c>
      <c r="Y59" s="503">
        <v>1</v>
      </c>
      <c r="Z59" s="503">
        <v>1</v>
      </c>
      <c r="AA59" s="503">
        <v>1</v>
      </c>
      <c r="AB59" s="503">
        <v>1</v>
      </c>
      <c r="AC59" s="503">
        <v>1</v>
      </c>
      <c r="AD59" s="503">
        <v>1</v>
      </c>
      <c r="AE59" s="503">
        <v>1</v>
      </c>
      <c r="AF59" s="504">
        <v>0</v>
      </c>
      <c r="AG59" s="501">
        <v>1</v>
      </c>
      <c r="AH59" s="154">
        <v>1</v>
      </c>
      <c r="AI59" s="154">
        <v>1</v>
      </c>
      <c r="AJ59" s="154">
        <v>1</v>
      </c>
      <c r="AK59" s="154">
        <v>1</v>
      </c>
      <c r="AM59" s="505" t="s">
        <v>626</v>
      </c>
      <c r="AP59" s="505" t="s">
        <v>689</v>
      </c>
    </row>
    <row r="60" spans="1:42" s="505" customFormat="1" ht="15.75" thickBot="1" x14ac:dyDescent="0.3">
      <c r="A60" s="502" t="s">
        <v>243</v>
      </c>
      <c r="B60" s="503">
        <v>1</v>
      </c>
      <c r="C60" s="503">
        <v>0</v>
      </c>
      <c r="D60" s="503">
        <v>0</v>
      </c>
      <c r="E60" s="503">
        <v>0</v>
      </c>
      <c r="F60" s="503">
        <v>1</v>
      </c>
      <c r="G60" s="503">
        <v>1</v>
      </c>
      <c r="H60" s="503">
        <v>1</v>
      </c>
      <c r="I60" s="503">
        <v>1</v>
      </c>
      <c r="J60" s="503">
        <v>1</v>
      </c>
      <c r="K60" s="503">
        <v>1</v>
      </c>
      <c r="L60" s="503">
        <v>1</v>
      </c>
      <c r="M60" s="503">
        <v>1</v>
      </c>
      <c r="N60" s="503">
        <v>1</v>
      </c>
      <c r="O60" s="503">
        <v>1</v>
      </c>
      <c r="P60" s="503">
        <v>1</v>
      </c>
      <c r="Q60" s="503">
        <v>1</v>
      </c>
      <c r="R60" s="503">
        <v>1</v>
      </c>
      <c r="S60" s="503">
        <v>1</v>
      </c>
      <c r="T60" s="503">
        <v>1</v>
      </c>
      <c r="U60" s="503">
        <v>1</v>
      </c>
      <c r="V60" s="503">
        <v>1</v>
      </c>
      <c r="W60" s="503">
        <v>1</v>
      </c>
      <c r="X60" s="503">
        <v>1</v>
      </c>
      <c r="Y60" s="503">
        <v>1</v>
      </c>
      <c r="Z60" s="503">
        <v>1</v>
      </c>
      <c r="AA60" s="503">
        <v>1</v>
      </c>
      <c r="AB60" s="503">
        <v>1</v>
      </c>
      <c r="AC60" s="503">
        <v>1</v>
      </c>
      <c r="AD60" s="503">
        <v>1</v>
      </c>
      <c r="AE60" s="503">
        <v>1</v>
      </c>
      <c r="AF60" s="504">
        <v>0</v>
      </c>
      <c r="AG60" s="501">
        <v>1</v>
      </c>
      <c r="AH60" s="154">
        <v>1</v>
      </c>
      <c r="AI60" s="154">
        <v>1</v>
      </c>
      <c r="AJ60" s="154">
        <v>1</v>
      </c>
      <c r="AK60" s="154">
        <v>1</v>
      </c>
      <c r="AM60" s="505" t="s">
        <v>627</v>
      </c>
      <c r="AP60" s="505" t="s">
        <v>687</v>
      </c>
    </row>
    <row r="61" spans="1:42" s="505" customFormat="1" ht="15.75" thickBot="1" x14ac:dyDescent="0.3">
      <c r="A61" s="502" t="s">
        <v>244</v>
      </c>
      <c r="B61" s="154">
        <v>0</v>
      </c>
      <c r="C61" s="154">
        <v>0</v>
      </c>
      <c r="D61" s="154">
        <v>0</v>
      </c>
      <c r="E61" s="154">
        <v>0</v>
      </c>
      <c r="F61" s="154">
        <v>0</v>
      </c>
      <c r="G61" s="154">
        <v>0</v>
      </c>
      <c r="H61" s="154">
        <v>0</v>
      </c>
      <c r="I61" s="154">
        <v>0</v>
      </c>
      <c r="J61" s="154">
        <v>0</v>
      </c>
      <c r="K61" s="154">
        <v>0</v>
      </c>
      <c r="L61" s="154">
        <v>0</v>
      </c>
      <c r="M61" s="154">
        <v>0</v>
      </c>
      <c r="N61" s="154">
        <v>0</v>
      </c>
      <c r="O61" s="154">
        <v>1</v>
      </c>
      <c r="P61" s="154">
        <v>0</v>
      </c>
      <c r="Q61" s="154">
        <v>0</v>
      </c>
      <c r="R61" s="154">
        <v>0</v>
      </c>
      <c r="S61" s="154">
        <v>0</v>
      </c>
      <c r="T61" s="154">
        <v>0</v>
      </c>
      <c r="U61" s="154">
        <v>0</v>
      </c>
      <c r="V61" s="154">
        <v>0</v>
      </c>
      <c r="W61" s="154">
        <v>0</v>
      </c>
      <c r="X61" s="154">
        <v>0</v>
      </c>
      <c r="Y61" s="154">
        <v>0</v>
      </c>
      <c r="Z61" s="154">
        <v>0</v>
      </c>
      <c r="AA61" s="154">
        <v>0</v>
      </c>
      <c r="AB61" s="154">
        <v>0</v>
      </c>
      <c r="AC61" s="154">
        <v>0</v>
      </c>
      <c r="AD61" s="154">
        <v>0</v>
      </c>
      <c r="AE61" s="154">
        <v>0</v>
      </c>
      <c r="AF61" s="500">
        <v>0</v>
      </c>
      <c r="AG61" s="501">
        <v>0</v>
      </c>
      <c r="AH61" s="154">
        <v>0</v>
      </c>
      <c r="AI61" s="154">
        <v>0</v>
      </c>
      <c r="AJ61" s="154">
        <v>1</v>
      </c>
      <c r="AK61" s="154">
        <v>1</v>
      </c>
      <c r="AM61" s="505" t="s">
        <v>628</v>
      </c>
      <c r="AP61" s="505" t="s">
        <v>149</v>
      </c>
    </row>
    <row r="62" spans="1:42" s="505" customFormat="1" ht="15.75" thickBot="1" x14ac:dyDescent="0.3">
      <c r="A62" s="502" t="s">
        <v>245</v>
      </c>
      <c r="B62" s="154">
        <v>0</v>
      </c>
      <c r="C62" s="154">
        <v>0</v>
      </c>
      <c r="D62" s="154">
        <v>0</v>
      </c>
      <c r="E62" s="154">
        <v>0</v>
      </c>
      <c r="F62" s="154">
        <v>0</v>
      </c>
      <c r="G62" s="154">
        <v>0</v>
      </c>
      <c r="H62" s="154">
        <v>0</v>
      </c>
      <c r="I62" s="154">
        <v>0</v>
      </c>
      <c r="J62" s="154">
        <v>0</v>
      </c>
      <c r="K62" s="154">
        <v>0</v>
      </c>
      <c r="L62" s="154">
        <v>0</v>
      </c>
      <c r="M62" s="154">
        <v>0</v>
      </c>
      <c r="N62" s="154">
        <v>0</v>
      </c>
      <c r="O62" s="154">
        <v>1</v>
      </c>
      <c r="P62" s="154">
        <v>0</v>
      </c>
      <c r="Q62" s="154">
        <v>0</v>
      </c>
      <c r="R62" s="154">
        <v>0</v>
      </c>
      <c r="S62" s="154">
        <v>0</v>
      </c>
      <c r="T62" s="154">
        <v>0</v>
      </c>
      <c r="U62" s="154">
        <v>0</v>
      </c>
      <c r="V62" s="154">
        <v>0</v>
      </c>
      <c r="W62" s="154">
        <v>0</v>
      </c>
      <c r="X62" s="154">
        <v>0</v>
      </c>
      <c r="Y62" s="154">
        <v>0</v>
      </c>
      <c r="Z62" s="154">
        <v>0</v>
      </c>
      <c r="AA62" s="154">
        <v>0</v>
      </c>
      <c r="AB62" s="154">
        <v>0</v>
      </c>
      <c r="AC62" s="154">
        <v>0</v>
      </c>
      <c r="AD62" s="154">
        <v>0</v>
      </c>
      <c r="AE62" s="154">
        <v>0</v>
      </c>
      <c r="AF62" s="500">
        <v>0</v>
      </c>
      <c r="AG62" s="501">
        <v>0</v>
      </c>
      <c r="AH62" s="154">
        <v>0</v>
      </c>
      <c r="AI62" s="154">
        <v>0</v>
      </c>
      <c r="AJ62" s="154">
        <v>1</v>
      </c>
      <c r="AK62" s="154">
        <v>1</v>
      </c>
      <c r="AM62" s="505" t="s">
        <v>629</v>
      </c>
      <c r="AP62" s="505" t="s">
        <v>149</v>
      </c>
    </row>
    <row r="63" spans="1:42" s="505" customFormat="1" ht="15.75" thickBot="1" x14ac:dyDescent="0.3">
      <c r="A63" s="502" t="s">
        <v>246</v>
      </c>
      <c r="B63" s="503">
        <v>1</v>
      </c>
      <c r="C63" s="503">
        <v>1</v>
      </c>
      <c r="D63" s="503">
        <v>1</v>
      </c>
      <c r="E63" s="503">
        <v>0</v>
      </c>
      <c r="F63" s="503">
        <v>1</v>
      </c>
      <c r="G63" s="503">
        <v>1</v>
      </c>
      <c r="H63" s="503">
        <v>1</v>
      </c>
      <c r="I63" s="503">
        <v>1</v>
      </c>
      <c r="J63" s="503">
        <v>1</v>
      </c>
      <c r="K63" s="503">
        <v>1</v>
      </c>
      <c r="L63" s="503">
        <v>1</v>
      </c>
      <c r="M63" s="503">
        <v>1</v>
      </c>
      <c r="N63" s="503">
        <v>1</v>
      </c>
      <c r="O63" s="503">
        <v>1</v>
      </c>
      <c r="P63" s="503">
        <v>1</v>
      </c>
      <c r="Q63" s="503">
        <v>1</v>
      </c>
      <c r="R63" s="503">
        <v>1</v>
      </c>
      <c r="S63" s="503">
        <v>1</v>
      </c>
      <c r="T63" s="503">
        <v>1</v>
      </c>
      <c r="U63" s="503">
        <v>1</v>
      </c>
      <c r="V63" s="503">
        <v>1</v>
      </c>
      <c r="W63" s="503">
        <v>1</v>
      </c>
      <c r="X63" s="503">
        <v>1</v>
      </c>
      <c r="Y63" s="503">
        <v>1</v>
      </c>
      <c r="Z63" s="503">
        <v>1</v>
      </c>
      <c r="AA63" s="503">
        <v>0</v>
      </c>
      <c r="AB63" s="503">
        <v>1</v>
      </c>
      <c r="AC63" s="503">
        <v>1</v>
      </c>
      <c r="AD63" s="503">
        <v>1</v>
      </c>
      <c r="AE63" s="503">
        <v>1</v>
      </c>
      <c r="AF63" s="504">
        <v>0</v>
      </c>
      <c r="AG63" s="501">
        <v>1</v>
      </c>
      <c r="AH63" s="154">
        <v>1</v>
      </c>
      <c r="AI63" s="154">
        <v>1</v>
      </c>
      <c r="AJ63" s="154">
        <v>1</v>
      </c>
      <c r="AK63" s="154">
        <v>1</v>
      </c>
      <c r="AM63" s="505" t="s">
        <v>630</v>
      </c>
      <c r="AP63" s="505" t="s">
        <v>687</v>
      </c>
    </row>
    <row r="64" spans="1:42" s="505" customFormat="1" ht="15.75" thickBot="1" x14ac:dyDescent="0.3">
      <c r="A64" s="502" t="s">
        <v>247</v>
      </c>
      <c r="B64" s="503">
        <v>1</v>
      </c>
      <c r="C64" s="503">
        <v>1</v>
      </c>
      <c r="D64" s="503">
        <v>1</v>
      </c>
      <c r="E64" s="503">
        <v>0</v>
      </c>
      <c r="F64" s="503">
        <v>1</v>
      </c>
      <c r="G64" s="503">
        <v>1</v>
      </c>
      <c r="H64" s="503">
        <v>1</v>
      </c>
      <c r="I64" s="503">
        <v>1</v>
      </c>
      <c r="J64" s="503">
        <v>1</v>
      </c>
      <c r="K64" s="503">
        <v>1</v>
      </c>
      <c r="L64" s="503">
        <v>1</v>
      </c>
      <c r="M64" s="503">
        <v>1</v>
      </c>
      <c r="N64" s="503">
        <v>1</v>
      </c>
      <c r="O64" s="503">
        <v>1</v>
      </c>
      <c r="P64" s="503">
        <v>1</v>
      </c>
      <c r="Q64" s="503">
        <v>1</v>
      </c>
      <c r="R64" s="503">
        <v>1</v>
      </c>
      <c r="S64" s="503">
        <v>1</v>
      </c>
      <c r="T64" s="503">
        <v>1</v>
      </c>
      <c r="U64" s="503">
        <v>1</v>
      </c>
      <c r="V64" s="503">
        <v>1</v>
      </c>
      <c r="W64" s="503">
        <v>1</v>
      </c>
      <c r="X64" s="503">
        <v>1</v>
      </c>
      <c r="Y64" s="503">
        <v>1</v>
      </c>
      <c r="Z64" s="503">
        <v>1</v>
      </c>
      <c r="AA64" s="503">
        <v>0</v>
      </c>
      <c r="AB64" s="503">
        <v>1</v>
      </c>
      <c r="AC64" s="503">
        <v>1</v>
      </c>
      <c r="AD64" s="503">
        <v>1</v>
      </c>
      <c r="AE64" s="503">
        <v>1</v>
      </c>
      <c r="AF64" s="504">
        <v>0</v>
      </c>
      <c r="AG64" s="501">
        <v>1</v>
      </c>
      <c r="AH64" s="154">
        <v>1</v>
      </c>
      <c r="AI64" s="154">
        <v>1</v>
      </c>
      <c r="AJ64" s="154">
        <v>1</v>
      </c>
      <c r="AK64" s="154">
        <v>1</v>
      </c>
      <c r="AM64" s="505" t="s">
        <v>631</v>
      </c>
      <c r="AP64" s="505" t="s">
        <v>687</v>
      </c>
    </row>
    <row r="65" spans="1:42" s="505" customFormat="1" ht="15.75" thickBot="1" x14ac:dyDescent="0.3">
      <c r="A65" s="502" t="s">
        <v>248</v>
      </c>
      <c r="B65" s="503">
        <v>0</v>
      </c>
      <c r="C65" s="503">
        <v>0</v>
      </c>
      <c r="D65" s="503">
        <v>0</v>
      </c>
      <c r="E65" s="503">
        <v>0</v>
      </c>
      <c r="F65" s="503">
        <v>0</v>
      </c>
      <c r="G65" s="503">
        <v>0</v>
      </c>
      <c r="H65" s="503">
        <v>0</v>
      </c>
      <c r="I65" s="503">
        <v>0</v>
      </c>
      <c r="J65" s="503">
        <v>0</v>
      </c>
      <c r="K65" s="503">
        <v>0</v>
      </c>
      <c r="L65" s="503">
        <v>0</v>
      </c>
      <c r="M65" s="503">
        <v>0</v>
      </c>
      <c r="N65" s="503">
        <v>0</v>
      </c>
      <c r="O65" s="503">
        <v>0</v>
      </c>
      <c r="P65" s="503">
        <v>0</v>
      </c>
      <c r="Q65" s="503">
        <v>0</v>
      </c>
      <c r="R65" s="503">
        <v>0</v>
      </c>
      <c r="S65" s="503">
        <v>0</v>
      </c>
      <c r="T65" s="503">
        <v>0</v>
      </c>
      <c r="U65" s="503">
        <v>0</v>
      </c>
      <c r="V65" s="503">
        <v>0</v>
      </c>
      <c r="W65" s="503">
        <v>0</v>
      </c>
      <c r="X65" s="503">
        <v>0</v>
      </c>
      <c r="Y65" s="503">
        <v>0</v>
      </c>
      <c r="Z65" s="503">
        <v>0</v>
      </c>
      <c r="AA65" s="503">
        <v>0</v>
      </c>
      <c r="AB65" s="503">
        <v>0</v>
      </c>
      <c r="AC65" s="503">
        <v>0</v>
      </c>
      <c r="AD65" s="503">
        <v>1</v>
      </c>
      <c r="AE65" s="503">
        <v>0</v>
      </c>
      <c r="AF65" s="504">
        <v>0</v>
      </c>
      <c r="AG65" s="501">
        <v>1</v>
      </c>
      <c r="AH65" s="154">
        <v>1</v>
      </c>
      <c r="AI65" s="154">
        <v>1</v>
      </c>
      <c r="AJ65" s="154">
        <v>1</v>
      </c>
      <c r="AK65" s="154">
        <v>1</v>
      </c>
      <c r="AM65" s="505" t="s">
        <v>632</v>
      </c>
      <c r="AP65" s="505" t="s">
        <v>687</v>
      </c>
    </row>
    <row r="66" spans="1:42" s="505" customFormat="1" ht="15.75" thickBot="1" x14ac:dyDescent="0.3">
      <c r="A66" s="502" t="s">
        <v>249</v>
      </c>
      <c r="B66" s="503">
        <v>0</v>
      </c>
      <c r="C66" s="503">
        <v>0</v>
      </c>
      <c r="D66" s="503">
        <v>0</v>
      </c>
      <c r="E66" s="503">
        <v>0</v>
      </c>
      <c r="F66" s="503">
        <v>0</v>
      </c>
      <c r="G66" s="503">
        <v>0</v>
      </c>
      <c r="H66" s="503">
        <v>0</v>
      </c>
      <c r="I66" s="503">
        <v>0</v>
      </c>
      <c r="J66" s="503">
        <v>0</v>
      </c>
      <c r="K66" s="503">
        <v>0</v>
      </c>
      <c r="L66" s="503">
        <v>0</v>
      </c>
      <c r="M66" s="503">
        <v>0</v>
      </c>
      <c r="N66" s="503">
        <v>0</v>
      </c>
      <c r="O66" s="503">
        <v>0</v>
      </c>
      <c r="P66" s="503">
        <v>0</v>
      </c>
      <c r="Q66" s="503">
        <v>0</v>
      </c>
      <c r="R66" s="503">
        <v>0</v>
      </c>
      <c r="S66" s="503">
        <v>0</v>
      </c>
      <c r="T66" s="503">
        <v>0</v>
      </c>
      <c r="U66" s="503">
        <v>0</v>
      </c>
      <c r="V66" s="503">
        <v>0</v>
      </c>
      <c r="W66" s="503">
        <v>0</v>
      </c>
      <c r="X66" s="503">
        <v>0</v>
      </c>
      <c r="Y66" s="503">
        <v>0</v>
      </c>
      <c r="Z66" s="503">
        <v>0</v>
      </c>
      <c r="AA66" s="503">
        <v>0</v>
      </c>
      <c r="AB66" s="503">
        <v>0</v>
      </c>
      <c r="AC66" s="503">
        <v>0</v>
      </c>
      <c r="AD66" s="503">
        <v>1</v>
      </c>
      <c r="AE66" s="503">
        <v>0</v>
      </c>
      <c r="AF66" s="504">
        <v>0</v>
      </c>
      <c r="AG66" s="501">
        <v>1</v>
      </c>
      <c r="AH66" s="154">
        <v>1</v>
      </c>
      <c r="AI66" s="154">
        <v>1</v>
      </c>
      <c r="AJ66" s="154">
        <v>1</v>
      </c>
      <c r="AK66" s="154">
        <v>1</v>
      </c>
      <c r="AM66" s="505" t="s">
        <v>633</v>
      </c>
      <c r="AP66" s="505" t="s">
        <v>690</v>
      </c>
    </row>
    <row r="67" spans="1:42" s="505" customFormat="1" ht="15.75" thickBot="1" x14ac:dyDescent="0.3">
      <c r="A67" s="502" t="s">
        <v>250</v>
      </c>
      <c r="B67" s="503">
        <v>0</v>
      </c>
      <c r="C67" s="503">
        <v>0</v>
      </c>
      <c r="D67" s="503">
        <v>0</v>
      </c>
      <c r="E67" s="503">
        <v>0</v>
      </c>
      <c r="F67" s="503">
        <v>0</v>
      </c>
      <c r="G67" s="503">
        <v>0</v>
      </c>
      <c r="H67" s="503">
        <v>0</v>
      </c>
      <c r="I67" s="503">
        <v>0</v>
      </c>
      <c r="J67" s="503">
        <v>0</v>
      </c>
      <c r="K67" s="503">
        <v>0</v>
      </c>
      <c r="L67" s="503">
        <v>0</v>
      </c>
      <c r="M67" s="503">
        <v>0</v>
      </c>
      <c r="N67" s="503">
        <v>0</v>
      </c>
      <c r="O67" s="503">
        <v>0</v>
      </c>
      <c r="P67" s="503">
        <v>0</v>
      </c>
      <c r="Q67" s="503">
        <v>0</v>
      </c>
      <c r="R67" s="503">
        <v>0</v>
      </c>
      <c r="S67" s="503">
        <v>0</v>
      </c>
      <c r="T67" s="503">
        <v>0</v>
      </c>
      <c r="U67" s="503">
        <v>0</v>
      </c>
      <c r="V67" s="503">
        <v>0</v>
      </c>
      <c r="W67" s="503">
        <v>0</v>
      </c>
      <c r="X67" s="503">
        <v>0</v>
      </c>
      <c r="Y67" s="503">
        <v>0</v>
      </c>
      <c r="Z67" s="503">
        <v>0</v>
      </c>
      <c r="AA67" s="503">
        <v>0</v>
      </c>
      <c r="AB67" s="503">
        <v>0</v>
      </c>
      <c r="AC67" s="503">
        <v>0</v>
      </c>
      <c r="AD67" s="503">
        <v>0</v>
      </c>
      <c r="AE67" s="503">
        <v>1</v>
      </c>
      <c r="AF67" s="504">
        <v>0</v>
      </c>
      <c r="AG67" s="501">
        <v>0</v>
      </c>
      <c r="AH67" s="154">
        <v>0</v>
      </c>
      <c r="AI67" s="154">
        <v>0</v>
      </c>
      <c r="AJ67" s="154">
        <v>1</v>
      </c>
      <c r="AK67" s="154">
        <v>1</v>
      </c>
      <c r="AM67" s="505" t="s">
        <v>202</v>
      </c>
      <c r="AP67" s="505" t="s">
        <v>687</v>
      </c>
    </row>
    <row r="68" spans="1:42" s="505" customFormat="1" ht="15.75" thickBot="1" x14ac:dyDescent="0.3">
      <c r="A68" s="502" t="s">
        <v>251</v>
      </c>
      <c r="B68" s="503">
        <v>1</v>
      </c>
      <c r="C68" s="503">
        <v>1</v>
      </c>
      <c r="D68" s="503">
        <v>1</v>
      </c>
      <c r="E68" s="503">
        <v>0</v>
      </c>
      <c r="F68" s="503">
        <v>1</v>
      </c>
      <c r="G68" s="503">
        <v>1</v>
      </c>
      <c r="H68" s="503">
        <v>1</v>
      </c>
      <c r="I68" s="503">
        <v>1</v>
      </c>
      <c r="J68" s="503">
        <v>1</v>
      </c>
      <c r="K68" s="503">
        <v>1</v>
      </c>
      <c r="L68" s="503">
        <v>1</v>
      </c>
      <c r="M68" s="503">
        <v>1</v>
      </c>
      <c r="N68" s="503">
        <v>1</v>
      </c>
      <c r="O68" s="503">
        <v>1</v>
      </c>
      <c r="P68" s="503">
        <v>1</v>
      </c>
      <c r="Q68" s="503">
        <v>1</v>
      </c>
      <c r="R68" s="503">
        <v>1</v>
      </c>
      <c r="S68" s="503">
        <v>1</v>
      </c>
      <c r="T68" s="503">
        <v>1</v>
      </c>
      <c r="U68" s="503">
        <v>1</v>
      </c>
      <c r="V68" s="503">
        <v>1</v>
      </c>
      <c r="W68" s="503">
        <v>1</v>
      </c>
      <c r="X68" s="503">
        <v>1</v>
      </c>
      <c r="Y68" s="503">
        <v>1</v>
      </c>
      <c r="Z68" s="503">
        <v>1</v>
      </c>
      <c r="AA68" s="503">
        <v>0</v>
      </c>
      <c r="AB68" s="503">
        <v>0</v>
      </c>
      <c r="AC68" s="503">
        <v>1</v>
      </c>
      <c r="AD68" s="503">
        <v>1</v>
      </c>
      <c r="AE68" s="503">
        <v>1</v>
      </c>
      <c r="AF68" s="504">
        <v>0</v>
      </c>
      <c r="AG68" s="501">
        <v>1</v>
      </c>
      <c r="AH68" s="154">
        <v>1</v>
      </c>
      <c r="AI68" s="154">
        <v>1</v>
      </c>
      <c r="AJ68" s="154">
        <v>1</v>
      </c>
      <c r="AK68" s="154">
        <v>1</v>
      </c>
      <c r="AM68" s="505" t="s">
        <v>634</v>
      </c>
      <c r="AP68" s="505" t="s">
        <v>691</v>
      </c>
    </row>
    <row r="69" spans="1:42" s="505" customFormat="1" ht="15.75" thickBot="1" x14ac:dyDescent="0.3">
      <c r="A69" s="502" t="s">
        <v>252</v>
      </c>
      <c r="B69" s="503">
        <v>1</v>
      </c>
      <c r="C69" s="503">
        <v>1</v>
      </c>
      <c r="D69" s="503">
        <v>1</v>
      </c>
      <c r="E69" s="503">
        <v>0</v>
      </c>
      <c r="F69" s="503">
        <v>1</v>
      </c>
      <c r="G69" s="503">
        <v>1</v>
      </c>
      <c r="H69" s="503">
        <v>1</v>
      </c>
      <c r="I69" s="503">
        <v>1</v>
      </c>
      <c r="J69" s="503">
        <v>1</v>
      </c>
      <c r="K69" s="503">
        <v>1</v>
      </c>
      <c r="L69" s="503">
        <v>1</v>
      </c>
      <c r="M69" s="503">
        <v>1</v>
      </c>
      <c r="N69" s="503">
        <v>1</v>
      </c>
      <c r="O69" s="503">
        <v>1</v>
      </c>
      <c r="P69" s="503">
        <v>1</v>
      </c>
      <c r="Q69" s="503">
        <v>1</v>
      </c>
      <c r="R69" s="503">
        <v>1</v>
      </c>
      <c r="S69" s="503">
        <v>1</v>
      </c>
      <c r="T69" s="503">
        <v>1</v>
      </c>
      <c r="U69" s="503">
        <v>1</v>
      </c>
      <c r="V69" s="503">
        <v>1</v>
      </c>
      <c r="W69" s="503">
        <v>1</v>
      </c>
      <c r="X69" s="503">
        <v>1</v>
      </c>
      <c r="Y69" s="503">
        <v>1</v>
      </c>
      <c r="Z69" s="503">
        <v>1</v>
      </c>
      <c r="AA69" s="503">
        <v>0</v>
      </c>
      <c r="AB69" s="503">
        <v>0</v>
      </c>
      <c r="AC69" s="503">
        <v>1</v>
      </c>
      <c r="AD69" s="503">
        <v>1</v>
      </c>
      <c r="AE69" s="503">
        <v>1</v>
      </c>
      <c r="AF69" s="504">
        <v>0</v>
      </c>
      <c r="AG69" s="501">
        <v>1</v>
      </c>
      <c r="AH69" s="154">
        <v>1</v>
      </c>
      <c r="AI69" s="154">
        <v>1</v>
      </c>
      <c r="AJ69" s="154">
        <v>1</v>
      </c>
      <c r="AK69" s="154">
        <v>1</v>
      </c>
      <c r="AM69" s="505" t="s">
        <v>635</v>
      </c>
      <c r="AP69" s="505" t="s">
        <v>691</v>
      </c>
    </row>
    <row r="70" spans="1:42" s="505" customFormat="1" ht="15.75" thickBot="1" x14ac:dyDescent="0.3">
      <c r="A70" s="502" t="s">
        <v>253</v>
      </c>
      <c r="B70" s="503">
        <v>0</v>
      </c>
      <c r="C70" s="503">
        <v>0</v>
      </c>
      <c r="D70" s="503">
        <v>0</v>
      </c>
      <c r="E70" s="503">
        <v>0</v>
      </c>
      <c r="F70" s="503">
        <v>0</v>
      </c>
      <c r="G70" s="503">
        <v>0</v>
      </c>
      <c r="H70" s="503">
        <v>0</v>
      </c>
      <c r="I70" s="503">
        <v>0</v>
      </c>
      <c r="J70" s="503">
        <v>0</v>
      </c>
      <c r="K70" s="503">
        <v>0</v>
      </c>
      <c r="L70" s="503">
        <v>0</v>
      </c>
      <c r="M70" s="503">
        <v>0</v>
      </c>
      <c r="N70" s="503">
        <v>0</v>
      </c>
      <c r="O70" s="503">
        <v>1</v>
      </c>
      <c r="P70" s="503">
        <v>0</v>
      </c>
      <c r="Q70" s="503">
        <v>0</v>
      </c>
      <c r="R70" s="503">
        <v>0</v>
      </c>
      <c r="S70" s="503">
        <v>0</v>
      </c>
      <c r="T70" s="503">
        <v>0</v>
      </c>
      <c r="U70" s="503">
        <v>0</v>
      </c>
      <c r="V70" s="503">
        <v>0</v>
      </c>
      <c r="W70" s="503">
        <v>0</v>
      </c>
      <c r="X70" s="503">
        <v>0</v>
      </c>
      <c r="Y70" s="503">
        <v>0</v>
      </c>
      <c r="Z70" s="503">
        <v>0</v>
      </c>
      <c r="AA70" s="503">
        <v>0</v>
      </c>
      <c r="AB70" s="503">
        <v>0</v>
      </c>
      <c r="AC70" s="503">
        <v>0</v>
      </c>
      <c r="AD70" s="503">
        <v>0</v>
      </c>
      <c r="AE70" s="503">
        <v>0</v>
      </c>
      <c r="AF70" s="500">
        <v>0</v>
      </c>
      <c r="AG70" s="501">
        <v>0</v>
      </c>
      <c r="AH70" s="154">
        <v>0</v>
      </c>
      <c r="AI70" s="154">
        <v>0</v>
      </c>
      <c r="AJ70" s="154">
        <v>1</v>
      </c>
      <c r="AK70" s="154">
        <v>1</v>
      </c>
      <c r="AM70" s="505" t="s">
        <v>636</v>
      </c>
      <c r="AP70" s="505" t="s">
        <v>692</v>
      </c>
    </row>
    <row r="71" spans="1:42" s="505" customFormat="1" ht="15.75" thickBot="1" x14ac:dyDescent="0.3">
      <c r="A71" s="502" t="s">
        <v>254</v>
      </c>
      <c r="B71" s="503">
        <v>0</v>
      </c>
      <c r="C71" s="503">
        <v>0</v>
      </c>
      <c r="D71" s="503">
        <v>0</v>
      </c>
      <c r="E71" s="503">
        <v>0</v>
      </c>
      <c r="F71" s="503">
        <v>0</v>
      </c>
      <c r="G71" s="503">
        <v>0</v>
      </c>
      <c r="H71" s="503">
        <v>0</v>
      </c>
      <c r="I71" s="503">
        <v>0</v>
      </c>
      <c r="J71" s="503">
        <v>0</v>
      </c>
      <c r="K71" s="503">
        <v>0</v>
      </c>
      <c r="L71" s="503">
        <v>0</v>
      </c>
      <c r="M71" s="503">
        <v>0</v>
      </c>
      <c r="N71" s="503">
        <v>0</v>
      </c>
      <c r="O71" s="503">
        <v>0</v>
      </c>
      <c r="P71" s="503">
        <v>0</v>
      </c>
      <c r="Q71" s="503">
        <v>0</v>
      </c>
      <c r="R71" s="503">
        <v>0</v>
      </c>
      <c r="S71" s="503">
        <v>0</v>
      </c>
      <c r="T71" s="503">
        <v>0</v>
      </c>
      <c r="U71" s="503">
        <v>0</v>
      </c>
      <c r="V71" s="503">
        <v>0</v>
      </c>
      <c r="W71" s="503">
        <v>0</v>
      </c>
      <c r="X71" s="503">
        <v>0</v>
      </c>
      <c r="Y71" s="503">
        <v>0</v>
      </c>
      <c r="Z71" s="503">
        <v>1</v>
      </c>
      <c r="AA71" s="503">
        <v>0</v>
      </c>
      <c r="AB71" s="503">
        <v>0</v>
      </c>
      <c r="AC71" s="503">
        <v>0</v>
      </c>
      <c r="AD71" s="503">
        <v>0</v>
      </c>
      <c r="AE71" s="503">
        <v>0</v>
      </c>
      <c r="AF71" s="504">
        <v>0</v>
      </c>
      <c r="AG71" s="501">
        <v>1</v>
      </c>
      <c r="AH71" s="154">
        <v>1</v>
      </c>
      <c r="AI71" s="154">
        <v>1</v>
      </c>
      <c r="AJ71" s="154">
        <v>1</v>
      </c>
      <c r="AK71" s="154">
        <v>1</v>
      </c>
      <c r="AM71" s="505" t="s">
        <v>637</v>
      </c>
      <c r="AP71" s="505" t="s">
        <v>149</v>
      </c>
    </row>
    <row r="72" spans="1:42" s="505" customFormat="1" ht="15.75" thickBot="1" x14ac:dyDescent="0.3">
      <c r="A72" s="502" t="s">
        <v>255</v>
      </c>
      <c r="B72" s="503">
        <v>0</v>
      </c>
      <c r="C72" s="503">
        <v>0</v>
      </c>
      <c r="D72" s="503">
        <v>0</v>
      </c>
      <c r="E72" s="503">
        <v>0</v>
      </c>
      <c r="F72" s="503">
        <v>0</v>
      </c>
      <c r="G72" s="503">
        <v>0</v>
      </c>
      <c r="H72" s="503">
        <v>0</v>
      </c>
      <c r="I72" s="503">
        <v>0</v>
      </c>
      <c r="J72" s="503">
        <v>0</v>
      </c>
      <c r="K72" s="503">
        <v>0</v>
      </c>
      <c r="L72" s="503">
        <v>0</v>
      </c>
      <c r="M72" s="503">
        <v>0</v>
      </c>
      <c r="N72" s="503">
        <v>0</v>
      </c>
      <c r="O72" s="503">
        <v>0</v>
      </c>
      <c r="P72" s="503">
        <v>0</v>
      </c>
      <c r="Q72" s="503">
        <v>0</v>
      </c>
      <c r="R72" s="503">
        <v>0</v>
      </c>
      <c r="S72" s="503">
        <v>0</v>
      </c>
      <c r="T72" s="503">
        <v>0</v>
      </c>
      <c r="U72" s="503">
        <v>0</v>
      </c>
      <c r="V72" s="503">
        <v>0</v>
      </c>
      <c r="W72" s="503">
        <v>0</v>
      </c>
      <c r="X72" s="503">
        <v>0</v>
      </c>
      <c r="Y72" s="503">
        <v>0</v>
      </c>
      <c r="Z72" s="503">
        <v>1</v>
      </c>
      <c r="AA72" s="503">
        <v>0</v>
      </c>
      <c r="AB72" s="503">
        <v>0</v>
      </c>
      <c r="AC72" s="503">
        <v>0</v>
      </c>
      <c r="AD72" s="503">
        <v>0</v>
      </c>
      <c r="AE72" s="503">
        <v>0</v>
      </c>
      <c r="AF72" s="504">
        <v>0</v>
      </c>
      <c r="AG72" s="501">
        <v>1</v>
      </c>
      <c r="AH72" s="154">
        <v>1</v>
      </c>
      <c r="AI72" s="154">
        <v>1</v>
      </c>
      <c r="AJ72" s="154">
        <v>1</v>
      </c>
      <c r="AK72" s="154">
        <v>1</v>
      </c>
      <c r="AM72" s="505" t="s">
        <v>638</v>
      </c>
      <c r="AP72" s="505" t="s">
        <v>149</v>
      </c>
    </row>
    <row r="73" spans="1:42" s="505" customFormat="1" ht="15.75" thickBot="1" x14ac:dyDescent="0.3">
      <c r="A73" s="502" t="s">
        <v>256</v>
      </c>
      <c r="B73" s="503">
        <v>0</v>
      </c>
      <c r="C73" s="503">
        <v>0</v>
      </c>
      <c r="D73" s="503">
        <v>0</v>
      </c>
      <c r="E73" s="503">
        <v>0</v>
      </c>
      <c r="F73" s="503">
        <v>0</v>
      </c>
      <c r="G73" s="503">
        <v>0</v>
      </c>
      <c r="H73" s="503">
        <v>0</v>
      </c>
      <c r="I73" s="503">
        <v>0</v>
      </c>
      <c r="J73" s="503">
        <v>0</v>
      </c>
      <c r="K73" s="503">
        <v>0</v>
      </c>
      <c r="L73" s="503">
        <v>0</v>
      </c>
      <c r="M73" s="503">
        <v>0</v>
      </c>
      <c r="N73" s="503">
        <v>0</v>
      </c>
      <c r="O73" s="503">
        <v>1</v>
      </c>
      <c r="P73" s="503">
        <v>0</v>
      </c>
      <c r="Q73" s="503">
        <v>0</v>
      </c>
      <c r="R73" s="503">
        <v>0</v>
      </c>
      <c r="S73" s="503">
        <v>0</v>
      </c>
      <c r="T73" s="503">
        <v>0</v>
      </c>
      <c r="U73" s="503">
        <v>0</v>
      </c>
      <c r="V73" s="503">
        <v>0</v>
      </c>
      <c r="W73" s="503">
        <v>0</v>
      </c>
      <c r="X73" s="503">
        <v>0</v>
      </c>
      <c r="Y73" s="503">
        <v>0</v>
      </c>
      <c r="Z73" s="503">
        <v>0</v>
      </c>
      <c r="AA73" s="503">
        <v>0</v>
      </c>
      <c r="AB73" s="503">
        <v>0</v>
      </c>
      <c r="AC73" s="503">
        <v>0</v>
      </c>
      <c r="AD73" s="503">
        <v>0</v>
      </c>
      <c r="AE73" s="503">
        <v>0</v>
      </c>
      <c r="AF73" s="500">
        <v>0</v>
      </c>
      <c r="AG73" s="501">
        <v>0</v>
      </c>
      <c r="AH73" s="154">
        <v>0</v>
      </c>
      <c r="AI73" s="154">
        <v>0</v>
      </c>
      <c r="AJ73" s="154">
        <v>1</v>
      </c>
      <c r="AK73" s="154">
        <v>1</v>
      </c>
      <c r="AM73" s="505" t="s">
        <v>210</v>
      </c>
      <c r="AP73" s="505" t="s">
        <v>149</v>
      </c>
    </row>
    <row r="74" spans="1:42" s="505" customFormat="1" ht="15.75" thickBot="1" x14ac:dyDescent="0.3">
      <c r="A74" s="502" t="s">
        <v>257</v>
      </c>
      <c r="B74" s="503">
        <v>0</v>
      </c>
      <c r="C74" s="503">
        <v>0</v>
      </c>
      <c r="D74" s="503">
        <v>0</v>
      </c>
      <c r="E74" s="503">
        <v>0</v>
      </c>
      <c r="F74" s="503">
        <v>0</v>
      </c>
      <c r="G74" s="503">
        <v>0</v>
      </c>
      <c r="H74" s="503">
        <v>0</v>
      </c>
      <c r="I74" s="503">
        <v>0</v>
      </c>
      <c r="J74" s="503">
        <v>0</v>
      </c>
      <c r="K74" s="503">
        <v>0</v>
      </c>
      <c r="L74" s="503">
        <v>0</v>
      </c>
      <c r="M74" s="503">
        <v>0</v>
      </c>
      <c r="N74" s="503">
        <v>0</v>
      </c>
      <c r="O74" s="503">
        <v>1</v>
      </c>
      <c r="P74" s="503">
        <v>0</v>
      </c>
      <c r="Q74" s="503">
        <v>0</v>
      </c>
      <c r="R74" s="503">
        <v>0</v>
      </c>
      <c r="S74" s="503">
        <v>0</v>
      </c>
      <c r="T74" s="503">
        <v>0</v>
      </c>
      <c r="U74" s="503">
        <v>0</v>
      </c>
      <c r="V74" s="503">
        <v>0</v>
      </c>
      <c r="W74" s="503">
        <v>0</v>
      </c>
      <c r="X74" s="503">
        <v>0</v>
      </c>
      <c r="Y74" s="503">
        <v>0</v>
      </c>
      <c r="Z74" s="503">
        <v>0</v>
      </c>
      <c r="AA74" s="503">
        <v>0</v>
      </c>
      <c r="AB74" s="503">
        <v>0</v>
      </c>
      <c r="AC74" s="503">
        <v>0</v>
      </c>
      <c r="AD74" s="503">
        <v>0</v>
      </c>
      <c r="AE74" s="503">
        <v>0</v>
      </c>
      <c r="AF74" s="500">
        <v>0</v>
      </c>
      <c r="AG74" s="501">
        <v>0</v>
      </c>
      <c r="AH74" s="154">
        <v>0</v>
      </c>
      <c r="AI74" s="154">
        <v>0</v>
      </c>
      <c r="AJ74" s="154">
        <v>1</v>
      </c>
      <c r="AK74" s="154">
        <v>1</v>
      </c>
      <c r="AM74" s="505" t="s">
        <v>639</v>
      </c>
      <c r="AP74" s="505" t="s">
        <v>687</v>
      </c>
    </row>
    <row r="75" spans="1:42" s="505" customFormat="1" ht="15.75" thickBot="1" x14ac:dyDescent="0.3">
      <c r="A75" s="502" t="s">
        <v>258</v>
      </c>
      <c r="B75" s="503">
        <v>1</v>
      </c>
      <c r="C75" s="503">
        <v>0</v>
      </c>
      <c r="D75" s="503">
        <v>0</v>
      </c>
      <c r="E75" s="503">
        <v>0</v>
      </c>
      <c r="F75" s="503">
        <v>1</v>
      </c>
      <c r="G75" s="503">
        <v>1</v>
      </c>
      <c r="H75" s="503">
        <v>1</v>
      </c>
      <c r="I75" s="503">
        <v>1</v>
      </c>
      <c r="J75" s="503">
        <v>1</v>
      </c>
      <c r="K75" s="503">
        <v>1</v>
      </c>
      <c r="L75" s="503">
        <v>1</v>
      </c>
      <c r="M75" s="503">
        <v>1</v>
      </c>
      <c r="N75" s="503">
        <v>1</v>
      </c>
      <c r="O75" s="503">
        <v>1</v>
      </c>
      <c r="P75" s="503">
        <v>1</v>
      </c>
      <c r="Q75" s="503">
        <v>1</v>
      </c>
      <c r="R75" s="503">
        <v>1</v>
      </c>
      <c r="S75" s="503">
        <v>1</v>
      </c>
      <c r="T75" s="503">
        <v>1</v>
      </c>
      <c r="U75" s="503">
        <v>1</v>
      </c>
      <c r="V75" s="503">
        <v>1</v>
      </c>
      <c r="W75" s="503">
        <v>1</v>
      </c>
      <c r="X75" s="503">
        <v>1</v>
      </c>
      <c r="Y75" s="503">
        <v>1</v>
      </c>
      <c r="Z75" s="503">
        <v>1</v>
      </c>
      <c r="AA75" s="503">
        <v>0</v>
      </c>
      <c r="AB75" s="503">
        <v>0</v>
      </c>
      <c r="AC75" s="503">
        <v>1</v>
      </c>
      <c r="AD75" s="503">
        <v>1</v>
      </c>
      <c r="AE75" s="503">
        <v>1</v>
      </c>
      <c r="AF75" s="504">
        <v>0</v>
      </c>
      <c r="AG75" s="501">
        <v>1</v>
      </c>
      <c r="AH75" s="154">
        <v>1</v>
      </c>
      <c r="AI75" s="154">
        <v>1</v>
      </c>
      <c r="AJ75" s="154">
        <v>1</v>
      </c>
      <c r="AK75" s="154">
        <v>1</v>
      </c>
      <c r="AM75" s="505" t="s">
        <v>640</v>
      </c>
      <c r="AP75" s="505" t="s">
        <v>687</v>
      </c>
    </row>
    <row r="76" spans="1:42" s="505" customFormat="1" ht="15.75" thickBot="1" x14ac:dyDescent="0.3">
      <c r="A76" s="502" t="s">
        <v>259</v>
      </c>
      <c r="B76" s="503">
        <v>1</v>
      </c>
      <c r="C76" s="503">
        <v>0</v>
      </c>
      <c r="D76" s="503">
        <v>0</v>
      </c>
      <c r="E76" s="503">
        <v>0</v>
      </c>
      <c r="F76" s="503">
        <v>1</v>
      </c>
      <c r="G76" s="503">
        <v>1</v>
      </c>
      <c r="H76" s="503">
        <v>1</v>
      </c>
      <c r="I76" s="503">
        <v>1</v>
      </c>
      <c r="J76" s="503">
        <v>1</v>
      </c>
      <c r="K76" s="503">
        <v>1</v>
      </c>
      <c r="L76" s="503">
        <v>1</v>
      </c>
      <c r="M76" s="503">
        <v>1</v>
      </c>
      <c r="N76" s="503">
        <v>1</v>
      </c>
      <c r="O76" s="503">
        <v>1</v>
      </c>
      <c r="P76" s="503">
        <v>1</v>
      </c>
      <c r="Q76" s="503">
        <v>1</v>
      </c>
      <c r="R76" s="503">
        <v>1</v>
      </c>
      <c r="S76" s="503">
        <v>1</v>
      </c>
      <c r="T76" s="503">
        <v>1</v>
      </c>
      <c r="U76" s="503">
        <v>1</v>
      </c>
      <c r="V76" s="503">
        <v>1</v>
      </c>
      <c r="W76" s="503">
        <v>1</v>
      </c>
      <c r="X76" s="503">
        <v>1</v>
      </c>
      <c r="Y76" s="503">
        <v>1</v>
      </c>
      <c r="Z76" s="503">
        <v>1</v>
      </c>
      <c r="AA76" s="503">
        <v>0</v>
      </c>
      <c r="AB76" s="503">
        <v>0</v>
      </c>
      <c r="AC76" s="503">
        <v>1</v>
      </c>
      <c r="AD76" s="503">
        <v>1</v>
      </c>
      <c r="AE76" s="503">
        <v>1</v>
      </c>
      <c r="AF76" s="504">
        <v>0</v>
      </c>
      <c r="AG76" s="501">
        <v>1</v>
      </c>
      <c r="AH76" s="154">
        <v>1</v>
      </c>
      <c r="AI76" s="154">
        <v>1</v>
      </c>
      <c r="AJ76" s="154">
        <v>1</v>
      </c>
      <c r="AK76" s="154">
        <v>1</v>
      </c>
      <c r="AM76" s="505" t="s">
        <v>641</v>
      </c>
      <c r="AP76" s="505" t="s">
        <v>687</v>
      </c>
    </row>
    <row r="77" spans="1:42" s="505" customFormat="1" ht="15.75" thickBot="1" x14ac:dyDescent="0.3">
      <c r="A77" s="502" t="s">
        <v>260</v>
      </c>
      <c r="B77" s="503">
        <v>0</v>
      </c>
      <c r="C77" s="503">
        <v>0</v>
      </c>
      <c r="D77" s="503">
        <v>0</v>
      </c>
      <c r="E77" s="503">
        <v>0</v>
      </c>
      <c r="F77" s="503">
        <v>0</v>
      </c>
      <c r="G77" s="503">
        <v>0</v>
      </c>
      <c r="H77" s="503">
        <v>0</v>
      </c>
      <c r="I77" s="503">
        <v>0</v>
      </c>
      <c r="J77" s="503">
        <v>0</v>
      </c>
      <c r="K77" s="503">
        <v>0</v>
      </c>
      <c r="L77" s="503">
        <v>0</v>
      </c>
      <c r="M77" s="503">
        <v>0</v>
      </c>
      <c r="N77" s="503">
        <v>0</v>
      </c>
      <c r="O77" s="503">
        <v>0</v>
      </c>
      <c r="P77" s="503">
        <v>0</v>
      </c>
      <c r="Q77" s="503">
        <v>0</v>
      </c>
      <c r="R77" s="503">
        <v>0</v>
      </c>
      <c r="S77" s="503">
        <v>0</v>
      </c>
      <c r="T77" s="503">
        <v>0</v>
      </c>
      <c r="U77" s="503">
        <v>0</v>
      </c>
      <c r="V77" s="503">
        <v>0</v>
      </c>
      <c r="W77" s="503">
        <v>0</v>
      </c>
      <c r="X77" s="503">
        <v>0</v>
      </c>
      <c r="Y77" s="503">
        <v>0</v>
      </c>
      <c r="Z77" s="503">
        <v>0</v>
      </c>
      <c r="AA77" s="503">
        <v>0</v>
      </c>
      <c r="AB77" s="503">
        <v>0</v>
      </c>
      <c r="AC77" s="503">
        <v>0</v>
      </c>
      <c r="AD77" s="503">
        <v>1</v>
      </c>
      <c r="AE77" s="503">
        <v>0</v>
      </c>
      <c r="AF77" s="504">
        <v>0</v>
      </c>
      <c r="AG77" s="501">
        <v>1</v>
      </c>
      <c r="AH77" s="154">
        <v>1</v>
      </c>
      <c r="AI77" s="154">
        <v>1</v>
      </c>
      <c r="AJ77" s="154">
        <v>1</v>
      </c>
      <c r="AK77" s="154">
        <v>1</v>
      </c>
      <c r="AM77" s="505" t="s">
        <v>642</v>
      </c>
      <c r="AP77" s="505" t="s">
        <v>687</v>
      </c>
    </row>
    <row r="78" spans="1:42" s="505" customFormat="1" ht="15.75" thickBot="1" x14ac:dyDescent="0.3">
      <c r="A78" s="502" t="s">
        <v>261</v>
      </c>
      <c r="B78" s="503">
        <v>0</v>
      </c>
      <c r="C78" s="503">
        <v>0</v>
      </c>
      <c r="D78" s="503">
        <v>0</v>
      </c>
      <c r="E78" s="503">
        <v>0</v>
      </c>
      <c r="F78" s="503">
        <v>0</v>
      </c>
      <c r="G78" s="503">
        <v>0</v>
      </c>
      <c r="H78" s="503">
        <v>0</v>
      </c>
      <c r="I78" s="503">
        <v>0</v>
      </c>
      <c r="J78" s="503">
        <v>0</v>
      </c>
      <c r="K78" s="503">
        <v>0</v>
      </c>
      <c r="L78" s="503">
        <v>0</v>
      </c>
      <c r="M78" s="503">
        <v>0</v>
      </c>
      <c r="N78" s="503">
        <v>0</v>
      </c>
      <c r="O78" s="503">
        <v>0</v>
      </c>
      <c r="P78" s="503">
        <v>0</v>
      </c>
      <c r="Q78" s="503">
        <v>0</v>
      </c>
      <c r="R78" s="503">
        <v>0</v>
      </c>
      <c r="S78" s="503">
        <v>0</v>
      </c>
      <c r="T78" s="503">
        <v>0</v>
      </c>
      <c r="U78" s="503">
        <v>0</v>
      </c>
      <c r="V78" s="503">
        <v>0</v>
      </c>
      <c r="W78" s="503">
        <v>0</v>
      </c>
      <c r="X78" s="503">
        <v>0</v>
      </c>
      <c r="Y78" s="503">
        <v>0</v>
      </c>
      <c r="Z78" s="503">
        <v>0</v>
      </c>
      <c r="AA78" s="503">
        <v>0</v>
      </c>
      <c r="AB78" s="503">
        <v>0</v>
      </c>
      <c r="AC78" s="503">
        <v>0</v>
      </c>
      <c r="AD78" s="503">
        <v>1</v>
      </c>
      <c r="AE78" s="503">
        <v>0</v>
      </c>
      <c r="AF78" s="504">
        <v>0</v>
      </c>
      <c r="AG78" s="501">
        <v>1</v>
      </c>
      <c r="AH78" s="154">
        <v>1</v>
      </c>
      <c r="AI78" s="154">
        <v>1</v>
      </c>
      <c r="AJ78" s="154">
        <v>1</v>
      </c>
      <c r="AK78" s="154">
        <v>1</v>
      </c>
      <c r="AM78" s="505" t="s">
        <v>643</v>
      </c>
      <c r="AP78" s="505" t="s">
        <v>693</v>
      </c>
    </row>
    <row r="79" spans="1:42" s="505" customFormat="1" ht="15.75" thickBot="1" x14ac:dyDescent="0.3">
      <c r="A79" s="502" t="s">
        <v>262</v>
      </c>
      <c r="B79" s="503">
        <v>0</v>
      </c>
      <c r="C79" s="503">
        <v>0</v>
      </c>
      <c r="D79" s="503">
        <v>0</v>
      </c>
      <c r="E79" s="503">
        <v>0</v>
      </c>
      <c r="F79" s="503">
        <v>0</v>
      </c>
      <c r="G79" s="503">
        <v>0</v>
      </c>
      <c r="H79" s="503">
        <v>0</v>
      </c>
      <c r="I79" s="503">
        <v>0</v>
      </c>
      <c r="J79" s="503">
        <v>0</v>
      </c>
      <c r="K79" s="503">
        <v>0</v>
      </c>
      <c r="L79" s="503">
        <v>0</v>
      </c>
      <c r="M79" s="503">
        <v>0</v>
      </c>
      <c r="N79" s="503">
        <v>0</v>
      </c>
      <c r="O79" s="503">
        <v>0</v>
      </c>
      <c r="P79" s="503">
        <v>0</v>
      </c>
      <c r="Q79" s="503">
        <v>0</v>
      </c>
      <c r="R79" s="503">
        <v>0</v>
      </c>
      <c r="S79" s="503">
        <v>0</v>
      </c>
      <c r="T79" s="503">
        <v>0</v>
      </c>
      <c r="U79" s="503">
        <v>0</v>
      </c>
      <c r="V79" s="503">
        <v>0</v>
      </c>
      <c r="W79" s="503">
        <v>0</v>
      </c>
      <c r="X79" s="503">
        <v>0</v>
      </c>
      <c r="Y79" s="503">
        <v>0</v>
      </c>
      <c r="Z79" s="503">
        <v>0</v>
      </c>
      <c r="AA79" s="503">
        <v>0</v>
      </c>
      <c r="AB79" s="503">
        <v>0</v>
      </c>
      <c r="AC79" s="503">
        <v>0</v>
      </c>
      <c r="AD79" s="503">
        <v>1</v>
      </c>
      <c r="AE79" s="503">
        <v>0</v>
      </c>
      <c r="AF79" s="504">
        <v>0</v>
      </c>
      <c r="AG79" s="501">
        <v>0</v>
      </c>
      <c r="AH79" s="154">
        <v>0</v>
      </c>
      <c r="AI79" s="154">
        <v>0</v>
      </c>
      <c r="AJ79" s="154">
        <v>1</v>
      </c>
      <c r="AK79" s="154">
        <v>1</v>
      </c>
      <c r="AM79" s="505" t="s">
        <v>644</v>
      </c>
      <c r="AP79" s="505" t="s">
        <v>687</v>
      </c>
    </row>
    <row r="80" spans="1:42" s="505" customFormat="1" ht="15.75" thickBot="1" x14ac:dyDescent="0.3">
      <c r="A80" s="502" t="s">
        <v>263</v>
      </c>
      <c r="B80" s="154">
        <v>1</v>
      </c>
      <c r="C80" s="154">
        <v>0</v>
      </c>
      <c r="D80" s="154">
        <v>0</v>
      </c>
      <c r="E80" s="503">
        <v>0</v>
      </c>
      <c r="F80" s="154">
        <v>0</v>
      </c>
      <c r="G80" s="154">
        <v>1</v>
      </c>
      <c r="H80" s="154">
        <v>1</v>
      </c>
      <c r="I80" s="154">
        <v>1</v>
      </c>
      <c r="J80" s="154">
        <v>1</v>
      </c>
      <c r="K80" s="154">
        <v>1</v>
      </c>
      <c r="L80" s="154">
        <v>1</v>
      </c>
      <c r="M80" s="154">
        <v>1</v>
      </c>
      <c r="N80" s="154">
        <v>1</v>
      </c>
      <c r="O80" s="154">
        <v>1</v>
      </c>
      <c r="P80" s="154">
        <v>1</v>
      </c>
      <c r="Q80" s="154">
        <v>1</v>
      </c>
      <c r="R80" s="154">
        <v>1</v>
      </c>
      <c r="S80" s="154">
        <v>1</v>
      </c>
      <c r="T80" s="154">
        <v>1</v>
      </c>
      <c r="U80" s="154">
        <v>1</v>
      </c>
      <c r="V80" s="154">
        <v>1</v>
      </c>
      <c r="W80" s="154">
        <v>1</v>
      </c>
      <c r="X80" s="154">
        <v>1</v>
      </c>
      <c r="Y80" s="154">
        <v>1</v>
      </c>
      <c r="Z80" s="154">
        <v>1</v>
      </c>
      <c r="AA80" s="154">
        <v>1</v>
      </c>
      <c r="AB80" s="154">
        <v>1</v>
      </c>
      <c r="AC80" s="154">
        <v>1</v>
      </c>
      <c r="AD80" s="154">
        <v>1</v>
      </c>
      <c r="AE80" s="154">
        <v>1</v>
      </c>
      <c r="AF80" s="500">
        <v>0</v>
      </c>
      <c r="AG80" s="501">
        <v>0</v>
      </c>
      <c r="AH80" s="154">
        <v>0</v>
      </c>
      <c r="AI80" s="154">
        <v>0</v>
      </c>
      <c r="AJ80" s="154">
        <v>1</v>
      </c>
      <c r="AK80" s="154">
        <v>1</v>
      </c>
      <c r="AM80" s="505" t="s">
        <v>645</v>
      </c>
      <c r="AP80" s="505" t="s">
        <v>687</v>
      </c>
    </row>
    <row r="81" spans="1:42" s="505" customFormat="1" ht="15.75" thickBot="1" x14ac:dyDescent="0.3">
      <c r="A81" s="502" t="s">
        <v>264</v>
      </c>
      <c r="B81" s="154">
        <v>0</v>
      </c>
      <c r="C81" s="154">
        <v>0</v>
      </c>
      <c r="D81" s="154">
        <v>0</v>
      </c>
      <c r="E81" s="503">
        <v>0</v>
      </c>
      <c r="F81" s="154">
        <v>0</v>
      </c>
      <c r="G81" s="154">
        <v>0</v>
      </c>
      <c r="H81" s="154">
        <v>0</v>
      </c>
      <c r="I81" s="154">
        <v>0</v>
      </c>
      <c r="J81" s="154">
        <v>0</v>
      </c>
      <c r="K81" s="154">
        <v>0</v>
      </c>
      <c r="L81" s="154">
        <v>0</v>
      </c>
      <c r="M81" s="154">
        <v>0</v>
      </c>
      <c r="N81" s="154">
        <v>0</v>
      </c>
      <c r="O81" s="154">
        <v>0</v>
      </c>
      <c r="P81" s="154">
        <v>0</v>
      </c>
      <c r="Q81" s="154">
        <v>0</v>
      </c>
      <c r="R81" s="154">
        <v>0</v>
      </c>
      <c r="S81" s="154">
        <v>0</v>
      </c>
      <c r="T81" s="154">
        <v>0</v>
      </c>
      <c r="U81" s="154">
        <v>0</v>
      </c>
      <c r="V81" s="154">
        <v>0</v>
      </c>
      <c r="W81" s="154">
        <v>0</v>
      </c>
      <c r="X81" s="154">
        <v>0</v>
      </c>
      <c r="Y81" s="154">
        <v>0</v>
      </c>
      <c r="Z81" s="154">
        <v>0</v>
      </c>
      <c r="AA81" s="154">
        <v>1</v>
      </c>
      <c r="AB81" s="154">
        <v>0</v>
      </c>
      <c r="AC81" s="154">
        <v>0</v>
      </c>
      <c r="AD81" s="154">
        <v>0</v>
      </c>
      <c r="AE81" s="154">
        <v>0</v>
      </c>
      <c r="AF81" s="500">
        <v>0</v>
      </c>
      <c r="AG81" s="501">
        <v>1</v>
      </c>
      <c r="AH81" s="154">
        <v>1</v>
      </c>
      <c r="AI81" s="154">
        <v>1</v>
      </c>
      <c r="AJ81" s="154">
        <v>1</v>
      </c>
      <c r="AK81" s="154">
        <v>1</v>
      </c>
      <c r="AM81" s="505" t="s">
        <v>214</v>
      </c>
      <c r="AP81" s="505" t="s">
        <v>149</v>
      </c>
    </row>
    <row r="82" spans="1:42" s="505" customFormat="1" ht="15.75" thickBot="1" x14ac:dyDescent="0.3">
      <c r="A82" s="502" t="s">
        <v>265</v>
      </c>
      <c r="B82" s="154">
        <v>0</v>
      </c>
      <c r="C82" s="154">
        <v>0</v>
      </c>
      <c r="D82" s="154">
        <v>0</v>
      </c>
      <c r="E82" s="503">
        <v>0</v>
      </c>
      <c r="F82" s="154">
        <v>0</v>
      </c>
      <c r="G82" s="154">
        <v>0</v>
      </c>
      <c r="H82" s="154">
        <v>0</v>
      </c>
      <c r="I82" s="154">
        <v>0</v>
      </c>
      <c r="J82" s="154">
        <v>0</v>
      </c>
      <c r="K82" s="154">
        <v>0</v>
      </c>
      <c r="L82" s="154">
        <v>0</v>
      </c>
      <c r="M82" s="154">
        <v>0</v>
      </c>
      <c r="N82" s="154">
        <v>0</v>
      </c>
      <c r="O82" s="154">
        <v>0</v>
      </c>
      <c r="P82" s="154">
        <v>0</v>
      </c>
      <c r="Q82" s="154">
        <v>0</v>
      </c>
      <c r="R82" s="154">
        <v>0</v>
      </c>
      <c r="S82" s="154">
        <v>0</v>
      </c>
      <c r="T82" s="154">
        <v>0</v>
      </c>
      <c r="U82" s="154">
        <v>0</v>
      </c>
      <c r="V82" s="154">
        <v>0</v>
      </c>
      <c r="W82" s="154">
        <v>0</v>
      </c>
      <c r="X82" s="154">
        <v>0</v>
      </c>
      <c r="Y82" s="154">
        <v>0</v>
      </c>
      <c r="Z82" s="154">
        <v>0</v>
      </c>
      <c r="AA82" s="154">
        <v>1</v>
      </c>
      <c r="AB82" s="154">
        <v>0</v>
      </c>
      <c r="AC82" s="154">
        <v>0</v>
      </c>
      <c r="AD82" s="154">
        <v>0</v>
      </c>
      <c r="AE82" s="154">
        <v>0</v>
      </c>
      <c r="AF82" s="500">
        <v>0</v>
      </c>
      <c r="AG82" s="501">
        <v>1</v>
      </c>
      <c r="AH82" s="154">
        <v>1</v>
      </c>
      <c r="AI82" s="154">
        <v>1</v>
      </c>
      <c r="AJ82" s="154">
        <v>1</v>
      </c>
      <c r="AK82" s="154">
        <v>1</v>
      </c>
      <c r="AM82" s="505" t="s">
        <v>215</v>
      </c>
      <c r="AP82" s="505" t="s">
        <v>149</v>
      </c>
    </row>
    <row r="83" spans="1:42" s="505" customFormat="1" ht="15.75" thickBot="1" x14ac:dyDescent="0.3">
      <c r="A83" s="502" t="s">
        <v>266</v>
      </c>
      <c r="B83" s="503">
        <v>1</v>
      </c>
      <c r="C83" s="503">
        <v>0</v>
      </c>
      <c r="D83" s="503">
        <v>0</v>
      </c>
      <c r="E83" s="503">
        <v>0</v>
      </c>
      <c r="F83" s="503">
        <v>1</v>
      </c>
      <c r="G83" s="503">
        <v>1</v>
      </c>
      <c r="H83" s="503">
        <v>1</v>
      </c>
      <c r="I83" s="503">
        <v>1</v>
      </c>
      <c r="J83" s="503">
        <v>1</v>
      </c>
      <c r="K83" s="503">
        <v>1</v>
      </c>
      <c r="L83" s="503">
        <v>1</v>
      </c>
      <c r="M83" s="503">
        <v>1</v>
      </c>
      <c r="N83" s="503">
        <v>1</v>
      </c>
      <c r="O83" s="503">
        <v>1</v>
      </c>
      <c r="P83" s="503">
        <v>1</v>
      </c>
      <c r="Q83" s="503">
        <v>1</v>
      </c>
      <c r="R83" s="503">
        <v>1</v>
      </c>
      <c r="S83" s="503">
        <v>1</v>
      </c>
      <c r="T83" s="503">
        <v>1</v>
      </c>
      <c r="U83" s="503">
        <v>1</v>
      </c>
      <c r="V83" s="503">
        <v>1</v>
      </c>
      <c r="W83" s="503">
        <v>1</v>
      </c>
      <c r="X83" s="503">
        <v>1</v>
      </c>
      <c r="Y83" s="503">
        <v>1</v>
      </c>
      <c r="Z83" s="503">
        <v>0</v>
      </c>
      <c r="AA83" s="503">
        <v>0</v>
      </c>
      <c r="AB83" s="503">
        <v>0</v>
      </c>
      <c r="AC83" s="503">
        <v>1</v>
      </c>
      <c r="AD83" s="503">
        <v>0</v>
      </c>
      <c r="AE83" s="503">
        <v>1</v>
      </c>
      <c r="AF83" s="504">
        <v>0</v>
      </c>
      <c r="AG83" s="501">
        <v>1</v>
      </c>
      <c r="AH83" s="154">
        <v>1</v>
      </c>
      <c r="AI83" s="154">
        <v>1</v>
      </c>
      <c r="AJ83" s="154">
        <v>1</v>
      </c>
      <c r="AK83" s="154">
        <v>1</v>
      </c>
      <c r="AM83" s="505" t="s">
        <v>646</v>
      </c>
      <c r="AP83" s="505" t="s">
        <v>694</v>
      </c>
    </row>
    <row r="84" spans="1:42" s="505" customFormat="1" ht="15.75" thickBot="1" x14ac:dyDescent="0.3">
      <c r="A84" s="502" t="s">
        <v>267</v>
      </c>
      <c r="B84" s="154">
        <v>0</v>
      </c>
      <c r="C84" s="154">
        <v>0</v>
      </c>
      <c r="D84" s="154">
        <v>0</v>
      </c>
      <c r="E84" s="503">
        <v>0</v>
      </c>
      <c r="F84" s="154">
        <v>0</v>
      </c>
      <c r="G84" s="154">
        <v>0</v>
      </c>
      <c r="H84" s="154">
        <v>0</v>
      </c>
      <c r="I84" s="154">
        <v>0</v>
      </c>
      <c r="J84" s="154">
        <v>0</v>
      </c>
      <c r="K84" s="154">
        <v>0</v>
      </c>
      <c r="L84" s="154">
        <v>0</v>
      </c>
      <c r="M84" s="154">
        <v>0</v>
      </c>
      <c r="N84" s="154">
        <v>0</v>
      </c>
      <c r="O84" s="154">
        <v>0</v>
      </c>
      <c r="P84" s="154">
        <v>0</v>
      </c>
      <c r="Q84" s="154">
        <v>0</v>
      </c>
      <c r="R84" s="154">
        <v>0</v>
      </c>
      <c r="S84" s="154">
        <v>0</v>
      </c>
      <c r="T84" s="154">
        <v>0</v>
      </c>
      <c r="U84" s="154">
        <v>0</v>
      </c>
      <c r="V84" s="154">
        <v>0</v>
      </c>
      <c r="W84" s="154">
        <v>0</v>
      </c>
      <c r="X84" s="154">
        <v>0</v>
      </c>
      <c r="Y84" s="154">
        <v>0</v>
      </c>
      <c r="Z84" s="154">
        <v>0</v>
      </c>
      <c r="AA84" s="154">
        <v>1</v>
      </c>
      <c r="AB84" s="154">
        <v>0</v>
      </c>
      <c r="AC84" s="154">
        <v>0</v>
      </c>
      <c r="AD84" s="154">
        <v>0</v>
      </c>
      <c r="AE84" s="154">
        <v>0</v>
      </c>
      <c r="AF84" s="500">
        <v>0</v>
      </c>
      <c r="AG84" s="501">
        <v>1</v>
      </c>
      <c r="AH84" s="154">
        <v>1</v>
      </c>
      <c r="AI84" s="154">
        <v>1</v>
      </c>
      <c r="AJ84" s="154">
        <v>1</v>
      </c>
      <c r="AK84" s="154">
        <v>1</v>
      </c>
      <c r="AM84" s="505" t="s">
        <v>217</v>
      </c>
      <c r="AP84" s="505" t="s">
        <v>149</v>
      </c>
    </row>
    <row r="85" spans="1:42" s="505" customFormat="1" ht="15.75" thickBot="1" x14ac:dyDescent="0.3">
      <c r="A85" s="502" t="s">
        <v>268</v>
      </c>
      <c r="B85" s="503">
        <v>1</v>
      </c>
      <c r="C85" s="503">
        <v>0</v>
      </c>
      <c r="D85" s="503">
        <v>0</v>
      </c>
      <c r="E85" s="503">
        <v>0</v>
      </c>
      <c r="F85" s="503">
        <v>1</v>
      </c>
      <c r="G85" s="503">
        <v>1</v>
      </c>
      <c r="H85" s="503">
        <v>1</v>
      </c>
      <c r="I85" s="503">
        <v>1</v>
      </c>
      <c r="J85" s="503">
        <v>1</v>
      </c>
      <c r="K85" s="503">
        <v>1</v>
      </c>
      <c r="L85" s="503">
        <v>1</v>
      </c>
      <c r="M85" s="503">
        <v>1</v>
      </c>
      <c r="N85" s="503">
        <v>1</v>
      </c>
      <c r="O85" s="503">
        <v>1</v>
      </c>
      <c r="P85" s="503">
        <v>1</v>
      </c>
      <c r="Q85" s="503">
        <v>1</v>
      </c>
      <c r="R85" s="503">
        <v>1</v>
      </c>
      <c r="S85" s="503">
        <v>1</v>
      </c>
      <c r="T85" s="503">
        <v>1</v>
      </c>
      <c r="U85" s="503">
        <v>1</v>
      </c>
      <c r="V85" s="503">
        <v>1</v>
      </c>
      <c r="W85" s="503">
        <v>1</v>
      </c>
      <c r="X85" s="503">
        <v>1</v>
      </c>
      <c r="Y85" s="503">
        <v>1</v>
      </c>
      <c r="Z85" s="503">
        <v>0</v>
      </c>
      <c r="AA85" s="503">
        <v>0</v>
      </c>
      <c r="AB85" s="503">
        <v>0</v>
      </c>
      <c r="AC85" s="503">
        <v>1</v>
      </c>
      <c r="AD85" s="503">
        <v>0</v>
      </c>
      <c r="AE85" s="503">
        <v>1</v>
      </c>
      <c r="AF85" s="504">
        <v>0</v>
      </c>
      <c r="AG85" s="501">
        <v>1</v>
      </c>
      <c r="AH85" s="154">
        <v>1</v>
      </c>
      <c r="AI85" s="154">
        <v>1</v>
      </c>
      <c r="AJ85" s="154">
        <v>1</v>
      </c>
      <c r="AK85" s="154">
        <v>1</v>
      </c>
      <c r="AM85" s="505" t="s">
        <v>647</v>
      </c>
      <c r="AP85" s="505" t="s">
        <v>149</v>
      </c>
    </row>
    <row r="86" spans="1:42" s="505" customFormat="1" ht="15.75" thickBot="1" x14ac:dyDescent="0.3">
      <c r="A86" s="502" t="s">
        <v>269</v>
      </c>
      <c r="B86" s="503">
        <v>1</v>
      </c>
      <c r="C86" s="503">
        <v>0</v>
      </c>
      <c r="D86" s="503">
        <v>0</v>
      </c>
      <c r="E86" s="503">
        <v>0</v>
      </c>
      <c r="F86" s="503">
        <v>1</v>
      </c>
      <c r="G86" s="503">
        <v>1</v>
      </c>
      <c r="H86" s="503">
        <v>1</v>
      </c>
      <c r="I86" s="503">
        <v>1</v>
      </c>
      <c r="J86" s="503">
        <v>1</v>
      </c>
      <c r="K86" s="503">
        <v>1</v>
      </c>
      <c r="L86" s="503">
        <v>1</v>
      </c>
      <c r="M86" s="503">
        <v>1</v>
      </c>
      <c r="N86" s="503">
        <v>1</v>
      </c>
      <c r="O86" s="503">
        <v>1</v>
      </c>
      <c r="P86" s="503">
        <v>1</v>
      </c>
      <c r="Q86" s="503">
        <v>1</v>
      </c>
      <c r="R86" s="503">
        <v>1</v>
      </c>
      <c r="S86" s="503">
        <v>1</v>
      </c>
      <c r="T86" s="503">
        <v>1</v>
      </c>
      <c r="U86" s="503">
        <v>1</v>
      </c>
      <c r="V86" s="503">
        <v>1</v>
      </c>
      <c r="W86" s="503">
        <v>1</v>
      </c>
      <c r="X86" s="503">
        <v>1</v>
      </c>
      <c r="Y86" s="503">
        <v>1</v>
      </c>
      <c r="Z86" s="503">
        <v>0</v>
      </c>
      <c r="AA86" s="503">
        <v>0</v>
      </c>
      <c r="AB86" s="503">
        <v>0</v>
      </c>
      <c r="AC86" s="503">
        <v>1</v>
      </c>
      <c r="AD86" s="503">
        <v>0</v>
      </c>
      <c r="AE86" s="503">
        <v>1</v>
      </c>
      <c r="AF86" s="504">
        <v>0</v>
      </c>
      <c r="AG86" s="501">
        <v>1</v>
      </c>
      <c r="AH86" s="154">
        <v>1</v>
      </c>
      <c r="AI86" s="154">
        <v>1</v>
      </c>
      <c r="AJ86" s="154">
        <v>1</v>
      </c>
      <c r="AK86" s="154">
        <v>1</v>
      </c>
      <c r="AM86" s="505" t="s">
        <v>648</v>
      </c>
      <c r="AP86" s="505" t="s">
        <v>149</v>
      </c>
    </row>
    <row r="87" spans="1:42" s="505" customFormat="1" ht="15.75" thickBot="1" x14ac:dyDescent="0.3">
      <c r="A87" s="502" t="s">
        <v>270</v>
      </c>
      <c r="B87" s="503">
        <v>1</v>
      </c>
      <c r="C87" s="503">
        <v>0</v>
      </c>
      <c r="D87" s="503">
        <v>0</v>
      </c>
      <c r="E87" s="503">
        <v>0</v>
      </c>
      <c r="F87" s="503">
        <v>1</v>
      </c>
      <c r="G87" s="503">
        <v>1</v>
      </c>
      <c r="H87" s="503">
        <v>1</v>
      </c>
      <c r="I87" s="503">
        <v>1</v>
      </c>
      <c r="J87" s="503">
        <v>1</v>
      </c>
      <c r="K87" s="503">
        <v>1</v>
      </c>
      <c r="L87" s="503">
        <v>1</v>
      </c>
      <c r="M87" s="503">
        <v>1</v>
      </c>
      <c r="N87" s="503">
        <v>1</v>
      </c>
      <c r="O87" s="503">
        <v>1</v>
      </c>
      <c r="P87" s="503">
        <v>1</v>
      </c>
      <c r="Q87" s="503">
        <v>1</v>
      </c>
      <c r="R87" s="503">
        <v>1</v>
      </c>
      <c r="S87" s="503">
        <v>1</v>
      </c>
      <c r="T87" s="503">
        <v>1</v>
      </c>
      <c r="U87" s="503">
        <v>1</v>
      </c>
      <c r="V87" s="503">
        <v>1</v>
      </c>
      <c r="W87" s="503">
        <v>1</v>
      </c>
      <c r="X87" s="503">
        <v>1</v>
      </c>
      <c r="Y87" s="503">
        <v>1</v>
      </c>
      <c r="Z87" s="503">
        <v>0</v>
      </c>
      <c r="AA87" s="503">
        <v>0</v>
      </c>
      <c r="AB87" s="503">
        <v>0</v>
      </c>
      <c r="AC87" s="503">
        <v>1</v>
      </c>
      <c r="AD87" s="503">
        <v>0</v>
      </c>
      <c r="AE87" s="503">
        <v>1</v>
      </c>
      <c r="AF87" s="504">
        <v>0</v>
      </c>
      <c r="AG87" s="501">
        <v>1</v>
      </c>
      <c r="AH87" s="154">
        <v>1</v>
      </c>
      <c r="AI87" s="154">
        <v>1</v>
      </c>
      <c r="AJ87" s="154">
        <v>1</v>
      </c>
      <c r="AK87" s="154">
        <v>1</v>
      </c>
      <c r="AM87" s="505" t="s">
        <v>649</v>
      </c>
      <c r="AP87" s="505" t="s">
        <v>687</v>
      </c>
    </row>
    <row r="88" spans="1:42" s="505" customFormat="1" ht="15.75" thickBot="1" x14ac:dyDescent="0.3">
      <c r="A88" s="502" t="s">
        <v>271</v>
      </c>
      <c r="B88" s="503">
        <v>1</v>
      </c>
      <c r="C88" s="503">
        <v>0</v>
      </c>
      <c r="D88" s="503">
        <v>0</v>
      </c>
      <c r="E88" s="503">
        <v>0</v>
      </c>
      <c r="F88" s="503">
        <v>1</v>
      </c>
      <c r="G88" s="503">
        <v>1</v>
      </c>
      <c r="H88" s="503">
        <v>1</v>
      </c>
      <c r="I88" s="503">
        <v>1</v>
      </c>
      <c r="J88" s="503">
        <v>1</v>
      </c>
      <c r="K88" s="503">
        <v>1</v>
      </c>
      <c r="L88" s="503">
        <v>1</v>
      </c>
      <c r="M88" s="503">
        <v>1</v>
      </c>
      <c r="N88" s="503">
        <v>1</v>
      </c>
      <c r="O88" s="503">
        <v>1</v>
      </c>
      <c r="P88" s="503">
        <v>1</v>
      </c>
      <c r="Q88" s="503">
        <v>1</v>
      </c>
      <c r="R88" s="503">
        <v>1</v>
      </c>
      <c r="S88" s="503">
        <v>1</v>
      </c>
      <c r="T88" s="503">
        <v>1</v>
      </c>
      <c r="U88" s="503">
        <v>1</v>
      </c>
      <c r="V88" s="503">
        <v>1</v>
      </c>
      <c r="W88" s="503">
        <v>1</v>
      </c>
      <c r="X88" s="503">
        <v>1</v>
      </c>
      <c r="Y88" s="503">
        <v>1</v>
      </c>
      <c r="Z88" s="503">
        <v>0</v>
      </c>
      <c r="AA88" s="503">
        <v>0</v>
      </c>
      <c r="AB88" s="503">
        <v>0</v>
      </c>
      <c r="AC88" s="503">
        <v>1</v>
      </c>
      <c r="AD88" s="503">
        <v>0</v>
      </c>
      <c r="AE88" s="503">
        <v>1</v>
      </c>
      <c r="AF88" s="504">
        <v>0</v>
      </c>
      <c r="AG88" s="501">
        <v>1</v>
      </c>
      <c r="AH88" s="154">
        <v>1</v>
      </c>
      <c r="AI88" s="154">
        <v>1</v>
      </c>
      <c r="AJ88" s="154">
        <v>1</v>
      </c>
      <c r="AK88" s="154">
        <v>1</v>
      </c>
      <c r="AM88" s="505" t="s">
        <v>650</v>
      </c>
      <c r="AP88" s="505" t="s">
        <v>687</v>
      </c>
    </row>
    <row r="89" spans="1:42" s="505" customFormat="1" ht="15.75" thickBot="1" x14ac:dyDescent="0.3">
      <c r="A89" s="502" t="s">
        <v>272</v>
      </c>
      <c r="B89" s="503">
        <v>1</v>
      </c>
      <c r="C89" s="503">
        <v>1</v>
      </c>
      <c r="D89" s="503">
        <v>1</v>
      </c>
      <c r="E89" s="503">
        <v>0</v>
      </c>
      <c r="F89" s="503">
        <v>1</v>
      </c>
      <c r="G89" s="503">
        <v>1</v>
      </c>
      <c r="H89" s="503">
        <v>1</v>
      </c>
      <c r="I89" s="503">
        <v>1</v>
      </c>
      <c r="J89" s="503">
        <v>1</v>
      </c>
      <c r="K89" s="503">
        <v>1</v>
      </c>
      <c r="L89" s="503">
        <v>1</v>
      </c>
      <c r="M89" s="503">
        <v>1</v>
      </c>
      <c r="N89" s="503">
        <v>1</v>
      </c>
      <c r="O89" s="503">
        <v>1</v>
      </c>
      <c r="P89" s="503">
        <v>1</v>
      </c>
      <c r="Q89" s="503">
        <v>1</v>
      </c>
      <c r="R89" s="503">
        <v>1</v>
      </c>
      <c r="S89" s="503">
        <v>1</v>
      </c>
      <c r="T89" s="503">
        <v>1</v>
      </c>
      <c r="U89" s="503">
        <v>1</v>
      </c>
      <c r="V89" s="503">
        <v>1</v>
      </c>
      <c r="W89" s="503">
        <v>1</v>
      </c>
      <c r="X89" s="503">
        <v>1</v>
      </c>
      <c r="Y89" s="503">
        <v>1</v>
      </c>
      <c r="Z89" s="503">
        <v>0</v>
      </c>
      <c r="AA89" s="503">
        <v>0</v>
      </c>
      <c r="AB89" s="503">
        <v>0</v>
      </c>
      <c r="AC89" s="503">
        <v>1</v>
      </c>
      <c r="AD89" s="503">
        <v>0</v>
      </c>
      <c r="AE89" s="503">
        <v>1</v>
      </c>
      <c r="AF89" s="504">
        <v>0</v>
      </c>
      <c r="AG89" s="501">
        <v>1</v>
      </c>
      <c r="AH89" s="154">
        <v>1</v>
      </c>
      <c r="AI89" s="154">
        <v>1</v>
      </c>
      <c r="AJ89" s="154">
        <v>1</v>
      </c>
      <c r="AK89" s="154">
        <v>1</v>
      </c>
      <c r="AM89" s="505" t="s">
        <v>228</v>
      </c>
      <c r="AP89" s="505" t="s">
        <v>687</v>
      </c>
    </row>
    <row r="90" spans="1:42" s="505" customFormat="1" ht="15.75" thickBot="1" x14ac:dyDescent="0.3">
      <c r="A90" s="502" t="s">
        <v>273</v>
      </c>
      <c r="B90" s="503">
        <v>0</v>
      </c>
      <c r="C90" s="503">
        <v>0</v>
      </c>
      <c r="D90" s="503">
        <v>0</v>
      </c>
      <c r="E90" s="503">
        <v>0</v>
      </c>
      <c r="F90" s="503">
        <v>0</v>
      </c>
      <c r="G90" s="503">
        <v>0</v>
      </c>
      <c r="H90" s="503">
        <v>0</v>
      </c>
      <c r="I90" s="503">
        <v>0</v>
      </c>
      <c r="J90" s="503">
        <v>1</v>
      </c>
      <c r="K90" s="503">
        <v>1</v>
      </c>
      <c r="L90" s="503">
        <v>1</v>
      </c>
      <c r="M90" s="503">
        <v>1</v>
      </c>
      <c r="N90" s="503">
        <v>1</v>
      </c>
      <c r="O90" s="503">
        <v>1</v>
      </c>
      <c r="P90" s="503">
        <v>1</v>
      </c>
      <c r="Q90" s="503">
        <v>1</v>
      </c>
      <c r="R90" s="503">
        <v>1</v>
      </c>
      <c r="S90" s="503">
        <v>1</v>
      </c>
      <c r="T90" s="503">
        <v>1</v>
      </c>
      <c r="U90" s="503">
        <v>1</v>
      </c>
      <c r="V90" s="503">
        <v>0</v>
      </c>
      <c r="W90" s="503">
        <v>0</v>
      </c>
      <c r="X90" s="503">
        <v>0</v>
      </c>
      <c r="Y90" s="503">
        <v>0</v>
      </c>
      <c r="Z90" s="503">
        <v>1</v>
      </c>
      <c r="AA90" s="503">
        <v>1</v>
      </c>
      <c r="AB90" s="503">
        <v>1</v>
      </c>
      <c r="AC90" s="503">
        <v>1</v>
      </c>
      <c r="AD90" s="503">
        <v>0</v>
      </c>
      <c r="AE90" s="503">
        <v>1</v>
      </c>
      <c r="AF90" s="504">
        <v>0</v>
      </c>
      <c r="AG90" s="501">
        <v>1</v>
      </c>
      <c r="AH90" s="154">
        <v>1</v>
      </c>
      <c r="AI90" s="154">
        <v>1</v>
      </c>
      <c r="AJ90" s="154">
        <v>1</v>
      </c>
      <c r="AK90" s="154">
        <v>1</v>
      </c>
      <c r="AM90" s="505" t="s">
        <v>233</v>
      </c>
      <c r="AP90" s="505" t="s">
        <v>149</v>
      </c>
    </row>
    <row r="91" spans="1:42" s="505" customFormat="1" ht="15.75" thickBot="1" x14ac:dyDescent="0.3">
      <c r="A91" s="502" t="s">
        <v>274</v>
      </c>
      <c r="B91" s="503">
        <v>1</v>
      </c>
      <c r="C91" s="503">
        <v>0</v>
      </c>
      <c r="D91" s="503">
        <v>0</v>
      </c>
      <c r="E91" s="503">
        <v>0</v>
      </c>
      <c r="F91" s="503">
        <v>1</v>
      </c>
      <c r="G91" s="503">
        <v>1</v>
      </c>
      <c r="H91" s="503">
        <v>1</v>
      </c>
      <c r="I91" s="503">
        <v>1</v>
      </c>
      <c r="J91" s="503">
        <v>1</v>
      </c>
      <c r="K91" s="503">
        <v>1</v>
      </c>
      <c r="L91" s="503">
        <v>1</v>
      </c>
      <c r="M91" s="503">
        <v>1</v>
      </c>
      <c r="N91" s="503">
        <v>1</v>
      </c>
      <c r="O91" s="503">
        <v>1</v>
      </c>
      <c r="P91" s="503">
        <v>1</v>
      </c>
      <c r="Q91" s="503">
        <v>1</v>
      </c>
      <c r="R91" s="503">
        <v>1</v>
      </c>
      <c r="S91" s="503">
        <v>1</v>
      </c>
      <c r="T91" s="503">
        <v>1</v>
      </c>
      <c r="U91" s="503">
        <v>1</v>
      </c>
      <c r="V91" s="503">
        <v>1</v>
      </c>
      <c r="W91" s="503">
        <v>1</v>
      </c>
      <c r="X91" s="503">
        <v>1</v>
      </c>
      <c r="Y91" s="503">
        <v>1</v>
      </c>
      <c r="Z91" s="503">
        <v>1</v>
      </c>
      <c r="AA91" s="503">
        <v>1</v>
      </c>
      <c r="AB91" s="503">
        <v>1</v>
      </c>
      <c r="AC91" s="503">
        <v>1</v>
      </c>
      <c r="AD91" s="503">
        <v>1</v>
      </c>
      <c r="AE91" s="503">
        <v>1</v>
      </c>
      <c r="AF91" s="504">
        <v>0</v>
      </c>
      <c r="AG91" s="501">
        <v>1</v>
      </c>
      <c r="AH91" s="154">
        <v>1</v>
      </c>
      <c r="AI91" s="154">
        <v>1</v>
      </c>
      <c r="AJ91" s="154">
        <v>1</v>
      </c>
      <c r="AK91" s="154">
        <v>1</v>
      </c>
      <c r="AM91" s="505" t="s">
        <v>651</v>
      </c>
      <c r="AP91" s="505" t="s">
        <v>687</v>
      </c>
    </row>
    <row r="92" spans="1:42" s="505" customFormat="1" ht="15.75" thickBot="1" x14ac:dyDescent="0.3">
      <c r="A92" s="502" t="s">
        <v>275</v>
      </c>
      <c r="B92" s="503">
        <v>1</v>
      </c>
      <c r="C92" s="503">
        <v>0</v>
      </c>
      <c r="D92" s="503">
        <v>0</v>
      </c>
      <c r="E92" s="503">
        <v>0</v>
      </c>
      <c r="F92" s="503">
        <v>1</v>
      </c>
      <c r="G92" s="503">
        <v>1</v>
      </c>
      <c r="H92" s="503">
        <v>1</v>
      </c>
      <c r="I92" s="503">
        <v>1</v>
      </c>
      <c r="J92" s="503">
        <v>1</v>
      </c>
      <c r="K92" s="503">
        <v>1</v>
      </c>
      <c r="L92" s="503">
        <v>1</v>
      </c>
      <c r="M92" s="503">
        <v>1</v>
      </c>
      <c r="N92" s="503">
        <v>1</v>
      </c>
      <c r="O92" s="503">
        <v>1</v>
      </c>
      <c r="P92" s="503">
        <v>1</v>
      </c>
      <c r="Q92" s="503">
        <v>1</v>
      </c>
      <c r="R92" s="503">
        <v>1</v>
      </c>
      <c r="S92" s="503">
        <v>1</v>
      </c>
      <c r="T92" s="503">
        <v>1</v>
      </c>
      <c r="U92" s="503">
        <v>1</v>
      </c>
      <c r="V92" s="503">
        <v>1</v>
      </c>
      <c r="W92" s="503">
        <v>1</v>
      </c>
      <c r="X92" s="503">
        <v>1</v>
      </c>
      <c r="Y92" s="503">
        <v>1</v>
      </c>
      <c r="Z92" s="503">
        <v>0</v>
      </c>
      <c r="AA92" s="503">
        <v>0</v>
      </c>
      <c r="AB92" s="503">
        <v>0</v>
      </c>
      <c r="AC92" s="503">
        <v>1</v>
      </c>
      <c r="AD92" s="503">
        <v>1</v>
      </c>
      <c r="AE92" s="503">
        <v>1</v>
      </c>
      <c r="AF92" s="504">
        <v>0</v>
      </c>
      <c r="AG92" s="501">
        <v>1</v>
      </c>
      <c r="AH92" s="154">
        <v>1</v>
      </c>
      <c r="AI92" s="154">
        <v>1</v>
      </c>
      <c r="AJ92" s="154">
        <v>1</v>
      </c>
      <c r="AK92" s="154">
        <v>1</v>
      </c>
      <c r="AM92" s="505" t="s">
        <v>237</v>
      </c>
      <c r="AP92" s="505" t="s">
        <v>687</v>
      </c>
    </row>
    <row r="93" spans="1:42" s="505" customFormat="1" ht="15.75" thickBot="1" x14ac:dyDescent="0.3">
      <c r="A93" s="502" t="s">
        <v>276</v>
      </c>
      <c r="B93" s="503">
        <v>1</v>
      </c>
      <c r="C93" s="503">
        <v>0</v>
      </c>
      <c r="D93" s="503">
        <v>0</v>
      </c>
      <c r="E93" s="503">
        <v>0</v>
      </c>
      <c r="F93" s="503">
        <v>1</v>
      </c>
      <c r="G93" s="503">
        <v>1</v>
      </c>
      <c r="H93" s="503">
        <v>1</v>
      </c>
      <c r="I93" s="503">
        <v>1</v>
      </c>
      <c r="J93" s="503">
        <v>1</v>
      </c>
      <c r="K93" s="503">
        <v>1</v>
      </c>
      <c r="L93" s="503">
        <v>1</v>
      </c>
      <c r="M93" s="503">
        <v>1</v>
      </c>
      <c r="N93" s="503">
        <v>1</v>
      </c>
      <c r="O93" s="503">
        <v>1</v>
      </c>
      <c r="P93" s="503">
        <v>1</v>
      </c>
      <c r="Q93" s="503">
        <v>1</v>
      </c>
      <c r="R93" s="503">
        <v>1</v>
      </c>
      <c r="S93" s="503">
        <v>1</v>
      </c>
      <c r="T93" s="503">
        <v>1</v>
      </c>
      <c r="U93" s="503">
        <v>1</v>
      </c>
      <c r="V93" s="503">
        <v>1</v>
      </c>
      <c r="W93" s="503">
        <v>1</v>
      </c>
      <c r="X93" s="503">
        <v>1</v>
      </c>
      <c r="Y93" s="503">
        <v>1</v>
      </c>
      <c r="Z93" s="503">
        <v>0</v>
      </c>
      <c r="AA93" s="503">
        <v>0</v>
      </c>
      <c r="AB93" s="503">
        <v>0</v>
      </c>
      <c r="AC93" s="503">
        <v>1</v>
      </c>
      <c r="AD93" s="503">
        <v>1</v>
      </c>
      <c r="AE93" s="503">
        <v>1</v>
      </c>
      <c r="AF93" s="504">
        <v>0</v>
      </c>
      <c r="AG93" s="501">
        <v>1</v>
      </c>
      <c r="AH93" s="154">
        <v>1</v>
      </c>
      <c r="AI93" s="154">
        <v>1</v>
      </c>
      <c r="AJ93" s="154">
        <v>1</v>
      </c>
      <c r="AK93" s="154">
        <v>1</v>
      </c>
      <c r="AM93" s="505" t="s">
        <v>240</v>
      </c>
      <c r="AP93" s="505" t="s">
        <v>695</v>
      </c>
    </row>
    <row r="94" spans="1:42" s="505" customFormat="1" ht="15.75" thickBot="1" x14ac:dyDescent="0.3">
      <c r="A94" s="502" t="s">
        <v>277</v>
      </c>
      <c r="B94" s="503">
        <v>1</v>
      </c>
      <c r="C94" s="503">
        <v>0</v>
      </c>
      <c r="D94" s="503">
        <v>0</v>
      </c>
      <c r="E94" s="503">
        <v>0</v>
      </c>
      <c r="F94" s="503">
        <v>1</v>
      </c>
      <c r="G94" s="503">
        <v>1</v>
      </c>
      <c r="H94" s="503">
        <v>1</v>
      </c>
      <c r="I94" s="503">
        <v>1</v>
      </c>
      <c r="J94" s="503">
        <v>1</v>
      </c>
      <c r="K94" s="503">
        <v>1</v>
      </c>
      <c r="L94" s="503">
        <v>1</v>
      </c>
      <c r="M94" s="503">
        <v>1</v>
      </c>
      <c r="N94" s="503">
        <v>1</v>
      </c>
      <c r="O94" s="503">
        <v>1</v>
      </c>
      <c r="P94" s="503">
        <v>1</v>
      </c>
      <c r="Q94" s="503">
        <v>1</v>
      </c>
      <c r="R94" s="503">
        <v>1</v>
      </c>
      <c r="S94" s="503">
        <v>1</v>
      </c>
      <c r="T94" s="503">
        <v>1</v>
      </c>
      <c r="U94" s="503">
        <v>1</v>
      </c>
      <c r="V94" s="503">
        <v>1</v>
      </c>
      <c r="W94" s="503">
        <v>1</v>
      </c>
      <c r="X94" s="503">
        <v>1</v>
      </c>
      <c r="Y94" s="503">
        <v>1</v>
      </c>
      <c r="Z94" s="503">
        <v>0</v>
      </c>
      <c r="AA94" s="503">
        <v>0</v>
      </c>
      <c r="AB94" s="503">
        <v>0</v>
      </c>
      <c r="AC94" s="503">
        <v>1</v>
      </c>
      <c r="AD94" s="503">
        <v>1</v>
      </c>
      <c r="AE94" s="503">
        <v>1</v>
      </c>
      <c r="AF94" s="504">
        <v>0</v>
      </c>
      <c r="AG94" s="501">
        <v>0</v>
      </c>
      <c r="AH94" s="154">
        <v>0</v>
      </c>
      <c r="AI94" s="154">
        <v>0</v>
      </c>
      <c r="AJ94" s="154">
        <v>0</v>
      </c>
      <c r="AK94" s="154">
        <v>0</v>
      </c>
      <c r="AM94" s="505" t="s">
        <v>652</v>
      </c>
      <c r="AP94" s="505" t="s">
        <v>687</v>
      </c>
    </row>
    <row r="95" spans="1:42" s="505" customFormat="1" ht="15.75" thickBot="1" x14ac:dyDescent="0.3">
      <c r="A95" s="502" t="s">
        <v>278</v>
      </c>
      <c r="B95" s="503">
        <v>1</v>
      </c>
      <c r="C95" s="503">
        <v>0</v>
      </c>
      <c r="D95" s="503">
        <v>0</v>
      </c>
      <c r="E95" s="503">
        <v>0</v>
      </c>
      <c r="F95" s="503">
        <v>1</v>
      </c>
      <c r="G95" s="503">
        <v>1</v>
      </c>
      <c r="H95" s="503">
        <v>1</v>
      </c>
      <c r="I95" s="503">
        <v>1</v>
      </c>
      <c r="J95" s="503">
        <v>1</v>
      </c>
      <c r="K95" s="503">
        <v>1</v>
      </c>
      <c r="L95" s="503">
        <v>1</v>
      </c>
      <c r="M95" s="503">
        <v>1</v>
      </c>
      <c r="N95" s="503">
        <v>1</v>
      </c>
      <c r="O95" s="503">
        <v>1</v>
      </c>
      <c r="P95" s="503">
        <v>1</v>
      </c>
      <c r="Q95" s="503">
        <v>1</v>
      </c>
      <c r="R95" s="503">
        <v>1</v>
      </c>
      <c r="S95" s="503">
        <v>1</v>
      </c>
      <c r="T95" s="503">
        <v>1</v>
      </c>
      <c r="U95" s="503">
        <v>1</v>
      </c>
      <c r="V95" s="503">
        <v>1</v>
      </c>
      <c r="W95" s="503">
        <v>1</v>
      </c>
      <c r="X95" s="503">
        <v>1</v>
      </c>
      <c r="Y95" s="503">
        <v>1</v>
      </c>
      <c r="Z95" s="503">
        <v>0</v>
      </c>
      <c r="AA95" s="503">
        <v>0</v>
      </c>
      <c r="AB95" s="503">
        <v>0</v>
      </c>
      <c r="AC95" s="503">
        <v>1</v>
      </c>
      <c r="AD95" s="503">
        <v>1</v>
      </c>
      <c r="AE95" s="503">
        <v>1</v>
      </c>
      <c r="AF95" s="504">
        <v>0</v>
      </c>
      <c r="AG95" s="501">
        <v>0</v>
      </c>
      <c r="AH95" s="154">
        <v>0</v>
      </c>
      <c r="AI95" s="154">
        <v>0</v>
      </c>
      <c r="AJ95" s="154">
        <v>0</v>
      </c>
      <c r="AK95" s="154">
        <v>0</v>
      </c>
      <c r="AM95" s="505" t="s">
        <v>653</v>
      </c>
      <c r="AP95" s="505" t="s">
        <v>696</v>
      </c>
    </row>
    <row r="96" spans="1:42" s="505" customFormat="1" ht="15.75" thickBot="1" x14ac:dyDescent="0.3">
      <c r="A96" s="502" t="s">
        <v>279</v>
      </c>
      <c r="B96" s="503">
        <v>0</v>
      </c>
      <c r="C96" s="503">
        <v>0</v>
      </c>
      <c r="D96" s="503">
        <v>0</v>
      </c>
      <c r="E96" s="503">
        <v>0</v>
      </c>
      <c r="F96" s="503">
        <v>0</v>
      </c>
      <c r="G96" s="503">
        <v>0</v>
      </c>
      <c r="H96" s="503">
        <v>0</v>
      </c>
      <c r="I96" s="503">
        <v>0</v>
      </c>
      <c r="J96" s="503">
        <v>0</v>
      </c>
      <c r="K96" s="503">
        <v>0</v>
      </c>
      <c r="L96" s="503">
        <v>0</v>
      </c>
      <c r="M96" s="503">
        <v>0</v>
      </c>
      <c r="N96" s="503">
        <v>0</v>
      </c>
      <c r="O96" s="503">
        <v>0</v>
      </c>
      <c r="P96" s="503">
        <v>0</v>
      </c>
      <c r="Q96" s="503">
        <v>0</v>
      </c>
      <c r="R96" s="503">
        <v>0</v>
      </c>
      <c r="S96" s="503">
        <v>0</v>
      </c>
      <c r="T96" s="503">
        <v>0</v>
      </c>
      <c r="U96" s="503">
        <v>0</v>
      </c>
      <c r="V96" s="503">
        <v>0</v>
      </c>
      <c r="W96" s="503">
        <v>0</v>
      </c>
      <c r="X96" s="503">
        <v>0</v>
      </c>
      <c r="Y96" s="503">
        <v>0</v>
      </c>
      <c r="Z96" s="503">
        <v>0</v>
      </c>
      <c r="AA96" s="503">
        <v>0</v>
      </c>
      <c r="AB96" s="503">
        <v>0</v>
      </c>
      <c r="AC96" s="503">
        <v>0</v>
      </c>
      <c r="AD96" s="503">
        <v>1</v>
      </c>
      <c r="AE96" s="503">
        <v>0</v>
      </c>
      <c r="AF96" s="504">
        <v>0</v>
      </c>
      <c r="AG96" s="501">
        <v>1</v>
      </c>
      <c r="AH96" s="154">
        <v>1</v>
      </c>
      <c r="AI96" s="154">
        <v>1</v>
      </c>
      <c r="AJ96" s="154">
        <v>1</v>
      </c>
      <c r="AK96" s="154">
        <v>1</v>
      </c>
      <c r="AM96" s="505" t="s">
        <v>654</v>
      </c>
      <c r="AP96" s="505" t="s">
        <v>695</v>
      </c>
    </row>
    <row r="97" spans="1:42" s="505" customFormat="1" ht="15.75" thickBot="1" x14ac:dyDescent="0.3">
      <c r="A97" s="502" t="s">
        <v>280</v>
      </c>
      <c r="B97" s="503">
        <v>1</v>
      </c>
      <c r="C97" s="503">
        <v>0</v>
      </c>
      <c r="D97" s="503">
        <v>0</v>
      </c>
      <c r="E97" s="503">
        <v>0</v>
      </c>
      <c r="F97" s="503">
        <v>1</v>
      </c>
      <c r="G97" s="503">
        <v>1</v>
      </c>
      <c r="H97" s="503">
        <v>1</v>
      </c>
      <c r="I97" s="503">
        <v>1</v>
      </c>
      <c r="J97" s="503">
        <v>1</v>
      </c>
      <c r="K97" s="503">
        <v>1</v>
      </c>
      <c r="L97" s="503">
        <v>1</v>
      </c>
      <c r="M97" s="503">
        <v>1</v>
      </c>
      <c r="N97" s="503">
        <v>1</v>
      </c>
      <c r="O97" s="503">
        <v>1</v>
      </c>
      <c r="P97" s="503">
        <v>1</v>
      </c>
      <c r="Q97" s="503">
        <v>1</v>
      </c>
      <c r="R97" s="503">
        <v>1</v>
      </c>
      <c r="S97" s="503">
        <v>1</v>
      </c>
      <c r="T97" s="503">
        <v>1</v>
      </c>
      <c r="U97" s="503">
        <v>1</v>
      </c>
      <c r="V97" s="503">
        <v>1</v>
      </c>
      <c r="W97" s="503">
        <v>1</v>
      </c>
      <c r="X97" s="503">
        <v>1</v>
      </c>
      <c r="Y97" s="503">
        <v>1</v>
      </c>
      <c r="Z97" s="503">
        <v>1</v>
      </c>
      <c r="AA97" s="503">
        <v>1</v>
      </c>
      <c r="AB97" s="503">
        <v>1</v>
      </c>
      <c r="AC97" s="503">
        <v>1</v>
      </c>
      <c r="AD97" s="503">
        <v>1</v>
      </c>
      <c r="AE97" s="503">
        <v>1</v>
      </c>
      <c r="AF97" s="504">
        <v>0</v>
      </c>
      <c r="AG97" s="501">
        <v>0</v>
      </c>
      <c r="AH97" s="154">
        <v>0</v>
      </c>
      <c r="AI97" s="154">
        <v>0</v>
      </c>
      <c r="AJ97" s="154">
        <v>0</v>
      </c>
      <c r="AK97" s="154">
        <v>0</v>
      </c>
      <c r="AM97" s="505" t="s">
        <v>655</v>
      </c>
      <c r="AP97" s="505" t="s">
        <v>695</v>
      </c>
    </row>
    <row r="98" spans="1:42" s="505" customFormat="1" ht="15.75" thickBot="1" x14ac:dyDescent="0.3">
      <c r="A98" s="502" t="s">
        <v>281</v>
      </c>
      <c r="B98" s="503">
        <v>1</v>
      </c>
      <c r="C98" s="503">
        <v>0</v>
      </c>
      <c r="D98" s="503">
        <v>0</v>
      </c>
      <c r="E98" s="503">
        <v>0</v>
      </c>
      <c r="F98" s="503">
        <v>1</v>
      </c>
      <c r="G98" s="503">
        <v>1</v>
      </c>
      <c r="H98" s="503">
        <v>1</v>
      </c>
      <c r="I98" s="503">
        <v>1</v>
      </c>
      <c r="J98" s="503">
        <v>1</v>
      </c>
      <c r="K98" s="503">
        <v>1</v>
      </c>
      <c r="L98" s="503">
        <v>1</v>
      </c>
      <c r="M98" s="503">
        <v>1</v>
      </c>
      <c r="N98" s="503">
        <v>1</v>
      </c>
      <c r="O98" s="503">
        <v>1</v>
      </c>
      <c r="P98" s="503">
        <v>1</v>
      </c>
      <c r="Q98" s="503">
        <v>1</v>
      </c>
      <c r="R98" s="503">
        <v>1</v>
      </c>
      <c r="S98" s="503">
        <v>1</v>
      </c>
      <c r="T98" s="503">
        <v>1</v>
      </c>
      <c r="U98" s="503">
        <v>1</v>
      </c>
      <c r="V98" s="503">
        <v>1</v>
      </c>
      <c r="W98" s="503">
        <v>1</v>
      </c>
      <c r="X98" s="503">
        <v>1</v>
      </c>
      <c r="Y98" s="503">
        <v>1</v>
      </c>
      <c r="Z98" s="503">
        <v>1</v>
      </c>
      <c r="AA98" s="503">
        <v>1</v>
      </c>
      <c r="AB98" s="503">
        <v>1</v>
      </c>
      <c r="AC98" s="503">
        <v>1</v>
      </c>
      <c r="AD98" s="503">
        <v>1</v>
      </c>
      <c r="AE98" s="503">
        <v>1</v>
      </c>
      <c r="AF98" s="504">
        <v>0</v>
      </c>
      <c r="AG98" s="501">
        <v>0</v>
      </c>
      <c r="AH98" s="154">
        <v>0</v>
      </c>
      <c r="AI98" s="154">
        <v>0</v>
      </c>
      <c r="AJ98" s="154">
        <v>0</v>
      </c>
      <c r="AK98" s="154">
        <v>0</v>
      </c>
      <c r="AM98" s="505" t="s">
        <v>656</v>
      </c>
      <c r="AP98" s="505" t="s">
        <v>695</v>
      </c>
    </row>
    <row r="99" spans="1:42" s="505" customFormat="1" ht="15.75" thickBot="1" x14ac:dyDescent="0.3">
      <c r="A99" s="502" t="s">
        <v>282</v>
      </c>
      <c r="B99" s="503">
        <v>1</v>
      </c>
      <c r="C99" s="503">
        <v>0</v>
      </c>
      <c r="D99" s="503">
        <v>0</v>
      </c>
      <c r="E99" s="503">
        <v>0</v>
      </c>
      <c r="F99" s="503">
        <v>1</v>
      </c>
      <c r="G99" s="503">
        <v>1</v>
      </c>
      <c r="H99" s="503">
        <v>1</v>
      </c>
      <c r="I99" s="503">
        <v>1</v>
      </c>
      <c r="J99" s="503">
        <v>1</v>
      </c>
      <c r="K99" s="503">
        <v>1</v>
      </c>
      <c r="L99" s="503">
        <v>1</v>
      </c>
      <c r="M99" s="503">
        <v>1</v>
      </c>
      <c r="N99" s="503">
        <v>1</v>
      </c>
      <c r="O99" s="503">
        <v>1</v>
      </c>
      <c r="P99" s="503">
        <v>1</v>
      </c>
      <c r="Q99" s="503">
        <v>1</v>
      </c>
      <c r="R99" s="503">
        <v>1</v>
      </c>
      <c r="S99" s="503">
        <v>1</v>
      </c>
      <c r="T99" s="503">
        <v>1</v>
      </c>
      <c r="U99" s="503">
        <v>1</v>
      </c>
      <c r="V99" s="503">
        <v>1</v>
      </c>
      <c r="W99" s="503">
        <v>1</v>
      </c>
      <c r="X99" s="503">
        <v>1</v>
      </c>
      <c r="Y99" s="503">
        <v>1</v>
      </c>
      <c r="Z99" s="503">
        <v>1</v>
      </c>
      <c r="AA99" s="503">
        <v>1</v>
      </c>
      <c r="AB99" s="503">
        <v>1</v>
      </c>
      <c r="AC99" s="503">
        <v>1</v>
      </c>
      <c r="AD99" s="503">
        <v>1</v>
      </c>
      <c r="AE99" s="503">
        <v>1</v>
      </c>
      <c r="AF99" s="504">
        <v>0</v>
      </c>
      <c r="AG99" s="501">
        <v>0</v>
      </c>
      <c r="AH99" s="154">
        <v>0</v>
      </c>
      <c r="AI99" s="154">
        <v>0</v>
      </c>
      <c r="AJ99" s="154">
        <v>0</v>
      </c>
      <c r="AK99" s="154">
        <v>0</v>
      </c>
      <c r="AM99" s="505" t="s">
        <v>657</v>
      </c>
      <c r="AP99" s="505" t="s">
        <v>695</v>
      </c>
    </row>
    <row r="100" spans="1:42" s="505" customFormat="1" ht="15.75" thickBot="1" x14ac:dyDescent="0.3">
      <c r="A100" s="502" t="s">
        <v>283</v>
      </c>
      <c r="B100" s="503">
        <v>1</v>
      </c>
      <c r="C100" s="503">
        <v>1</v>
      </c>
      <c r="D100" s="503">
        <v>1</v>
      </c>
      <c r="E100" s="503">
        <v>0</v>
      </c>
      <c r="F100" s="503">
        <v>1</v>
      </c>
      <c r="G100" s="503">
        <v>1</v>
      </c>
      <c r="H100" s="503">
        <v>1</v>
      </c>
      <c r="I100" s="503">
        <v>1</v>
      </c>
      <c r="J100" s="503">
        <v>1</v>
      </c>
      <c r="K100" s="503">
        <v>1</v>
      </c>
      <c r="L100" s="503">
        <v>1</v>
      </c>
      <c r="M100" s="503">
        <v>1</v>
      </c>
      <c r="N100" s="503">
        <v>1</v>
      </c>
      <c r="O100" s="503">
        <v>1</v>
      </c>
      <c r="P100" s="503">
        <v>1</v>
      </c>
      <c r="Q100" s="503">
        <v>1</v>
      </c>
      <c r="R100" s="503">
        <v>1</v>
      </c>
      <c r="S100" s="503">
        <v>1</v>
      </c>
      <c r="T100" s="503">
        <v>1</v>
      </c>
      <c r="U100" s="503">
        <v>1</v>
      </c>
      <c r="V100" s="503">
        <v>1</v>
      </c>
      <c r="W100" s="503">
        <v>1</v>
      </c>
      <c r="X100" s="503">
        <v>1</v>
      </c>
      <c r="Y100" s="503">
        <v>1</v>
      </c>
      <c r="Z100" s="503">
        <v>1</v>
      </c>
      <c r="AA100" s="503">
        <v>1</v>
      </c>
      <c r="AB100" s="503">
        <v>1</v>
      </c>
      <c r="AC100" s="503">
        <v>1</v>
      </c>
      <c r="AD100" s="503">
        <v>1</v>
      </c>
      <c r="AE100" s="503">
        <v>1</v>
      </c>
      <c r="AF100" s="504">
        <v>0</v>
      </c>
      <c r="AG100" s="501">
        <v>0</v>
      </c>
      <c r="AH100" s="154">
        <v>0</v>
      </c>
      <c r="AI100" s="154">
        <v>0</v>
      </c>
      <c r="AJ100" s="154">
        <v>0</v>
      </c>
      <c r="AK100" s="154">
        <v>0</v>
      </c>
      <c r="AM100" s="505" t="s">
        <v>246</v>
      </c>
      <c r="AP100" s="505" t="s">
        <v>695</v>
      </c>
    </row>
    <row r="101" spans="1:42" s="505" customFormat="1" ht="15.75" thickBot="1" x14ac:dyDescent="0.3">
      <c r="A101" s="502" t="s">
        <v>284</v>
      </c>
      <c r="B101" s="503">
        <v>1</v>
      </c>
      <c r="C101" s="503">
        <v>1</v>
      </c>
      <c r="D101" s="503">
        <v>1</v>
      </c>
      <c r="E101" s="503">
        <v>0</v>
      </c>
      <c r="F101" s="503">
        <v>1</v>
      </c>
      <c r="G101" s="503">
        <v>1</v>
      </c>
      <c r="H101" s="503">
        <v>1</v>
      </c>
      <c r="I101" s="503">
        <v>1</v>
      </c>
      <c r="J101" s="503">
        <v>1</v>
      </c>
      <c r="K101" s="503">
        <v>1</v>
      </c>
      <c r="L101" s="503">
        <v>1</v>
      </c>
      <c r="M101" s="503">
        <v>1</v>
      </c>
      <c r="N101" s="503">
        <v>1</v>
      </c>
      <c r="O101" s="503">
        <v>1</v>
      </c>
      <c r="P101" s="503">
        <v>1</v>
      </c>
      <c r="Q101" s="503">
        <v>1</v>
      </c>
      <c r="R101" s="503">
        <v>1</v>
      </c>
      <c r="S101" s="503">
        <v>1</v>
      </c>
      <c r="T101" s="503">
        <v>1</v>
      </c>
      <c r="U101" s="503">
        <v>1</v>
      </c>
      <c r="V101" s="503">
        <v>1</v>
      </c>
      <c r="W101" s="503">
        <v>1</v>
      </c>
      <c r="X101" s="503">
        <v>1</v>
      </c>
      <c r="Y101" s="503">
        <v>1</v>
      </c>
      <c r="Z101" s="503">
        <v>1</v>
      </c>
      <c r="AA101" s="503">
        <v>1</v>
      </c>
      <c r="AB101" s="503">
        <v>1</v>
      </c>
      <c r="AC101" s="503">
        <v>1</v>
      </c>
      <c r="AD101" s="503">
        <v>1</v>
      </c>
      <c r="AE101" s="503">
        <v>1</v>
      </c>
      <c r="AF101" s="504">
        <v>0</v>
      </c>
      <c r="AG101" s="501">
        <v>0</v>
      </c>
      <c r="AH101" s="154">
        <v>0</v>
      </c>
      <c r="AI101" s="154">
        <v>0</v>
      </c>
      <c r="AJ101" s="154">
        <v>0</v>
      </c>
      <c r="AK101" s="154">
        <v>0</v>
      </c>
      <c r="AM101" s="505" t="s">
        <v>658</v>
      </c>
      <c r="AP101" s="505" t="s">
        <v>695</v>
      </c>
    </row>
    <row r="102" spans="1:42" s="505" customFormat="1" ht="15.75" thickBot="1" x14ac:dyDescent="0.3">
      <c r="A102" s="502" t="s">
        <v>285</v>
      </c>
      <c r="B102" s="503">
        <v>1</v>
      </c>
      <c r="C102" s="503">
        <v>1</v>
      </c>
      <c r="D102" s="503">
        <v>1</v>
      </c>
      <c r="E102" s="503">
        <v>0</v>
      </c>
      <c r="F102" s="503">
        <v>1</v>
      </c>
      <c r="G102" s="503">
        <v>1</v>
      </c>
      <c r="H102" s="503">
        <v>1</v>
      </c>
      <c r="I102" s="503">
        <v>1</v>
      </c>
      <c r="J102" s="503">
        <v>1</v>
      </c>
      <c r="K102" s="503">
        <v>1</v>
      </c>
      <c r="L102" s="503">
        <v>1</v>
      </c>
      <c r="M102" s="503">
        <v>1</v>
      </c>
      <c r="N102" s="503">
        <v>1</v>
      </c>
      <c r="O102" s="503">
        <v>1</v>
      </c>
      <c r="P102" s="503">
        <v>1</v>
      </c>
      <c r="Q102" s="503">
        <v>1</v>
      </c>
      <c r="R102" s="503">
        <v>1</v>
      </c>
      <c r="S102" s="503">
        <v>1</v>
      </c>
      <c r="T102" s="503">
        <v>1</v>
      </c>
      <c r="U102" s="503">
        <v>1</v>
      </c>
      <c r="V102" s="503">
        <v>1</v>
      </c>
      <c r="W102" s="503">
        <v>1</v>
      </c>
      <c r="X102" s="503">
        <v>1</v>
      </c>
      <c r="Y102" s="503">
        <v>1</v>
      </c>
      <c r="Z102" s="503">
        <v>1</v>
      </c>
      <c r="AA102" s="503">
        <v>1</v>
      </c>
      <c r="AB102" s="503">
        <v>1</v>
      </c>
      <c r="AC102" s="503">
        <v>1</v>
      </c>
      <c r="AD102" s="503">
        <v>1</v>
      </c>
      <c r="AE102" s="503">
        <v>1</v>
      </c>
      <c r="AF102" s="504">
        <v>0</v>
      </c>
      <c r="AG102" s="501">
        <v>0</v>
      </c>
      <c r="AH102" s="154">
        <v>0</v>
      </c>
      <c r="AI102" s="154">
        <v>0</v>
      </c>
      <c r="AJ102" s="154">
        <v>0</v>
      </c>
      <c r="AK102" s="154">
        <v>0</v>
      </c>
      <c r="AM102" s="505" t="s">
        <v>659</v>
      </c>
      <c r="AP102" s="505" t="s">
        <v>695</v>
      </c>
    </row>
    <row r="103" spans="1:42" s="505" customFormat="1" ht="15.75" thickBot="1" x14ac:dyDescent="0.3">
      <c r="A103" s="502" t="s">
        <v>286</v>
      </c>
      <c r="B103" s="503">
        <v>1</v>
      </c>
      <c r="C103" s="503">
        <v>1</v>
      </c>
      <c r="D103" s="503">
        <v>1</v>
      </c>
      <c r="E103" s="503">
        <v>0</v>
      </c>
      <c r="F103" s="503">
        <v>1</v>
      </c>
      <c r="G103" s="503">
        <v>1</v>
      </c>
      <c r="H103" s="503">
        <v>1</v>
      </c>
      <c r="I103" s="503">
        <v>1</v>
      </c>
      <c r="J103" s="503">
        <v>1</v>
      </c>
      <c r="K103" s="503">
        <v>1</v>
      </c>
      <c r="L103" s="503">
        <v>1</v>
      </c>
      <c r="M103" s="503">
        <v>1</v>
      </c>
      <c r="N103" s="503">
        <v>1</v>
      </c>
      <c r="O103" s="503">
        <v>1</v>
      </c>
      <c r="P103" s="503">
        <v>1</v>
      </c>
      <c r="Q103" s="503">
        <v>1</v>
      </c>
      <c r="R103" s="503">
        <v>1</v>
      </c>
      <c r="S103" s="503">
        <v>1</v>
      </c>
      <c r="T103" s="503">
        <v>1</v>
      </c>
      <c r="U103" s="503">
        <v>1</v>
      </c>
      <c r="V103" s="503">
        <v>1</v>
      </c>
      <c r="W103" s="503">
        <v>1</v>
      </c>
      <c r="X103" s="503">
        <v>1</v>
      </c>
      <c r="Y103" s="503">
        <v>1</v>
      </c>
      <c r="Z103" s="503">
        <v>1</v>
      </c>
      <c r="AA103" s="503">
        <v>1</v>
      </c>
      <c r="AB103" s="503">
        <v>1</v>
      </c>
      <c r="AC103" s="503">
        <v>1</v>
      </c>
      <c r="AD103" s="503">
        <v>1</v>
      </c>
      <c r="AE103" s="503">
        <v>1</v>
      </c>
      <c r="AF103" s="504">
        <v>0</v>
      </c>
      <c r="AG103" s="501">
        <v>0</v>
      </c>
      <c r="AH103" s="154">
        <v>0</v>
      </c>
      <c r="AI103" s="154">
        <v>0</v>
      </c>
      <c r="AJ103" s="154">
        <v>0</v>
      </c>
      <c r="AK103" s="154">
        <v>0</v>
      </c>
      <c r="AM103" s="505" t="s">
        <v>660</v>
      </c>
      <c r="AP103" s="505" t="s">
        <v>695</v>
      </c>
    </row>
    <row r="104" spans="1:42" s="505" customFormat="1" ht="15.75" thickBot="1" x14ac:dyDescent="0.3">
      <c r="A104" s="502" t="s">
        <v>287</v>
      </c>
      <c r="B104" s="503">
        <v>1</v>
      </c>
      <c r="C104" s="503">
        <v>1</v>
      </c>
      <c r="D104" s="503">
        <v>1</v>
      </c>
      <c r="E104" s="503">
        <v>0</v>
      </c>
      <c r="F104" s="503">
        <v>1</v>
      </c>
      <c r="G104" s="503">
        <v>1</v>
      </c>
      <c r="H104" s="503">
        <v>1</v>
      </c>
      <c r="I104" s="503">
        <v>1</v>
      </c>
      <c r="J104" s="503">
        <v>1</v>
      </c>
      <c r="K104" s="503">
        <v>1</v>
      </c>
      <c r="L104" s="503">
        <v>1</v>
      </c>
      <c r="M104" s="503">
        <v>1</v>
      </c>
      <c r="N104" s="503">
        <v>1</v>
      </c>
      <c r="O104" s="503">
        <v>1</v>
      </c>
      <c r="P104" s="503">
        <v>1</v>
      </c>
      <c r="Q104" s="503">
        <v>1</v>
      </c>
      <c r="R104" s="503">
        <v>1</v>
      </c>
      <c r="S104" s="503">
        <v>1</v>
      </c>
      <c r="T104" s="503">
        <v>1</v>
      </c>
      <c r="U104" s="503">
        <v>1</v>
      </c>
      <c r="V104" s="503">
        <v>1</v>
      </c>
      <c r="W104" s="503">
        <v>1</v>
      </c>
      <c r="X104" s="503">
        <v>1</v>
      </c>
      <c r="Y104" s="503">
        <v>1</v>
      </c>
      <c r="Z104" s="503">
        <v>1</v>
      </c>
      <c r="AA104" s="503">
        <v>1</v>
      </c>
      <c r="AB104" s="503">
        <v>1</v>
      </c>
      <c r="AC104" s="503">
        <v>1</v>
      </c>
      <c r="AD104" s="503">
        <v>1</v>
      </c>
      <c r="AE104" s="503">
        <v>1</v>
      </c>
      <c r="AF104" s="504">
        <v>0</v>
      </c>
      <c r="AG104" s="501">
        <v>0</v>
      </c>
      <c r="AH104" s="154">
        <v>0</v>
      </c>
      <c r="AI104" s="154">
        <v>0</v>
      </c>
      <c r="AJ104" s="154">
        <v>0</v>
      </c>
      <c r="AK104" s="154">
        <v>0</v>
      </c>
      <c r="AM104" s="505" t="s">
        <v>248</v>
      </c>
      <c r="AP104" s="505" t="s">
        <v>697</v>
      </c>
    </row>
    <row r="105" spans="1:42" s="505" customFormat="1" ht="15.75" thickBot="1" x14ac:dyDescent="0.3">
      <c r="A105" s="502" t="s">
        <v>288</v>
      </c>
      <c r="B105" s="503">
        <v>1</v>
      </c>
      <c r="C105" s="503">
        <v>1</v>
      </c>
      <c r="D105" s="503">
        <v>1</v>
      </c>
      <c r="E105" s="503">
        <v>0</v>
      </c>
      <c r="F105" s="503">
        <v>1</v>
      </c>
      <c r="G105" s="503">
        <v>1</v>
      </c>
      <c r="H105" s="503">
        <v>1</v>
      </c>
      <c r="I105" s="503">
        <v>1</v>
      </c>
      <c r="J105" s="503">
        <v>1</v>
      </c>
      <c r="K105" s="503">
        <v>1</v>
      </c>
      <c r="L105" s="503">
        <v>1</v>
      </c>
      <c r="M105" s="503">
        <v>1</v>
      </c>
      <c r="N105" s="503">
        <v>1</v>
      </c>
      <c r="O105" s="503">
        <v>1</v>
      </c>
      <c r="P105" s="503">
        <v>1</v>
      </c>
      <c r="Q105" s="503">
        <v>1</v>
      </c>
      <c r="R105" s="503">
        <v>1</v>
      </c>
      <c r="S105" s="503">
        <v>1</v>
      </c>
      <c r="T105" s="503">
        <v>1</v>
      </c>
      <c r="U105" s="503">
        <v>1</v>
      </c>
      <c r="V105" s="503">
        <v>1</v>
      </c>
      <c r="W105" s="503">
        <v>1</v>
      </c>
      <c r="X105" s="503">
        <v>1</v>
      </c>
      <c r="Y105" s="503">
        <v>1</v>
      </c>
      <c r="Z105" s="503">
        <v>1</v>
      </c>
      <c r="AA105" s="503">
        <v>1</v>
      </c>
      <c r="AB105" s="503">
        <v>1</v>
      </c>
      <c r="AC105" s="503">
        <v>1</v>
      </c>
      <c r="AD105" s="503">
        <v>1</v>
      </c>
      <c r="AE105" s="503">
        <v>1</v>
      </c>
      <c r="AF105" s="504">
        <v>0</v>
      </c>
      <c r="AG105" s="501">
        <v>0</v>
      </c>
      <c r="AH105" s="154">
        <v>0</v>
      </c>
      <c r="AI105" s="154">
        <v>0</v>
      </c>
      <c r="AJ105" s="154">
        <v>0</v>
      </c>
      <c r="AK105" s="154">
        <v>0</v>
      </c>
      <c r="AM105" s="505" t="s">
        <v>249</v>
      </c>
      <c r="AP105" s="505" t="s">
        <v>698</v>
      </c>
    </row>
    <row r="106" spans="1:42" s="505" customFormat="1" ht="15.75" thickBot="1" x14ac:dyDescent="0.3">
      <c r="A106" s="502" t="s">
        <v>289</v>
      </c>
      <c r="B106" s="503">
        <v>1</v>
      </c>
      <c r="C106" s="503">
        <v>1</v>
      </c>
      <c r="D106" s="503">
        <v>1</v>
      </c>
      <c r="E106" s="503">
        <v>0</v>
      </c>
      <c r="F106" s="503">
        <v>1</v>
      </c>
      <c r="G106" s="503">
        <v>1</v>
      </c>
      <c r="H106" s="503">
        <v>1</v>
      </c>
      <c r="I106" s="503">
        <v>1</v>
      </c>
      <c r="J106" s="503">
        <v>1</v>
      </c>
      <c r="K106" s="503">
        <v>1</v>
      </c>
      <c r="L106" s="503">
        <v>1</v>
      </c>
      <c r="M106" s="503">
        <v>1</v>
      </c>
      <c r="N106" s="503">
        <v>1</v>
      </c>
      <c r="O106" s="503">
        <v>1</v>
      </c>
      <c r="P106" s="503">
        <v>1</v>
      </c>
      <c r="Q106" s="503">
        <v>1</v>
      </c>
      <c r="R106" s="503">
        <v>1</v>
      </c>
      <c r="S106" s="503">
        <v>1</v>
      </c>
      <c r="T106" s="503">
        <v>1</v>
      </c>
      <c r="U106" s="503">
        <v>1</v>
      </c>
      <c r="V106" s="503">
        <v>1</v>
      </c>
      <c r="W106" s="503">
        <v>1</v>
      </c>
      <c r="X106" s="503">
        <v>1</v>
      </c>
      <c r="Y106" s="503">
        <v>1</v>
      </c>
      <c r="Z106" s="503">
        <v>1</v>
      </c>
      <c r="AA106" s="503">
        <v>1</v>
      </c>
      <c r="AB106" s="503">
        <v>1</v>
      </c>
      <c r="AC106" s="503">
        <v>1</v>
      </c>
      <c r="AD106" s="503">
        <v>1</v>
      </c>
      <c r="AE106" s="503">
        <v>1</v>
      </c>
      <c r="AF106" s="504">
        <v>0</v>
      </c>
      <c r="AG106" s="501">
        <v>0</v>
      </c>
      <c r="AH106" s="154">
        <v>0</v>
      </c>
      <c r="AI106" s="154">
        <v>0</v>
      </c>
      <c r="AJ106" s="154">
        <v>0</v>
      </c>
      <c r="AK106" s="154">
        <v>0</v>
      </c>
      <c r="AM106" s="505" t="s">
        <v>661</v>
      </c>
      <c r="AP106" s="505" t="s">
        <v>695</v>
      </c>
    </row>
    <row r="107" spans="1:42" s="505" customFormat="1" ht="15.75" thickBot="1" x14ac:dyDescent="0.3">
      <c r="A107" s="502" t="s">
        <v>290</v>
      </c>
      <c r="B107" s="503">
        <v>1</v>
      </c>
      <c r="C107" s="503">
        <v>1</v>
      </c>
      <c r="D107" s="503">
        <v>1</v>
      </c>
      <c r="E107" s="503">
        <v>0</v>
      </c>
      <c r="F107" s="503">
        <v>1</v>
      </c>
      <c r="G107" s="503">
        <v>1</v>
      </c>
      <c r="H107" s="503">
        <v>1</v>
      </c>
      <c r="I107" s="503">
        <v>1</v>
      </c>
      <c r="J107" s="503">
        <v>1</v>
      </c>
      <c r="K107" s="503">
        <v>1</v>
      </c>
      <c r="L107" s="503">
        <v>1</v>
      </c>
      <c r="M107" s="503">
        <v>1</v>
      </c>
      <c r="N107" s="503">
        <v>1</v>
      </c>
      <c r="O107" s="503">
        <v>1</v>
      </c>
      <c r="P107" s="503">
        <v>1</v>
      </c>
      <c r="Q107" s="503">
        <v>1</v>
      </c>
      <c r="R107" s="503">
        <v>1</v>
      </c>
      <c r="S107" s="503">
        <v>1</v>
      </c>
      <c r="T107" s="503">
        <v>1</v>
      </c>
      <c r="U107" s="503">
        <v>1</v>
      </c>
      <c r="V107" s="503">
        <v>1</v>
      </c>
      <c r="W107" s="503">
        <v>1</v>
      </c>
      <c r="X107" s="503">
        <v>1</v>
      </c>
      <c r="Y107" s="503">
        <v>1</v>
      </c>
      <c r="Z107" s="503">
        <v>1</v>
      </c>
      <c r="AA107" s="503">
        <v>1</v>
      </c>
      <c r="AB107" s="503">
        <v>1</v>
      </c>
      <c r="AC107" s="503">
        <v>1</v>
      </c>
      <c r="AD107" s="503">
        <v>1</v>
      </c>
      <c r="AE107" s="503">
        <v>1</v>
      </c>
      <c r="AF107" s="504">
        <v>0</v>
      </c>
      <c r="AG107" s="501">
        <v>0</v>
      </c>
      <c r="AH107" s="154">
        <v>0</v>
      </c>
      <c r="AI107" s="154">
        <v>0</v>
      </c>
      <c r="AJ107" s="154">
        <v>0</v>
      </c>
      <c r="AK107" s="154">
        <v>0</v>
      </c>
      <c r="AM107" s="505" t="s">
        <v>662</v>
      </c>
      <c r="AP107" s="505" t="s">
        <v>695</v>
      </c>
    </row>
    <row r="108" spans="1:42" s="505" customFormat="1" ht="15.75" thickBot="1" x14ac:dyDescent="0.3">
      <c r="A108" s="502" t="s">
        <v>291</v>
      </c>
      <c r="B108" s="503">
        <v>1</v>
      </c>
      <c r="C108" s="503">
        <v>1</v>
      </c>
      <c r="D108" s="503">
        <v>1</v>
      </c>
      <c r="E108" s="503">
        <v>0</v>
      </c>
      <c r="F108" s="503">
        <v>1</v>
      </c>
      <c r="G108" s="503">
        <v>1</v>
      </c>
      <c r="H108" s="503">
        <v>1</v>
      </c>
      <c r="I108" s="503">
        <v>1</v>
      </c>
      <c r="J108" s="503">
        <v>1</v>
      </c>
      <c r="K108" s="503">
        <v>1</v>
      </c>
      <c r="L108" s="503">
        <v>1</v>
      </c>
      <c r="M108" s="503">
        <v>1</v>
      </c>
      <c r="N108" s="503">
        <v>1</v>
      </c>
      <c r="O108" s="503">
        <v>1</v>
      </c>
      <c r="P108" s="503">
        <v>1</v>
      </c>
      <c r="Q108" s="503">
        <v>1</v>
      </c>
      <c r="R108" s="503">
        <v>1</v>
      </c>
      <c r="S108" s="503">
        <v>1</v>
      </c>
      <c r="T108" s="503">
        <v>1</v>
      </c>
      <c r="U108" s="503">
        <v>1</v>
      </c>
      <c r="V108" s="503">
        <v>1</v>
      </c>
      <c r="W108" s="503">
        <v>1</v>
      </c>
      <c r="X108" s="503">
        <v>1</v>
      </c>
      <c r="Y108" s="503">
        <v>1</v>
      </c>
      <c r="Z108" s="503">
        <v>1</v>
      </c>
      <c r="AA108" s="503">
        <v>1</v>
      </c>
      <c r="AB108" s="503">
        <v>1</v>
      </c>
      <c r="AC108" s="503">
        <v>1</v>
      </c>
      <c r="AD108" s="503">
        <v>1</v>
      </c>
      <c r="AE108" s="503">
        <v>1</v>
      </c>
      <c r="AF108" s="504">
        <v>0</v>
      </c>
      <c r="AG108" s="501">
        <v>0</v>
      </c>
      <c r="AH108" s="154">
        <v>0</v>
      </c>
      <c r="AI108" s="154">
        <v>0</v>
      </c>
      <c r="AJ108" s="154">
        <v>0</v>
      </c>
      <c r="AK108" s="154">
        <v>0</v>
      </c>
      <c r="AM108" s="505" t="s">
        <v>663</v>
      </c>
      <c r="AP108" s="505" t="s">
        <v>695</v>
      </c>
    </row>
    <row r="109" spans="1:42" s="505" customFormat="1" ht="15.75" thickBot="1" x14ac:dyDescent="0.3">
      <c r="A109" s="502" t="s">
        <v>292</v>
      </c>
      <c r="B109" s="503">
        <v>1</v>
      </c>
      <c r="C109" s="503">
        <v>1</v>
      </c>
      <c r="D109" s="503">
        <v>1</v>
      </c>
      <c r="E109" s="503">
        <v>0</v>
      </c>
      <c r="F109" s="503">
        <v>1</v>
      </c>
      <c r="G109" s="503">
        <v>1</v>
      </c>
      <c r="H109" s="503">
        <v>1</v>
      </c>
      <c r="I109" s="503">
        <v>1</v>
      </c>
      <c r="J109" s="503">
        <v>1</v>
      </c>
      <c r="K109" s="503">
        <v>1</v>
      </c>
      <c r="L109" s="503">
        <v>1</v>
      </c>
      <c r="M109" s="503">
        <v>1</v>
      </c>
      <c r="N109" s="503">
        <v>1</v>
      </c>
      <c r="O109" s="503">
        <v>1</v>
      </c>
      <c r="P109" s="503">
        <v>1</v>
      </c>
      <c r="Q109" s="503">
        <v>1</v>
      </c>
      <c r="R109" s="503">
        <v>1</v>
      </c>
      <c r="S109" s="503">
        <v>1</v>
      </c>
      <c r="T109" s="503">
        <v>1</v>
      </c>
      <c r="U109" s="503">
        <v>1</v>
      </c>
      <c r="V109" s="503">
        <v>1</v>
      </c>
      <c r="W109" s="503">
        <v>1</v>
      </c>
      <c r="X109" s="503">
        <v>1</v>
      </c>
      <c r="Y109" s="503">
        <v>1</v>
      </c>
      <c r="Z109" s="503">
        <v>1</v>
      </c>
      <c r="AA109" s="503">
        <v>1</v>
      </c>
      <c r="AB109" s="503">
        <v>1</v>
      </c>
      <c r="AC109" s="503">
        <v>1</v>
      </c>
      <c r="AD109" s="503">
        <v>1</v>
      </c>
      <c r="AE109" s="503">
        <v>1</v>
      </c>
      <c r="AF109" s="504">
        <v>0</v>
      </c>
      <c r="AG109" s="501">
        <v>0</v>
      </c>
      <c r="AH109" s="154">
        <v>0</v>
      </c>
      <c r="AI109" s="154">
        <v>0</v>
      </c>
      <c r="AJ109" s="154">
        <v>0</v>
      </c>
      <c r="AK109" s="154">
        <v>0</v>
      </c>
      <c r="AM109" s="505" t="s">
        <v>251</v>
      </c>
      <c r="AP109" s="505" t="s">
        <v>695</v>
      </c>
    </row>
    <row r="110" spans="1:42" s="505" customFormat="1" ht="15.75" thickBot="1" x14ac:dyDescent="0.3">
      <c r="A110" s="502" t="s">
        <v>293</v>
      </c>
      <c r="B110" s="503">
        <v>1</v>
      </c>
      <c r="C110" s="503">
        <v>1</v>
      </c>
      <c r="D110" s="503">
        <v>1</v>
      </c>
      <c r="E110" s="503">
        <v>0</v>
      </c>
      <c r="F110" s="503">
        <v>1</v>
      </c>
      <c r="G110" s="503">
        <v>1</v>
      </c>
      <c r="H110" s="503">
        <v>1</v>
      </c>
      <c r="I110" s="503">
        <v>1</v>
      </c>
      <c r="J110" s="503">
        <v>1</v>
      </c>
      <c r="K110" s="503">
        <v>1</v>
      </c>
      <c r="L110" s="503">
        <v>1</v>
      </c>
      <c r="M110" s="503">
        <v>1</v>
      </c>
      <c r="N110" s="503">
        <v>1</v>
      </c>
      <c r="O110" s="503">
        <v>1</v>
      </c>
      <c r="P110" s="503">
        <v>1</v>
      </c>
      <c r="Q110" s="503">
        <v>1</v>
      </c>
      <c r="R110" s="503">
        <v>1</v>
      </c>
      <c r="S110" s="503">
        <v>1</v>
      </c>
      <c r="T110" s="503">
        <v>1</v>
      </c>
      <c r="U110" s="503">
        <v>1</v>
      </c>
      <c r="V110" s="503">
        <v>1</v>
      </c>
      <c r="W110" s="503">
        <v>1</v>
      </c>
      <c r="X110" s="503">
        <v>1</v>
      </c>
      <c r="Y110" s="503">
        <v>1</v>
      </c>
      <c r="Z110" s="503">
        <v>1</v>
      </c>
      <c r="AA110" s="503">
        <v>1</v>
      </c>
      <c r="AB110" s="503">
        <v>1</v>
      </c>
      <c r="AC110" s="503">
        <v>1</v>
      </c>
      <c r="AD110" s="503">
        <v>1</v>
      </c>
      <c r="AE110" s="503">
        <v>1</v>
      </c>
      <c r="AF110" s="504">
        <v>0</v>
      </c>
      <c r="AG110" s="501">
        <v>0</v>
      </c>
      <c r="AH110" s="154">
        <v>0</v>
      </c>
      <c r="AI110" s="154">
        <v>0</v>
      </c>
      <c r="AJ110" s="154">
        <v>0</v>
      </c>
      <c r="AK110" s="154">
        <v>0</v>
      </c>
      <c r="AM110" s="505" t="s">
        <v>252</v>
      </c>
      <c r="AP110" s="505" t="s">
        <v>695</v>
      </c>
    </row>
    <row r="111" spans="1:42" s="505" customFormat="1" ht="15.75" thickBot="1" x14ac:dyDescent="0.3">
      <c r="A111" s="502" t="s">
        <v>294</v>
      </c>
      <c r="B111" s="503">
        <v>1</v>
      </c>
      <c r="C111" s="503">
        <v>1</v>
      </c>
      <c r="D111" s="503">
        <v>1</v>
      </c>
      <c r="E111" s="503">
        <v>0</v>
      </c>
      <c r="F111" s="503">
        <v>1</v>
      </c>
      <c r="G111" s="503">
        <v>1</v>
      </c>
      <c r="H111" s="503">
        <v>1</v>
      </c>
      <c r="I111" s="503">
        <v>1</v>
      </c>
      <c r="J111" s="503">
        <v>1</v>
      </c>
      <c r="K111" s="503">
        <v>1</v>
      </c>
      <c r="L111" s="503">
        <v>1</v>
      </c>
      <c r="M111" s="503">
        <v>1</v>
      </c>
      <c r="N111" s="503">
        <v>1</v>
      </c>
      <c r="O111" s="503">
        <v>1</v>
      </c>
      <c r="P111" s="503">
        <v>1</v>
      </c>
      <c r="Q111" s="503">
        <v>1</v>
      </c>
      <c r="R111" s="503">
        <v>1</v>
      </c>
      <c r="S111" s="503">
        <v>1</v>
      </c>
      <c r="T111" s="503">
        <v>1</v>
      </c>
      <c r="U111" s="503">
        <v>1</v>
      </c>
      <c r="V111" s="503">
        <v>1</v>
      </c>
      <c r="W111" s="503">
        <v>1</v>
      </c>
      <c r="X111" s="503">
        <v>1</v>
      </c>
      <c r="Y111" s="503">
        <v>1</v>
      </c>
      <c r="Z111" s="503">
        <v>1</v>
      </c>
      <c r="AA111" s="503">
        <v>1</v>
      </c>
      <c r="AB111" s="503">
        <v>1</v>
      </c>
      <c r="AC111" s="503">
        <v>1</v>
      </c>
      <c r="AD111" s="503">
        <v>1</v>
      </c>
      <c r="AE111" s="503">
        <v>1</v>
      </c>
      <c r="AF111" s="504">
        <v>0</v>
      </c>
      <c r="AG111" s="501">
        <v>0</v>
      </c>
      <c r="AH111" s="154">
        <v>0</v>
      </c>
      <c r="AI111" s="154">
        <v>0</v>
      </c>
      <c r="AJ111" s="154">
        <v>0</v>
      </c>
      <c r="AK111" s="154">
        <v>0</v>
      </c>
      <c r="AM111" s="505" t="s">
        <v>664</v>
      </c>
      <c r="AP111" s="505" t="s">
        <v>695</v>
      </c>
    </row>
    <row r="112" spans="1:42" s="505" customFormat="1" ht="15.75" thickBot="1" x14ac:dyDescent="0.3">
      <c r="A112" s="502" t="s">
        <v>295</v>
      </c>
      <c r="B112" s="503">
        <v>1</v>
      </c>
      <c r="C112" s="503">
        <v>1</v>
      </c>
      <c r="D112" s="503">
        <v>1</v>
      </c>
      <c r="E112" s="503">
        <v>0</v>
      </c>
      <c r="F112" s="503">
        <v>1</v>
      </c>
      <c r="G112" s="503">
        <v>1</v>
      </c>
      <c r="H112" s="503">
        <v>1</v>
      </c>
      <c r="I112" s="503">
        <v>1</v>
      </c>
      <c r="J112" s="503">
        <v>1</v>
      </c>
      <c r="K112" s="503">
        <v>1</v>
      </c>
      <c r="L112" s="503">
        <v>1</v>
      </c>
      <c r="M112" s="503">
        <v>1</v>
      </c>
      <c r="N112" s="503">
        <v>1</v>
      </c>
      <c r="O112" s="503">
        <v>1</v>
      </c>
      <c r="P112" s="503">
        <v>1</v>
      </c>
      <c r="Q112" s="503">
        <v>1</v>
      </c>
      <c r="R112" s="503">
        <v>1</v>
      </c>
      <c r="S112" s="503">
        <v>1</v>
      </c>
      <c r="T112" s="503">
        <v>1</v>
      </c>
      <c r="U112" s="503">
        <v>1</v>
      </c>
      <c r="V112" s="503">
        <v>1</v>
      </c>
      <c r="W112" s="503">
        <v>1</v>
      </c>
      <c r="X112" s="503">
        <v>1</v>
      </c>
      <c r="Y112" s="503">
        <v>1</v>
      </c>
      <c r="Z112" s="503">
        <v>1</v>
      </c>
      <c r="AA112" s="503">
        <v>1</v>
      </c>
      <c r="AB112" s="503">
        <v>1</v>
      </c>
      <c r="AC112" s="503">
        <v>1</v>
      </c>
      <c r="AD112" s="503">
        <v>1</v>
      </c>
      <c r="AE112" s="503">
        <v>1</v>
      </c>
      <c r="AF112" s="504">
        <v>0</v>
      </c>
      <c r="AG112" s="501">
        <v>0</v>
      </c>
      <c r="AH112" s="154">
        <v>0</v>
      </c>
      <c r="AI112" s="154">
        <v>0</v>
      </c>
      <c r="AJ112" s="154">
        <v>0</v>
      </c>
      <c r="AK112" s="154">
        <v>0</v>
      </c>
      <c r="AM112" s="505" t="s">
        <v>665</v>
      </c>
      <c r="AP112" s="505" t="s">
        <v>149</v>
      </c>
    </row>
    <row r="113" spans="1:42" s="505" customFormat="1" ht="15.75" thickBot="1" x14ac:dyDescent="0.3">
      <c r="A113" s="502" t="s">
        <v>296</v>
      </c>
      <c r="B113" s="503">
        <v>1</v>
      </c>
      <c r="C113" s="503">
        <v>1</v>
      </c>
      <c r="D113" s="503">
        <v>1</v>
      </c>
      <c r="E113" s="503">
        <v>0</v>
      </c>
      <c r="F113" s="503">
        <v>1</v>
      </c>
      <c r="G113" s="503">
        <v>1</v>
      </c>
      <c r="H113" s="503">
        <v>1</v>
      </c>
      <c r="I113" s="503">
        <v>1</v>
      </c>
      <c r="J113" s="503">
        <v>1</v>
      </c>
      <c r="K113" s="503">
        <v>1</v>
      </c>
      <c r="L113" s="503">
        <v>1</v>
      </c>
      <c r="M113" s="503">
        <v>1</v>
      </c>
      <c r="N113" s="503">
        <v>1</v>
      </c>
      <c r="O113" s="503">
        <v>1</v>
      </c>
      <c r="P113" s="503">
        <v>1</v>
      </c>
      <c r="Q113" s="503">
        <v>1</v>
      </c>
      <c r="R113" s="503">
        <v>1</v>
      </c>
      <c r="S113" s="503">
        <v>1</v>
      </c>
      <c r="T113" s="503">
        <v>1</v>
      </c>
      <c r="U113" s="503">
        <v>1</v>
      </c>
      <c r="V113" s="503">
        <v>1</v>
      </c>
      <c r="W113" s="503">
        <v>1</v>
      </c>
      <c r="X113" s="503">
        <v>1</v>
      </c>
      <c r="Y113" s="503">
        <v>1</v>
      </c>
      <c r="Z113" s="503">
        <v>1</v>
      </c>
      <c r="AA113" s="503">
        <v>1</v>
      </c>
      <c r="AB113" s="503">
        <v>1</v>
      </c>
      <c r="AC113" s="503">
        <v>1</v>
      </c>
      <c r="AD113" s="503">
        <v>1</v>
      </c>
      <c r="AE113" s="503">
        <v>1</v>
      </c>
      <c r="AF113" s="504">
        <v>0</v>
      </c>
      <c r="AG113" s="501">
        <v>0</v>
      </c>
      <c r="AH113" s="154">
        <v>0</v>
      </c>
      <c r="AI113" s="154">
        <v>0</v>
      </c>
      <c r="AJ113" s="154">
        <v>0</v>
      </c>
      <c r="AK113" s="154">
        <v>0</v>
      </c>
      <c r="AM113" s="505" t="s">
        <v>666</v>
      </c>
      <c r="AP113" s="505" t="s">
        <v>695</v>
      </c>
    </row>
    <row r="114" spans="1:42" s="505" customFormat="1" ht="15.75" thickBot="1" x14ac:dyDescent="0.3">
      <c r="A114" s="502" t="s">
        <v>297</v>
      </c>
      <c r="B114" s="503">
        <v>1</v>
      </c>
      <c r="C114" s="503">
        <v>1</v>
      </c>
      <c r="D114" s="503">
        <v>1</v>
      </c>
      <c r="E114" s="503">
        <v>0</v>
      </c>
      <c r="F114" s="503">
        <v>1</v>
      </c>
      <c r="G114" s="503">
        <v>1</v>
      </c>
      <c r="H114" s="503">
        <v>1</v>
      </c>
      <c r="I114" s="503">
        <v>1</v>
      </c>
      <c r="J114" s="503">
        <v>1</v>
      </c>
      <c r="K114" s="503">
        <v>1</v>
      </c>
      <c r="L114" s="503">
        <v>1</v>
      </c>
      <c r="M114" s="503">
        <v>1</v>
      </c>
      <c r="N114" s="503">
        <v>1</v>
      </c>
      <c r="O114" s="503">
        <v>1</v>
      </c>
      <c r="P114" s="503">
        <v>1</v>
      </c>
      <c r="Q114" s="503">
        <v>1</v>
      </c>
      <c r="R114" s="503">
        <v>1</v>
      </c>
      <c r="S114" s="503">
        <v>1</v>
      </c>
      <c r="T114" s="503">
        <v>1</v>
      </c>
      <c r="U114" s="503">
        <v>1</v>
      </c>
      <c r="V114" s="503">
        <v>1</v>
      </c>
      <c r="W114" s="503">
        <v>1</v>
      </c>
      <c r="X114" s="503">
        <v>1</v>
      </c>
      <c r="Y114" s="503">
        <v>1</v>
      </c>
      <c r="Z114" s="503">
        <v>1</v>
      </c>
      <c r="AA114" s="503">
        <v>1</v>
      </c>
      <c r="AB114" s="503">
        <v>1</v>
      </c>
      <c r="AC114" s="503">
        <v>1</v>
      </c>
      <c r="AD114" s="503">
        <v>1</v>
      </c>
      <c r="AE114" s="503">
        <v>1</v>
      </c>
      <c r="AF114" s="504">
        <v>0</v>
      </c>
      <c r="AG114" s="501">
        <v>0</v>
      </c>
      <c r="AH114" s="154">
        <v>0</v>
      </c>
      <c r="AI114" s="154">
        <v>0</v>
      </c>
      <c r="AJ114" s="154">
        <v>0</v>
      </c>
      <c r="AK114" s="154">
        <v>0</v>
      </c>
      <c r="AM114" s="505" t="s">
        <v>667</v>
      </c>
      <c r="AP114" s="505" t="s">
        <v>697</v>
      </c>
    </row>
    <row r="115" spans="1:42" s="505" customFormat="1" ht="15.75" thickBot="1" x14ac:dyDescent="0.3">
      <c r="A115" s="502" t="s">
        <v>298</v>
      </c>
      <c r="B115" s="503">
        <v>1</v>
      </c>
      <c r="C115" s="503">
        <v>1</v>
      </c>
      <c r="D115" s="503">
        <v>1</v>
      </c>
      <c r="E115" s="503">
        <v>0</v>
      </c>
      <c r="F115" s="503">
        <v>1</v>
      </c>
      <c r="G115" s="503">
        <v>1</v>
      </c>
      <c r="H115" s="503">
        <v>1</v>
      </c>
      <c r="I115" s="503">
        <v>1</v>
      </c>
      <c r="J115" s="503">
        <v>1</v>
      </c>
      <c r="K115" s="503">
        <v>1</v>
      </c>
      <c r="L115" s="503">
        <v>1</v>
      </c>
      <c r="M115" s="503">
        <v>1</v>
      </c>
      <c r="N115" s="503">
        <v>1</v>
      </c>
      <c r="O115" s="503">
        <v>1</v>
      </c>
      <c r="P115" s="503">
        <v>1</v>
      </c>
      <c r="Q115" s="503">
        <v>1</v>
      </c>
      <c r="R115" s="503">
        <v>1</v>
      </c>
      <c r="S115" s="503">
        <v>1</v>
      </c>
      <c r="T115" s="503">
        <v>1</v>
      </c>
      <c r="U115" s="503">
        <v>1</v>
      </c>
      <c r="V115" s="503">
        <v>1</v>
      </c>
      <c r="W115" s="503">
        <v>1</v>
      </c>
      <c r="X115" s="503">
        <v>1</v>
      </c>
      <c r="Y115" s="503">
        <v>1</v>
      </c>
      <c r="Z115" s="503">
        <v>1</v>
      </c>
      <c r="AA115" s="503">
        <v>1</v>
      </c>
      <c r="AB115" s="503">
        <v>1</v>
      </c>
      <c r="AC115" s="503">
        <v>1</v>
      </c>
      <c r="AD115" s="503">
        <v>1</v>
      </c>
      <c r="AE115" s="503">
        <v>1</v>
      </c>
      <c r="AF115" s="504">
        <v>0</v>
      </c>
      <c r="AG115" s="501">
        <v>0</v>
      </c>
      <c r="AH115" s="154">
        <v>0</v>
      </c>
      <c r="AI115" s="154">
        <v>0</v>
      </c>
      <c r="AJ115" s="154">
        <v>0</v>
      </c>
      <c r="AK115" s="154">
        <v>0</v>
      </c>
      <c r="AM115" s="505" t="s">
        <v>668</v>
      </c>
      <c r="AP115" s="505" t="s">
        <v>699</v>
      </c>
    </row>
    <row r="116" spans="1:42" s="505" customFormat="1" ht="15.75" thickBot="1" x14ac:dyDescent="0.3">
      <c r="A116" s="502" t="s">
        <v>299</v>
      </c>
      <c r="B116" s="503">
        <v>1</v>
      </c>
      <c r="C116" s="503">
        <v>1</v>
      </c>
      <c r="D116" s="503">
        <v>1</v>
      </c>
      <c r="E116" s="503">
        <v>0</v>
      </c>
      <c r="F116" s="503">
        <v>1</v>
      </c>
      <c r="G116" s="503">
        <v>1</v>
      </c>
      <c r="H116" s="503">
        <v>1</v>
      </c>
      <c r="I116" s="503">
        <v>1</v>
      </c>
      <c r="J116" s="503">
        <v>1</v>
      </c>
      <c r="K116" s="503">
        <v>1</v>
      </c>
      <c r="L116" s="503">
        <v>1</v>
      </c>
      <c r="M116" s="503">
        <v>1</v>
      </c>
      <c r="N116" s="503">
        <v>1</v>
      </c>
      <c r="O116" s="503">
        <v>1</v>
      </c>
      <c r="P116" s="503">
        <v>1</v>
      </c>
      <c r="Q116" s="503">
        <v>1</v>
      </c>
      <c r="R116" s="503">
        <v>1</v>
      </c>
      <c r="S116" s="503">
        <v>1</v>
      </c>
      <c r="T116" s="503">
        <v>1</v>
      </c>
      <c r="U116" s="503">
        <v>1</v>
      </c>
      <c r="V116" s="503">
        <v>1</v>
      </c>
      <c r="W116" s="503">
        <v>1</v>
      </c>
      <c r="X116" s="503">
        <v>1</v>
      </c>
      <c r="Y116" s="503">
        <v>1</v>
      </c>
      <c r="Z116" s="503">
        <v>1</v>
      </c>
      <c r="AA116" s="503">
        <v>1</v>
      </c>
      <c r="AB116" s="503">
        <v>1</v>
      </c>
      <c r="AC116" s="503">
        <v>1</v>
      </c>
      <c r="AD116" s="503">
        <v>1</v>
      </c>
      <c r="AE116" s="503">
        <v>1</v>
      </c>
      <c r="AF116" s="504">
        <v>0</v>
      </c>
      <c r="AG116" s="501">
        <v>0</v>
      </c>
      <c r="AH116" s="154">
        <v>0</v>
      </c>
      <c r="AI116" s="154">
        <v>0</v>
      </c>
      <c r="AJ116" s="154">
        <v>0</v>
      </c>
      <c r="AK116" s="154">
        <v>0</v>
      </c>
      <c r="AM116" s="505" t="s">
        <v>669</v>
      </c>
      <c r="AP116" s="505" t="s">
        <v>697</v>
      </c>
    </row>
    <row r="117" spans="1:42" s="505" customFormat="1" ht="15.75" thickBot="1" x14ac:dyDescent="0.3">
      <c r="A117" s="502" t="s">
        <v>300</v>
      </c>
      <c r="B117" s="503">
        <v>1</v>
      </c>
      <c r="C117" s="503">
        <v>1</v>
      </c>
      <c r="D117" s="503">
        <v>1</v>
      </c>
      <c r="E117" s="503">
        <v>0</v>
      </c>
      <c r="F117" s="503">
        <v>1</v>
      </c>
      <c r="G117" s="503">
        <v>1</v>
      </c>
      <c r="H117" s="503">
        <v>1</v>
      </c>
      <c r="I117" s="503">
        <v>1</v>
      </c>
      <c r="J117" s="503">
        <v>1</v>
      </c>
      <c r="K117" s="503">
        <v>1</v>
      </c>
      <c r="L117" s="503">
        <v>1</v>
      </c>
      <c r="M117" s="503">
        <v>1</v>
      </c>
      <c r="N117" s="503">
        <v>1</v>
      </c>
      <c r="O117" s="503">
        <v>1</v>
      </c>
      <c r="P117" s="503">
        <v>1</v>
      </c>
      <c r="Q117" s="503">
        <v>1</v>
      </c>
      <c r="R117" s="503">
        <v>1</v>
      </c>
      <c r="S117" s="503">
        <v>1</v>
      </c>
      <c r="T117" s="503">
        <v>1</v>
      </c>
      <c r="U117" s="503">
        <v>1</v>
      </c>
      <c r="V117" s="503">
        <v>1</v>
      </c>
      <c r="W117" s="503">
        <v>1</v>
      </c>
      <c r="X117" s="503">
        <v>1</v>
      </c>
      <c r="Y117" s="503">
        <v>1</v>
      </c>
      <c r="Z117" s="503">
        <v>1</v>
      </c>
      <c r="AA117" s="503">
        <v>1</v>
      </c>
      <c r="AB117" s="503">
        <v>1</v>
      </c>
      <c r="AC117" s="503">
        <v>1</v>
      </c>
      <c r="AD117" s="503">
        <v>1</v>
      </c>
      <c r="AE117" s="503">
        <v>1</v>
      </c>
      <c r="AF117" s="504">
        <v>0</v>
      </c>
      <c r="AG117" s="501">
        <v>0</v>
      </c>
      <c r="AH117" s="154">
        <v>0</v>
      </c>
      <c r="AI117" s="154">
        <v>0</v>
      </c>
      <c r="AJ117" s="154">
        <v>0</v>
      </c>
      <c r="AK117" s="154">
        <v>0</v>
      </c>
      <c r="AM117" s="505" t="s">
        <v>670</v>
      </c>
      <c r="AP117" s="505" t="s">
        <v>700</v>
      </c>
    </row>
    <row r="118" spans="1:42" s="505" customFormat="1" ht="15.75" thickBot="1" x14ac:dyDescent="0.3">
      <c r="A118" s="502" t="s">
        <v>301</v>
      </c>
      <c r="B118" s="503">
        <v>1</v>
      </c>
      <c r="C118" s="503">
        <v>1</v>
      </c>
      <c r="D118" s="503">
        <v>1</v>
      </c>
      <c r="E118" s="503">
        <v>0</v>
      </c>
      <c r="F118" s="503">
        <v>1</v>
      </c>
      <c r="G118" s="503">
        <v>1</v>
      </c>
      <c r="H118" s="503">
        <v>1</v>
      </c>
      <c r="I118" s="503">
        <v>1</v>
      </c>
      <c r="J118" s="503">
        <v>1</v>
      </c>
      <c r="K118" s="503">
        <v>1</v>
      </c>
      <c r="L118" s="503">
        <v>1</v>
      </c>
      <c r="M118" s="503">
        <v>1</v>
      </c>
      <c r="N118" s="503">
        <v>1</v>
      </c>
      <c r="O118" s="503">
        <v>1</v>
      </c>
      <c r="P118" s="503">
        <v>1</v>
      </c>
      <c r="Q118" s="503">
        <v>1</v>
      </c>
      <c r="R118" s="503">
        <v>1</v>
      </c>
      <c r="S118" s="503">
        <v>1</v>
      </c>
      <c r="T118" s="503">
        <v>1</v>
      </c>
      <c r="U118" s="503">
        <v>1</v>
      </c>
      <c r="V118" s="503">
        <v>1</v>
      </c>
      <c r="W118" s="503">
        <v>1</v>
      </c>
      <c r="X118" s="503">
        <v>1</v>
      </c>
      <c r="Y118" s="503">
        <v>1</v>
      </c>
      <c r="Z118" s="503">
        <v>1</v>
      </c>
      <c r="AA118" s="503">
        <v>1</v>
      </c>
      <c r="AB118" s="503">
        <v>1</v>
      </c>
      <c r="AC118" s="503">
        <v>1</v>
      </c>
      <c r="AD118" s="503">
        <v>1</v>
      </c>
      <c r="AE118" s="503">
        <v>1</v>
      </c>
      <c r="AF118" s="504">
        <v>0</v>
      </c>
      <c r="AG118" s="501">
        <v>0</v>
      </c>
      <c r="AH118" s="154">
        <v>0</v>
      </c>
      <c r="AI118" s="154">
        <v>0</v>
      </c>
      <c r="AJ118" s="154">
        <v>0</v>
      </c>
      <c r="AK118" s="154">
        <v>0</v>
      </c>
      <c r="AM118" s="505" t="s">
        <v>671</v>
      </c>
      <c r="AP118" s="505" t="s">
        <v>701</v>
      </c>
    </row>
    <row r="119" spans="1:42" s="505" customFormat="1" ht="15.75" thickBot="1" x14ac:dyDescent="0.3">
      <c r="A119" s="502" t="s">
        <v>302</v>
      </c>
      <c r="B119" s="503">
        <v>1</v>
      </c>
      <c r="C119" s="503">
        <v>1</v>
      </c>
      <c r="D119" s="503">
        <v>1</v>
      </c>
      <c r="E119" s="503">
        <v>0</v>
      </c>
      <c r="F119" s="503">
        <v>1</v>
      </c>
      <c r="G119" s="503">
        <v>1</v>
      </c>
      <c r="H119" s="503">
        <v>1</v>
      </c>
      <c r="I119" s="503">
        <v>1</v>
      </c>
      <c r="J119" s="503">
        <v>1</v>
      </c>
      <c r="K119" s="503">
        <v>1</v>
      </c>
      <c r="L119" s="503">
        <v>1</v>
      </c>
      <c r="M119" s="503">
        <v>1</v>
      </c>
      <c r="N119" s="503">
        <v>1</v>
      </c>
      <c r="O119" s="503">
        <v>1</v>
      </c>
      <c r="P119" s="503">
        <v>1</v>
      </c>
      <c r="Q119" s="503">
        <v>1</v>
      </c>
      <c r="R119" s="503">
        <v>1</v>
      </c>
      <c r="S119" s="503">
        <v>1</v>
      </c>
      <c r="T119" s="503">
        <v>1</v>
      </c>
      <c r="U119" s="503">
        <v>1</v>
      </c>
      <c r="V119" s="503">
        <v>1</v>
      </c>
      <c r="W119" s="503">
        <v>1</v>
      </c>
      <c r="X119" s="503">
        <v>1</v>
      </c>
      <c r="Y119" s="503">
        <v>1</v>
      </c>
      <c r="Z119" s="503">
        <v>1</v>
      </c>
      <c r="AA119" s="503">
        <v>1</v>
      </c>
      <c r="AB119" s="503">
        <v>1</v>
      </c>
      <c r="AC119" s="503">
        <v>1</v>
      </c>
      <c r="AD119" s="503">
        <v>1</v>
      </c>
      <c r="AE119" s="503">
        <v>1</v>
      </c>
      <c r="AF119" s="504">
        <v>0</v>
      </c>
      <c r="AG119" s="501">
        <v>0</v>
      </c>
      <c r="AH119" s="154">
        <v>0</v>
      </c>
      <c r="AI119" s="154">
        <v>0</v>
      </c>
      <c r="AJ119" s="154">
        <v>0</v>
      </c>
      <c r="AK119" s="154">
        <v>0</v>
      </c>
      <c r="AM119" s="505" t="s">
        <v>672</v>
      </c>
      <c r="AP119" s="505" t="s">
        <v>701</v>
      </c>
    </row>
    <row r="120" spans="1:42" s="505" customFormat="1" ht="15.75" thickBot="1" x14ac:dyDescent="0.3">
      <c r="A120" s="502" t="s">
        <v>303</v>
      </c>
      <c r="B120" s="503">
        <v>1</v>
      </c>
      <c r="C120" s="503">
        <v>1</v>
      </c>
      <c r="D120" s="503">
        <v>1</v>
      </c>
      <c r="E120" s="503">
        <v>0</v>
      </c>
      <c r="F120" s="503">
        <v>1</v>
      </c>
      <c r="G120" s="503">
        <v>1</v>
      </c>
      <c r="H120" s="503">
        <v>1</v>
      </c>
      <c r="I120" s="503">
        <v>1</v>
      </c>
      <c r="J120" s="503">
        <v>1</v>
      </c>
      <c r="K120" s="503">
        <v>1</v>
      </c>
      <c r="L120" s="503">
        <v>1</v>
      </c>
      <c r="M120" s="503">
        <v>1</v>
      </c>
      <c r="N120" s="503">
        <v>1</v>
      </c>
      <c r="O120" s="503">
        <v>1</v>
      </c>
      <c r="P120" s="503">
        <v>1</v>
      </c>
      <c r="Q120" s="503">
        <v>1</v>
      </c>
      <c r="R120" s="503">
        <v>1</v>
      </c>
      <c r="S120" s="503">
        <v>1</v>
      </c>
      <c r="T120" s="503">
        <v>1</v>
      </c>
      <c r="U120" s="503">
        <v>1</v>
      </c>
      <c r="V120" s="503">
        <v>1</v>
      </c>
      <c r="W120" s="503">
        <v>1</v>
      </c>
      <c r="X120" s="503">
        <v>1</v>
      </c>
      <c r="Y120" s="503">
        <v>1</v>
      </c>
      <c r="Z120" s="503">
        <v>1</v>
      </c>
      <c r="AA120" s="503">
        <v>1</v>
      </c>
      <c r="AB120" s="503">
        <v>1</v>
      </c>
      <c r="AC120" s="503">
        <v>1</v>
      </c>
      <c r="AD120" s="503">
        <v>1</v>
      </c>
      <c r="AE120" s="503">
        <v>1</v>
      </c>
      <c r="AF120" s="504">
        <v>0</v>
      </c>
      <c r="AG120" s="501">
        <v>0</v>
      </c>
      <c r="AH120" s="154">
        <v>0</v>
      </c>
      <c r="AI120" s="154">
        <v>0</v>
      </c>
      <c r="AJ120" s="154">
        <v>0</v>
      </c>
      <c r="AK120" s="154">
        <v>0</v>
      </c>
      <c r="AM120" s="505" t="s">
        <v>673</v>
      </c>
      <c r="AP120" s="505" t="s">
        <v>702</v>
      </c>
    </row>
    <row r="121" spans="1:42" s="505" customFormat="1" ht="15.75" thickBot="1" x14ac:dyDescent="0.3">
      <c r="A121" s="502" t="s">
        <v>304</v>
      </c>
      <c r="B121" s="503">
        <v>1</v>
      </c>
      <c r="C121" s="503">
        <v>1</v>
      </c>
      <c r="D121" s="503">
        <v>1</v>
      </c>
      <c r="E121" s="503">
        <v>0</v>
      </c>
      <c r="F121" s="503">
        <v>1</v>
      </c>
      <c r="G121" s="503">
        <v>1</v>
      </c>
      <c r="H121" s="503">
        <v>1</v>
      </c>
      <c r="I121" s="503">
        <v>1</v>
      </c>
      <c r="J121" s="503">
        <v>1</v>
      </c>
      <c r="K121" s="503">
        <v>1</v>
      </c>
      <c r="L121" s="503">
        <v>1</v>
      </c>
      <c r="M121" s="503">
        <v>1</v>
      </c>
      <c r="N121" s="503">
        <v>1</v>
      </c>
      <c r="O121" s="503">
        <v>1</v>
      </c>
      <c r="P121" s="503">
        <v>1</v>
      </c>
      <c r="Q121" s="503">
        <v>1</v>
      </c>
      <c r="R121" s="503">
        <v>1</v>
      </c>
      <c r="S121" s="503">
        <v>1</v>
      </c>
      <c r="T121" s="503">
        <v>1</v>
      </c>
      <c r="U121" s="503">
        <v>1</v>
      </c>
      <c r="V121" s="503">
        <v>1</v>
      </c>
      <c r="W121" s="503">
        <v>1</v>
      </c>
      <c r="X121" s="503">
        <v>1</v>
      </c>
      <c r="Y121" s="503">
        <v>1</v>
      </c>
      <c r="Z121" s="503">
        <v>1</v>
      </c>
      <c r="AA121" s="503">
        <v>1</v>
      </c>
      <c r="AB121" s="503">
        <v>1</v>
      </c>
      <c r="AC121" s="503">
        <v>1</v>
      </c>
      <c r="AD121" s="503">
        <v>1</v>
      </c>
      <c r="AE121" s="503">
        <v>1</v>
      </c>
      <c r="AF121" s="504">
        <v>0</v>
      </c>
      <c r="AG121" s="501">
        <v>0</v>
      </c>
      <c r="AH121" s="154">
        <v>0</v>
      </c>
      <c r="AI121" s="154">
        <v>0</v>
      </c>
      <c r="AJ121" s="154">
        <v>0</v>
      </c>
      <c r="AK121" s="154">
        <v>0</v>
      </c>
      <c r="AM121" s="505" t="s">
        <v>674</v>
      </c>
      <c r="AP121" s="505" t="s">
        <v>702</v>
      </c>
    </row>
    <row r="122" spans="1:42" s="505" customFormat="1" ht="15.75" thickBot="1" x14ac:dyDescent="0.3">
      <c r="A122" s="502" t="s">
        <v>305</v>
      </c>
      <c r="B122" s="503">
        <v>1</v>
      </c>
      <c r="C122" s="503">
        <v>1</v>
      </c>
      <c r="D122" s="503">
        <v>1</v>
      </c>
      <c r="E122" s="503">
        <v>0</v>
      </c>
      <c r="F122" s="503">
        <v>1</v>
      </c>
      <c r="G122" s="503">
        <v>1</v>
      </c>
      <c r="H122" s="503">
        <v>1</v>
      </c>
      <c r="I122" s="503">
        <v>1</v>
      </c>
      <c r="J122" s="503">
        <v>1</v>
      </c>
      <c r="K122" s="503">
        <v>1</v>
      </c>
      <c r="L122" s="503">
        <v>1</v>
      </c>
      <c r="M122" s="503">
        <v>1</v>
      </c>
      <c r="N122" s="503">
        <v>1</v>
      </c>
      <c r="O122" s="503">
        <v>1</v>
      </c>
      <c r="P122" s="503">
        <v>1</v>
      </c>
      <c r="Q122" s="503">
        <v>1</v>
      </c>
      <c r="R122" s="503">
        <v>1</v>
      </c>
      <c r="S122" s="503">
        <v>1</v>
      </c>
      <c r="T122" s="503">
        <v>1</v>
      </c>
      <c r="U122" s="503">
        <v>1</v>
      </c>
      <c r="V122" s="503">
        <v>1</v>
      </c>
      <c r="W122" s="503">
        <v>1</v>
      </c>
      <c r="X122" s="503">
        <v>1</v>
      </c>
      <c r="Y122" s="503">
        <v>1</v>
      </c>
      <c r="Z122" s="503">
        <v>1</v>
      </c>
      <c r="AA122" s="503">
        <v>1</v>
      </c>
      <c r="AB122" s="503">
        <v>1</v>
      </c>
      <c r="AC122" s="503">
        <v>1</v>
      </c>
      <c r="AD122" s="503">
        <v>1</v>
      </c>
      <c r="AE122" s="503">
        <v>1</v>
      </c>
      <c r="AF122" s="504">
        <v>0</v>
      </c>
      <c r="AG122" s="501">
        <v>0</v>
      </c>
      <c r="AH122" s="154">
        <v>0</v>
      </c>
      <c r="AI122" s="154">
        <v>0</v>
      </c>
      <c r="AJ122" s="154">
        <v>0</v>
      </c>
      <c r="AK122" s="154">
        <v>0</v>
      </c>
      <c r="AM122" s="505" t="s">
        <v>675</v>
      </c>
      <c r="AP122" s="505" t="s">
        <v>703</v>
      </c>
    </row>
    <row r="123" spans="1:42" s="505" customFormat="1" ht="15.75" thickBot="1" x14ac:dyDescent="0.3">
      <c r="A123" s="502" t="s">
        <v>306</v>
      </c>
      <c r="B123" s="503">
        <v>1</v>
      </c>
      <c r="C123" s="503">
        <v>1</v>
      </c>
      <c r="D123" s="503">
        <v>1</v>
      </c>
      <c r="E123" s="503">
        <v>0</v>
      </c>
      <c r="F123" s="503">
        <v>1</v>
      </c>
      <c r="G123" s="503">
        <v>1</v>
      </c>
      <c r="H123" s="503">
        <v>1</v>
      </c>
      <c r="I123" s="503">
        <v>1</v>
      </c>
      <c r="J123" s="503">
        <v>1</v>
      </c>
      <c r="K123" s="503">
        <v>1</v>
      </c>
      <c r="L123" s="503">
        <v>1</v>
      </c>
      <c r="M123" s="503">
        <v>1</v>
      </c>
      <c r="N123" s="503">
        <v>1</v>
      </c>
      <c r="O123" s="503">
        <v>1</v>
      </c>
      <c r="P123" s="503">
        <v>1</v>
      </c>
      <c r="Q123" s="503">
        <v>1</v>
      </c>
      <c r="R123" s="503">
        <v>1</v>
      </c>
      <c r="S123" s="503">
        <v>1</v>
      </c>
      <c r="T123" s="503">
        <v>1</v>
      </c>
      <c r="U123" s="503">
        <v>1</v>
      </c>
      <c r="V123" s="503">
        <v>1</v>
      </c>
      <c r="W123" s="503">
        <v>1</v>
      </c>
      <c r="X123" s="503">
        <v>1</v>
      </c>
      <c r="Y123" s="503">
        <v>1</v>
      </c>
      <c r="Z123" s="503">
        <v>1</v>
      </c>
      <c r="AA123" s="503">
        <v>1</v>
      </c>
      <c r="AB123" s="503">
        <v>1</v>
      </c>
      <c r="AC123" s="503">
        <v>1</v>
      </c>
      <c r="AD123" s="503">
        <v>1</v>
      </c>
      <c r="AE123" s="503">
        <v>1</v>
      </c>
      <c r="AF123" s="504">
        <v>0</v>
      </c>
      <c r="AG123" s="501">
        <v>0</v>
      </c>
      <c r="AH123" s="154">
        <v>0</v>
      </c>
      <c r="AI123" s="154">
        <v>0</v>
      </c>
      <c r="AJ123" s="154">
        <v>0</v>
      </c>
      <c r="AK123" s="154">
        <v>0</v>
      </c>
      <c r="AM123" s="505" t="s">
        <v>676</v>
      </c>
      <c r="AP123" s="505" t="s">
        <v>704</v>
      </c>
    </row>
    <row r="124" spans="1:42" s="505" customFormat="1" ht="15.75" thickBot="1" x14ac:dyDescent="0.3">
      <c r="A124" s="502" t="s">
        <v>307</v>
      </c>
      <c r="B124" s="503">
        <v>1</v>
      </c>
      <c r="C124" s="503">
        <v>1</v>
      </c>
      <c r="D124" s="503">
        <v>1</v>
      </c>
      <c r="E124" s="503">
        <v>0</v>
      </c>
      <c r="F124" s="503">
        <v>1</v>
      </c>
      <c r="G124" s="503">
        <v>1</v>
      </c>
      <c r="H124" s="503">
        <v>1</v>
      </c>
      <c r="I124" s="503">
        <v>1</v>
      </c>
      <c r="J124" s="503">
        <v>1</v>
      </c>
      <c r="K124" s="503">
        <v>1</v>
      </c>
      <c r="L124" s="503">
        <v>1</v>
      </c>
      <c r="M124" s="503">
        <v>1</v>
      </c>
      <c r="N124" s="503">
        <v>1</v>
      </c>
      <c r="O124" s="503">
        <v>1</v>
      </c>
      <c r="P124" s="503">
        <v>1</v>
      </c>
      <c r="Q124" s="503">
        <v>1</v>
      </c>
      <c r="R124" s="503">
        <v>1</v>
      </c>
      <c r="S124" s="503">
        <v>1</v>
      </c>
      <c r="T124" s="503">
        <v>1</v>
      </c>
      <c r="U124" s="503">
        <v>1</v>
      </c>
      <c r="V124" s="503">
        <v>1</v>
      </c>
      <c r="W124" s="503">
        <v>1</v>
      </c>
      <c r="X124" s="503">
        <v>1</v>
      </c>
      <c r="Y124" s="503">
        <v>1</v>
      </c>
      <c r="Z124" s="503">
        <v>1</v>
      </c>
      <c r="AA124" s="503">
        <v>1</v>
      </c>
      <c r="AB124" s="503">
        <v>1</v>
      </c>
      <c r="AC124" s="503">
        <v>1</v>
      </c>
      <c r="AD124" s="503">
        <v>1</v>
      </c>
      <c r="AE124" s="503">
        <v>1</v>
      </c>
      <c r="AF124" s="504">
        <v>0</v>
      </c>
      <c r="AG124" s="501">
        <v>0</v>
      </c>
      <c r="AH124" s="154">
        <v>0</v>
      </c>
      <c r="AI124" s="154">
        <v>0</v>
      </c>
      <c r="AJ124" s="154">
        <v>0</v>
      </c>
      <c r="AK124" s="154">
        <v>0</v>
      </c>
    </row>
    <row r="125" spans="1:42" s="505" customFormat="1" ht="15.75" thickBot="1" x14ac:dyDescent="0.3">
      <c r="A125" s="502" t="s">
        <v>308</v>
      </c>
      <c r="B125" s="503">
        <v>1</v>
      </c>
      <c r="C125" s="503">
        <v>1</v>
      </c>
      <c r="D125" s="503">
        <v>1</v>
      </c>
      <c r="E125" s="503">
        <v>0</v>
      </c>
      <c r="F125" s="503">
        <v>1</v>
      </c>
      <c r="G125" s="503">
        <v>1</v>
      </c>
      <c r="H125" s="503">
        <v>1</v>
      </c>
      <c r="I125" s="503">
        <v>1</v>
      </c>
      <c r="J125" s="503">
        <v>1</v>
      </c>
      <c r="K125" s="503">
        <v>1</v>
      </c>
      <c r="L125" s="503">
        <v>1</v>
      </c>
      <c r="M125" s="503">
        <v>1</v>
      </c>
      <c r="N125" s="503">
        <v>1</v>
      </c>
      <c r="O125" s="503">
        <v>1</v>
      </c>
      <c r="P125" s="503">
        <v>1</v>
      </c>
      <c r="Q125" s="503">
        <v>1</v>
      </c>
      <c r="R125" s="503">
        <v>1</v>
      </c>
      <c r="S125" s="503">
        <v>1</v>
      </c>
      <c r="T125" s="503">
        <v>1</v>
      </c>
      <c r="U125" s="503">
        <v>1</v>
      </c>
      <c r="V125" s="503">
        <v>1</v>
      </c>
      <c r="W125" s="503">
        <v>1</v>
      </c>
      <c r="X125" s="503">
        <v>1</v>
      </c>
      <c r="Y125" s="503">
        <v>1</v>
      </c>
      <c r="Z125" s="503">
        <v>1</v>
      </c>
      <c r="AA125" s="503">
        <v>1</v>
      </c>
      <c r="AB125" s="503">
        <v>1</v>
      </c>
      <c r="AC125" s="503">
        <v>1</v>
      </c>
      <c r="AD125" s="503">
        <v>1</v>
      </c>
      <c r="AE125" s="503">
        <v>1</v>
      </c>
      <c r="AF125" s="504">
        <v>0</v>
      </c>
      <c r="AG125" s="501">
        <v>0</v>
      </c>
      <c r="AH125" s="154">
        <v>0</v>
      </c>
      <c r="AI125" s="154">
        <v>0</v>
      </c>
      <c r="AJ125" s="154">
        <v>0</v>
      </c>
      <c r="AK125" s="154">
        <v>0</v>
      </c>
    </row>
    <row r="126" spans="1:42" s="505" customFormat="1" ht="15.75" thickBot="1" x14ac:dyDescent="0.3">
      <c r="A126" s="502" t="s">
        <v>309</v>
      </c>
      <c r="B126" s="503">
        <v>1</v>
      </c>
      <c r="C126" s="503">
        <v>1</v>
      </c>
      <c r="D126" s="503">
        <v>1</v>
      </c>
      <c r="E126" s="503">
        <v>0</v>
      </c>
      <c r="F126" s="503">
        <v>1</v>
      </c>
      <c r="G126" s="503">
        <v>1</v>
      </c>
      <c r="H126" s="503">
        <v>1</v>
      </c>
      <c r="I126" s="503">
        <v>1</v>
      </c>
      <c r="J126" s="503">
        <v>1</v>
      </c>
      <c r="K126" s="503">
        <v>1</v>
      </c>
      <c r="L126" s="503">
        <v>1</v>
      </c>
      <c r="M126" s="503">
        <v>1</v>
      </c>
      <c r="N126" s="503">
        <v>1</v>
      </c>
      <c r="O126" s="503">
        <v>1</v>
      </c>
      <c r="P126" s="503">
        <v>1</v>
      </c>
      <c r="Q126" s="503">
        <v>1</v>
      </c>
      <c r="R126" s="503">
        <v>1</v>
      </c>
      <c r="S126" s="503">
        <v>1</v>
      </c>
      <c r="T126" s="503">
        <v>1</v>
      </c>
      <c r="U126" s="503">
        <v>1</v>
      </c>
      <c r="V126" s="503">
        <v>1</v>
      </c>
      <c r="W126" s="503">
        <v>1</v>
      </c>
      <c r="X126" s="503">
        <v>1</v>
      </c>
      <c r="Y126" s="503">
        <v>1</v>
      </c>
      <c r="Z126" s="503">
        <v>1</v>
      </c>
      <c r="AA126" s="503">
        <v>1</v>
      </c>
      <c r="AB126" s="503">
        <v>1</v>
      </c>
      <c r="AC126" s="503">
        <v>1</v>
      </c>
      <c r="AD126" s="503">
        <v>1</v>
      </c>
      <c r="AE126" s="503">
        <v>1</v>
      </c>
      <c r="AF126" s="504">
        <v>0</v>
      </c>
      <c r="AG126" s="501">
        <v>0</v>
      </c>
      <c r="AH126" s="154">
        <v>0</v>
      </c>
      <c r="AI126" s="154">
        <v>0</v>
      </c>
      <c r="AJ126" s="154">
        <v>0</v>
      </c>
      <c r="AK126" s="154">
        <v>0</v>
      </c>
    </row>
    <row r="127" spans="1:42" s="505" customFormat="1" ht="15.75" thickBot="1" x14ac:dyDescent="0.3">
      <c r="A127" s="502" t="s">
        <v>310</v>
      </c>
      <c r="B127" s="503">
        <v>1</v>
      </c>
      <c r="C127" s="503">
        <v>1</v>
      </c>
      <c r="D127" s="503">
        <v>1</v>
      </c>
      <c r="E127" s="503">
        <v>0</v>
      </c>
      <c r="F127" s="503">
        <v>1</v>
      </c>
      <c r="G127" s="503">
        <v>1</v>
      </c>
      <c r="H127" s="503">
        <v>1</v>
      </c>
      <c r="I127" s="503">
        <v>1</v>
      </c>
      <c r="J127" s="503">
        <v>1</v>
      </c>
      <c r="K127" s="503">
        <v>1</v>
      </c>
      <c r="L127" s="503">
        <v>1</v>
      </c>
      <c r="M127" s="503">
        <v>1</v>
      </c>
      <c r="N127" s="503">
        <v>1</v>
      </c>
      <c r="O127" s="503">
        <v>1</v>
      </c>
      <c r="P127" s="503">
        <v>1</v>
      </c>
      <c r="Q127" s="503">
        <v>1</v>
      </c>
      <c r="R127" s="503">
        <v>1</v>
      </c>
      <c r="S127" s="503">
        <v>1</v>
      </c>
      <c r="T127" s="503">
        <v>1</v>
      </c>
      <c r="U127" s="503">
        <v>1</v>
      </c>
      <c r="V127" s="503">
        <v>1</v>
      </c>
      <c r="W127" s="503">
        <v>1</v>
      </c>
      <c r="X127" s="503">
        <v>1</v>
      </c>
      <c r="Y127" s="503">
        <v>1</v>
      </c>
      <c r="Z127" s="503">
        <v>1</v>
      </c>
      <c r="AA127" s="503">
        <v>1</v>
      </c>
      <c r="AB127" s="503">
        <v>1</v>
      </c>
      <c r="AC127" s="503">
        <v>1</v>
      </c>
      <c r="AD127" s="503">
        <v>1</v>
      </c>
      <c r="AE127" s="503">
        <v>1</v>
      </c>
      <c r="AF127" s="504">
        <v>0</v>
      </c>
      <c r="AG127" s="501">
        <v>0</v>
      </c>
      <c r="AH127" s="154">
        <v>0</v>
      </c>
      <c r="AI127" s="154">
        <v>0</v>
      </c>
      <c r="AJ127" s="154">
        <v>0</v>
      </c>
      <c r="AK127" s="154">
        <v>0</v>
      </c>
    </row>
    <row r="128" spans="1:42" s="505" customFormat="1" ht="15.75" thickBot="1" x14ac:dyDescent="0.3">
      <c r="A128" s="502" t="s">
        <v>311</v>
      </c>
      <c r="B128" s="503">
        <v>1</v>
      </c>
      <c r="C128" s="503">
        <v>1</v>
      </c>
      <c r="D128" s="503">
        <v>1</v>
      </c>
      <c r="E128" s="503">
        <v>0</v>
      </c>
      <c r="F128" s="503">
        <v>1</v>
      </c>
      <c r="G128" s="503">
        <v>1</v>
      </c>
      <c r="H128" s="503">
        <v>1</v>
      </c>
      <c r="I128" s="503">
        <v>1</v>
      </c>
      <c r="J128" s="503">
        <v>1</v>
      </c>
      <c r="K128" s="503">
        <v>1</v>
      </c>
      <c r="L128" s="503">
        <v>1</v>
      </c>
      <c r="M128" s="503">
        <v>1</v>
      </c>
      <c r="N128" s="503">
        <v>1</v>
      </c>
      <c r="O128" s="503">
        <v>1</v>
      </c>
      <c r="P128" s="503">
        <v>1</v>
      </c>
      <c r="Q128" s="503">
        <v>1</v>
      </c>
      <c r="R128" s="503">
        <v>1</v>
      </c>
      <c r="S128" s="503">
        <v>1</v>
      </c>
      <c r="T128" s="503">
        <v>1</v>
      </c>
      <c r="U128" s="503">
        <v>1</v>
      </c>
      <c r="V128" s="503">
        <v>1</v>
      </c>
      <c r="W128" s="503">
        <v>1</v>
      </c>
      <c r="X128" s="503">
        <v>1</v>
      </c>
      <c r="Y128" s="503">
        <v>1</v>
      </c>
      <c r="Z128" s="503">
        <v>1</v>
      </c>
      <c r="AA128" s="503">
        <v>1</v>
      </c>
      <c r="AB128" s="503">
        <v>1</v>
      </c>
      <c r="AC128" s="503">
        <v>1</v>
      </c>
      <c r="AD128" s="503">
        <v>1</v>
      </c>
      <c r="AE128" s="503">
        <v>1</v>
      </c>
      <c r="AF128" s="504">
        <v>0</v>
      </c>
      <c r="AG128" s="501">
        <v>0</v>
      </c>
      <c r="AH128" s="154">
        <v>0</v>
      </c>
      <c r="AI128" s="154">
        <v>0</v>
      </c>
      <c r="AJ128" s="154">
        <v>0</v>
      </c>
      <c r="AK128" s="154">
        <v>0</v>
      </c>
    </row>
    <row r="129" spans="1:37" s="505" customFormat="1" ht="15.75" thickBot="1" x14ac:dyDescent="0.3">
      <c r="A129" s="502" t="s">
        <v>312</v>
      </c>
      <c r="B129" s="503">
        <v>1</v>
      </c>
      <c r="C129" s="503">
        <v>1</v>
      </c>
      <c r="D129" s="503">
        <v>1</v>
      </c>
      <c r="E129" s="503">
        <v>0</v>
      </c>
      <c r="F129" s="503">
        <v>1</v>
      </c>
      <c r="G129" s="503">
        <v>1</v>
      </c>
      <c r="H129" s="503">
        <v>1</v>
      </c>
      <c r="I129" s="503">
        <v>1</v>
      </c>
      <c r="J129" s="503">
        <v>1</v>
      </c>
      <c r="K129" s="503">
        <v>1</v>
      </c>
      <c r="L129" s="503">
        <v>1</v>
      </c>
      <c r="M129" s="503">
        <v>1</v>
      </c>
      <c r="N129" s="503">
        <v>1</v>
      </c>
      <c r="O129" s="503">
        <v>1</v>
      </c>
      <c r="P129" s="503">
        <v>1</v>
      </c>
      <c r="Q129" s="503">
        <v>1</v>
      </c>
      <c r="R129" s="503">
        <v>1</v>
      </c>
      <c r="S129" s="503">
        <v>1</v>
      </c>
      <c r="T129" s="503">
        <v>1</v>
      </c>
      <c r="U129" s="503">
        <v>1</v>
      </c>
      <c r="V129" s="503">
        <v>1</v>
      </c>
      <c r="W129" s="503">
        <v>1</v>
      </c>
      <c r="X129" s="503">
        <v>1</v>
      </c>
      <c r="Y129" s="503">
        <v>1</v>
      </c>
      <c r="Z129" s="503">
        <v>1</v>
      </c>
      <c r="AA129" s="503">
        <v>1</v>
      </c>
      <c r="AB129" s="503">
        <v>1</v>
      </c>
      <c r="AC129" s="503">
        <v>1</v>
      </c>
      <c r="AD129" s="503">
        <v>1</v>
      </c>
      <c r="AE129" s="503">
        <v>1</v>
      </c>
      <c r="AF129" s="504">
        <v>0</v>
      </c>
      <c r="AG129" s="501">
        <v>0</v>
      </c>
      <c r="AH129" s="154">
        <v>0</v>
      </c>
      <c r="AI129" s="154">
        <v>0</v>
      </c>
      <c r="AJ129" s="154">
        <v>0</v>
      </c>
      <c r="AK129" s="154">
        <v>0</v>
      </c>
    </row>
    <row r="130" spans="1:37" s="505" customFormat="1" ht="15.75" thickBot="1" x14ac:dyDescent="0.3">
      <c r="A130" s="502" t="s">
        <v>313</v>
      </c>
      <c r="B130" s="503">
        <v>1</v>
      </c>
      <c r="C130" s="503">
        <v>1</v>
      </c>
      <c r="D130" s="503">
        <v>1</v>
      </c>
      <c r="E130" s="503">
        <v>0</v>
      </c>
      <c r="F130" s="503">
        <v>1</v>
      </c>
      <c r="G130" s="503">
        <v>1</v>
      </c>
      <c r="H130" s="503">
        <v>1</v>
      </c>
      <c r="I130" s="503">
        <v>1</v>
      </c>
      <c r="J130" s="503">
        <v>1</v>
      </c>
      <c r="K130" s="503">
        <v>1</v>
      </c>
      <c r="L130" s="503">
        <v>1</v>
      </c>
      <c r="M130" s="503">
        <v>1</v>
      </c>
      <c r="N130" s="503">
        <v>1</v>
      </c>
      <c r="O130" s="503">
        <v>1</v>
      </c>
      <c r="P130" s="503">
        <v>1</v>
      </c>
      <c r="Q130" s="503">
        <v>1</v>
      </c>
      <c r="R130" s="503">
        <v>1</v>
      </c>
      <c r="S130" s="503">
        <v>1</v>
      </c>
      <c r="T130" s="503">
        <v>1</v>
      </c>
      <c r="U130" s="503">
        <v>1</v>
      </c>
      <c r="V130" s="503">
        <v>1</v>
      </c>
      <c r="W130" s="503">
        <v>1</v>
      </c>
      <c r="X130" s="503">
        <v>1</v>
      </c>
      <c r="Y130" s="503">
        <v>1</v>
      </c>
      <c r="Z130" s="503">
        <v>1</v>
      </c>
      <c r="AA130" s="503">
        <v>1</v>
      </c>
      <c r="AB130" s="503">
        <v>1</v>
      </c>
      <c r="AC130" s="503">
        <v>1</v>
      </c>
      <c r="AD130" s="503">
        <v>1</v>
      </c>
      <c r="AE130" s="503">
        <v>1</v>
      </c>
      <c r="AF130" s="504">
        <v>0</v>
      </c>
      <c r="AG130" s="501">
        <v>0</v>
      </c>
      <c r="AH130" s="154">
        <v>0</v>
      </c>
      <c r="AI130" s="154">
        <v>0</v>
      </c>
      <c r="AJ130" s="154">
        <v>0</v>
      </c>
      <c r="AK130" s="154">
        <v>0</v>
      </c>
    </row>
    <row r="131" spans="1:37" s="505" customFormat="1" ht="15.75" thickBot="1" x14ac:dyDescent="0.3">
      <c r="A131" s="502" t="s">
        <v>314</v>
      </c>
      <c r="B131" s="503">
        <v>1</v>
      </c>
      <c r="C131" s="503">
        <v>1</v>
      </c>
      <c r="D131" s="503">
        <v>1</v>
      </c>
      <c r="E131" s="503">
        <v>0</v>
      </c>
      <c r="F131" s="503">
        <v>1</v>
      </c>
      <c r="G131" s="503">
        <v>1</v>
      </c>
      <c r="H131" s="503">
        <v>1</v>
      </c>
      <c r="I131" s="503">
        <v>1</v>
      </c>
      <c r="J131" s="503">
        <v>1</v>
      </c>
      <c r="K131" s="503">
        <v>1</v>
      </c>
      <c r="L131" s="503">
        <v>1</v>
      </c>
      <c r="M131" s="503">
        <v>1</v>
      </c>
      <c r="N131" s="503">
        <v>1</v>
      </c>
      <c r="O131" s="503">
        <v>1</v>
      </c>
      <c r="P131" s="503">
        <v>1</v>
      </c>
      <c r="Q131" s="503">
        <v>1</v>
      </c>
      <c r="R131" s="503">
        <v>1</v>
      </c>
      <c r="S131" s="503">
        <v>1</v>
      </c>
      <c r="T131" s="503">
        <v>1</v>
      </c>
      <c r="U131" s="503">
        <v>1</v>
      </c>
      <c r="V131" s="503">
        <v>1</v>
      </c>
      <c r="W131" s="503">
        <v>1</v>
      </c>
      <c r="X131" s="503">
        <v>1</v>
      </c>
      <c r="Y131" s="503">
        <v>1</v>
      </c>
      <c r="Z131" s="503">
        <v>1</v>
      </c>
      <c r="AA131" s="503">
        <v>1</v>
      </c>
      <c r="AB131" s="503">
        <v>1</v>
      </c>
      <c r="AC131" s="503">
        <v>1</v>
      </c>
      <c r="AD131" s="503">
        <v>1</v>
      </c>
      <c r="AE131" s="503">
        <v>1</v>
      </c>
      <c r="AF131" s="504">
        <v>0</v>
      </c>
      <c r="AG131" s="501">
        <v>0</v>
      </c>
      <c r="AH131" s="154">
        <v>0</v>
      </c>
      <c r="AI131" s="154">
        <v>0</v>
      </c>
      <c r="AJ131" s="154">
        <v>0</v>
      </c>
      <c r="AK131" s="154">
        <v>0</v>
      </c>
    </row>
    <row r="132" spans="1:37" s="505" customFormat="1" ht="15.75" thickBot="1" x14ac:dyDescent="0.3">
      <c r="A132" s="502" t="s">
        <v>315</v>
      </c>
      <c r="B132" s="503">
        <v>1</v>
      </c>
      <c r="C132" s="503">
        <v>1</v>
      </c>
      <c r="D132" s="503">
        <v>1</v>
      </c>
      <c r="E132" s="503">
        <v>0</v>
      </c>
      <c r="F132" s="503">
        <v>1</v>
      </c>
      <c r="G132" s="503">
        <v>1</v>
      </c>
      <c r="H132" s="503">
        <v>1</v>
      </c>
      <c r="I132" s="503">
        <v>1</v>
      </c>
      <c r="J132" s="503">
        <v>1</v>
      </c>
      <c r="K132" s="503">
        <v>1</v>
      </c>
      <c r="L132" s="503">
        <v>1</v>
      </c>
      <c r="M132" s="503">
        <v>1</v>
      </c>
      <c r="N132" s="503">
        <v>1</v>
      </c>
      <c r="O132" s="503">
        <v>1</v>
      </c>
      <c r="P132" s="503">
        <v>1</v>
      </c>
      <c r="Q132" s="503">
        <v>1</v>
      </c>
      <c r="R132" s="503">
        <v>1</v>
      </c>
      <c r="S132" s="503">
        <v>1</v>
      </c>
      <c r="T132" s="503">
        <v>1</v>
      </c>
      <c r="U132" s="503">
        <v>1</v>
      </c>
      <c r="V132" s="503">
        <v>1</v>
      </c>
      <c r="W132" s="503">
        <v>1</v>
      </c>
      <c r="X132" s="503">
        <v>1</v>
      </c>
      <c r="Y132" s="503">
        <v>1</v>
      </c>
      <c r="Z132" s="503">
        <v>1</v>
      </c>
      <c r="AA132" s="503">
        <v>1</v>
      </c>
      <c r="AB132" s="503">
        <v>1</v>
      </c>
      <c r="AC132" s="503">
        <v>1</v>
      </c>
      <c r="AD132" s="503">
        <v>1</v>
      </c>
      <c r="AE132" s="503">
        <v>1</v>
      </c>
      <c r="AF132" s="504">
        <v>0</v>
      </c>
      <c r="AG132" s="501">
        <v>0</v>
      </c>
      <c r="AH132" s="154">
        <v>0</v>
      </c>
      <c r="AI132" s="154">
        <v>0</v>
      </c>
      <c r="AJ132" s="154">
        <v>0</v>
      </c>
      <c r="AK132" s="154">
        <v>0</v>
      </c>
    </row>
    <row r="133" spans="1:37" s="505" customFormat="1" ht="15.75" thickBot="1" x14ac:dyDescent="0.3">
      <c r="A133" s="502" t="s">
        <v>316</v>
      </c>
      <c r="B133" s="503">
        <v>1</v>
      </c>
      <c r="C133" s="503">
        <v>1</v>
      </c>
      <c r="D133" s="503">
        <v>1</v>
      </c>
      <c r="E133" s="503">
        <v>0</v>
      </c>
      <c r="F133" s="503">
        <v>1</v>
      </c>
      <c r="G133" s="503">
        <v>1</v>
      </c>
      <c r="H133" s="503">
        <v>1</v>
      </c>
      <c r="I133" s="503">
        <v>1</v>
      </c>
      <c r="J133" s="503">
        <v>1</v>
      </c>
      <c r="K133" s="503">
        <v>1</v>
      </c>
      <c r="L133" s="503">
        <v>1</v>
      </c>
      <c r="M133" s="503">
        <v>1</v>
      </c>
      <c r="N133" s="503">
        <v>1</v>
      </c>
      <c r="O133" s="503">
        <v>1</v>
      </c>
      <c r="P133" s="503">
        <v>1</v>
      </c>
      <c r="Q133" s="503">
        <v>1</v>
      </c>
      <c r="R133" s="503">
        <v>1</v>
      </c>
      <c r="S133" s="503">
        <v>1</v>
      </c>
      <c r="T133" s="503">
        <v>1</v>
      </c>
      <c r="U133" s="503">
        <v>1</v>
      </c>
      <c r="V133" s="503">
        <v>1</v>
      </c>
      <c r="W133" s="503">
        <v>1</v>
      </c>
      <c r="X133" s="503">
        <v>1</v>
      </c>
      <c r="Y133" s="503">
        <v>1</v>
      </c>
      <c r="Z133" s="503">
        <v>1</v>
      </c>
      <c r="AA133" s="503">
        <v>1</v>
      </c>
      <c r="AB133" s="503">
        <v>1</v>
      </c>
      <c r="AC133" s="503">
        <v>1</v>
      </c>
      <c r="AD133" s="503">
        <v>1</v>
      </c>
      <c r="AE133" s="503">
        <v>1</v>
      </c>
      <c r="AF133" s="504">
        <v>0</v>
      </c>
      <c r="AG133" s="501">
        <v>0</v>
      </c>
      <c r="AH133" s="154">
        <v>0</v>
      </c>
      <c r="AI133" s="154">
        <v>0</v>
      </c>
      <c r="AJ133" s="154">
        <v>0</v>
      </c>
      <c r="AK133" s="154">
        <v>0</v>
      </c>
    </row>
    <row r="134" spans="1:37" s="505" customFormat="1" ht="15.75" thickBot="1" x14ac:dyDescent="0.3">
      <c r="A134" s="502" t="s">
        <v>317</v>
      </c>
      <c r="B134" s="503">
        <v>1</v>
      </c>
      <c r="C134" s="503">
        <v>1</v>
      </c>
      <c r="D134" s="503">
        <v>1</v>
      </c>
      <c r="E134" s="503">
        <v>0</v>
      </c>
      <c r="F134" s="503">
        <v>1</v>
      </c>
      <c r="G134" s="503">
        <v>1</v>
      </c>
      <c r="H134" s="503">
        <v>1</v>
      </c>
      <c r="I134" s="503">
        <v>1</v>
      </c>
      <c r="J134" s="503">
        <v>1</v>
      </c>
      <c r="K134" s="503">
        <v>1</v>
      </c>
      <c r="L134" s="503">
        <v>1</v>
      </c>
      <c r="M134" s="503">
        <v>1</v>
      </c>
      <c r="N134" s="503">
        <v>1</v>
      </c>
      <c r="O134" s="503">
        <v>1</v>
      </c>
      <c r="P134" s="503">
        <v>1</v>
      </c>
      <c r="Q134" s="503">
        <v>1</v>
      </c>
      <c r="R134" s="503">
        <v>1</v>
      </c>
      <c r="S134" s="503">
        <v>1</v>
      </c>
      <c r="T134" s="503">
        <v>1</v>
      </c>
      <c r="U134" s="503">
        <v>1</v>
      </c>
      <c r="V134" s="503">
        <v>1</v>
      </c>
      <c r="W134" s="503">
        <v>1</v>
      </c>
      <c r="X134" s="503">
        <v>1</v>
      </c>
      <c r="Y134" s="503">
        <v>1</v>
      </c>
      <c r="Z134" s="503">
        <v>1</v>
      </c>
      <c r="AA134" s="503">
        <v>1</v>
      </c>
      <c r="AB134" s="503">
        <v>1</v>
      </c>
      <c r="AC134" s="503">
        <v>1</v>
      </c>
      <c r="AD134" s="503">
        <v>1</v>
      </c>
      <c r="AE134" s="503">
        <v>1</v>
      </c>
      <c r="AF134" s="504">
        <v>0</v>
      </c>
      <c r="AG134" s="501">
        <v>0</v>
      </c>
      <c r="AH134" s="154">
        <v>0</v>
      </c>
      <c r="AI134" s="154">
        <v>0</v>
      </c>
      <c r="AJ134" s="154">
        <v>0</v>
      </c>
      <c r="AK134" s="154">
        <v>0</v>
      </c>
    </row>
    <row r="135" spans="1:37" s="505" customFormat="1" ht="15.75" thickBot="1" x14ac:dyDescent="0.3">
      <c r="A135" s="502" t="s">
        <v>318</v>
      </c>
      <c r="B135" s="503">
        <v>1</v>
      </c>
      <c r="C135" s="503">
        <v>1</v>
      </c>
      <c r="D135" s="503">
        <v>1</v>
      </c>
      <c r="E135" s="503">
        <v>0</v>
      </c>
      <c r="F135" s="503">
        <v>1</v>
      </c>
      <c r="G135" s="503">
        <v>1</v>
      </c>
      <c r="H135" s="503">
        <v>1</v>
      </c>
      <c r="I135" s="503">
        <v>1</v>
      </c>
      <c r="J135" s="503">
        <v>1</v>
      </c>
      <c r="K135" s="503">
        <v>1</v>
      </c>
      <c r="L135" s="503">
        <v>1</v>
      </c>
      <c r="M135" s="503">
        <v>1</v>
      </c>
      <c r="N135" s="503">
        <v>1</v>
      </c>
      <c r="O135" s="503">
        <v>1</v>
      </c>
      <c r="P135" s="503">
        <v>1</v>
      </c>
      <c r="Q135" s="503">
        <v>1</v>
      </c>
      <c r="R135" s="503">
        <v>1</v>
      </c>
      <c r="S135" s="503">
        <v>1</v>
      </c>
      <c r="T135" s="503">
        <v>1</v>
      </c>
      <c r="U135" s="503">
        <v>1</v>
      </c>
      <c r="V135" s="503">
        <v>1</v>
      </c>
      <c r="W135" s="503">
        <v>1</v>
      </c>
      <c r="X135" s="503">
        <v>1</v>
      </c>
      <c r="Y135" s="503">
        <v>1</v>
      </c>
      <c r="Z135" s="503">
        <v>1</v>
      </c>
      <c r="AA135" s="503">
        <v>1</v>
      </c>
      <c r="AB135" s="503">
        <v>1</v>
      </c>
      <c r="AC135" s="503">
        <v>1</v>
      </c>
      <c r="AD135" s="503">
        <v>1</v>
      </c>
      <c r="AE135" s="503">
        <v>1</v>
      </c>
      <c r="AF135" s="504">
        <v>0</v>
      </c>
      <c r="AG135" s="501">
        <v>0</v>
      </c>
      <c r="AH135" s="154">
        <v>0</v>
      </c>
      <c r="AI135" s="154">
        <v>0</v>
      </c>
      <c r="AJ135" s="154">
        <v>0</v>
      </c>
      <c r="AK135" s="154">
        <v>0</v>
      </c>
    </row>
    <row r="136" spans="1:37" s="505" customFormat="1" ht="15.75" thickBot="1" x14ac:dyDescent="0.3">
      <c r="A136" s="502" t="s">
        <v>319</v>
      </c>
      <c r="B136" s="503">
        <v>1</v>
      </c>
      <c r="C136" s="503">
        <v>1</v>
      </c>
      <c r="D136" s="503">
        <v>1</v>
      </c>
      <c r="E136" s="503">
        <v>0</v>
      </c>
      <c r="F136" s="503">
        <v>1</v>
      </c>
      <c r="G136" s="503">
        <v>1</v>
      </c>
      <c r="H136" s="503">
        <v>1</v>
      </c>
      <c r="I136" s="503">
        <v>1</v>
      </c>
      <c r="J136" s="503">
        <v>1</v>
      </c>
      <c r="K136" s="503">
        <v>1</v>
      </c>
      <c r="L136" s="503">
        <v>1</v>
      </c>
      <c r="M136" s="503">
        <v>1</v>
      </c>
      <c r="N136" s="503">
        <v>1</v>
      </c>
      <c r="O136" s="503">
        <v>1</v>
      </c>
      <c r="P136" s="503">
        <v>1</v>
      </c>
      <c r="Q136" s="503">
        <v>1</v>
      </c>
      <c r="R136" s="503">
        <v>1</v>
      </c>
      <c r="S136" s="503">
        <v>1</v>
      </c>
      <c r="T136" s="503">
        <v>1</v>
      </c>
      <c r="U136" s="503">
        <v>1</v>
      </c>
      <c r="V136" s="503">
        <v>1</v>
      </c>
      <c r="W136" s="503">
        <v>1</v>
      </c>
      <c r="X136" s="503">
        <v>1</v>
      </c>
      <c r="Y136" s="503">
        <v>1</v>
      </c>
      <c r="Z136" s="503">
        <v>1</v>
      </c>
      <c r="AA136" s="503">
        <v>1</v>
      </c>
      <c r="AB136" s="503">
        <v>1</v>
      </c>
      <c r="AC136" s="503">
        <v>1</v>
      </c>
      <c r="AD136" s="503">
        <v>1</v>
      </c>
      <c r="AE136" s="503">
        <v>1</v>
      </c>
      <c r="AF136" s="504">
        <v>0</v>
      </c>
      <c r="AG136" s="501">
        <v>0</v>
      </c>
      <c r="AH136" s="154">
        <v>0</v>
      </c>
      <c r="AI136" s="154">
        <v>0</v>
      </c>
      <c r="AJ136" s="154">
        <v>0</v>
      </c>
      <c r="AK136" s="154">
        <v>0</v>
      </c>
    </row>
    <row r="137" spans="1:37" s="505" customFormat="1" ht="15.75" thickBot="1" x14ac:dyDescent="0.3">
      <c r="A137" s="502" t="s">
        <v>320</v>
      </c>
      <c r="B137" s="503">
        <v>1</v>
      </c>
      <c r="C137" s="503">
        <v>1</v>
      </c>
      <c r="D137" s="503">
        <v>1</v>
      </c>
      <c r="E137" s="503">
        <v>0</v>
      </c>
      <c r="F137" s="503">
        <v>1</v>
      </c>
      <c r="G137" s="503">
        <v>1</v>
      </c>
      <c r="H137" s="503">
        <v>1</v>
      </c>
      <c r="I137" s="503">
        <v>1</v>
      </c>
      <c r="J137" s="503">
        <v>1</v>
      </c>
      <c r="K137" s="503">
        <v>1</v>
      </c>
      <c r="L137" s="503">
        <v>1</v>
      </c>
      <c r="M137" s="503">
        <v>1</v>
      </c>
      <c r="N137" s="503">
        <v>1</v>
      </c>
      <c r="O137" s="503">
        <v>1</v>
      </c>
      <c r="P137" s="503">
        <v>1</v>
      </c>
      <c r="Q137" s="503">
        <v>1</v>
      </c>
      <c r="R137" s="503">
        <v>1</v>
      </c>
      <c r="S137" s="503">
        <v>1</v>
      </c>
      <c r="T137" s="503">
        <v>1</v>
      </c>
      <c r="U137" s="503">
        <v>1</v>
      </c>
      <c r="V137" s="503">
        <v>1</v>
      </c>
      <c r="W137" s="503">
        <v>1</v>
      </c>
      <c r="X137" s="503">
        <v>1</v>
      </c>
      <c r="Y137" s="503">
        <v>1</v>
      </c>
      <c r="Z137" s="503">
        <v>1</v>
      </c>
      <c r="AA137" s="503">
        <v>1</v>
      </c>
      <c r="AB137" s="503">
        <v>1</v>
      </c>
      <c r="AC137" s="503">
        <v>1</v>
      </c>
      <c r="AD137" s="503">
        <v>1</v>
      </c>
      <c r="AE137" s="503">
        <v>1</v>
      </c>
      <c r="AF137" s="504">
        <v>0</v>
      </c>
      <c r="AG137" s="501">
        <v>0</v>
      </c>
      <c r="AH137" s="154">
        <v>0</v>
      </c>
      <c r="AI137" s="154">
        <v>0</v>
      </c>
      <c r="AJ137" s="154">
        <v>0</v>
      </c>
      <c r="AK137" s="154">
        <v>0</v>
      </c>
    </row>
    <row r="138" spans="1:37" s="505" customFormat="1" ht="15.75" thickBot="1" x14ac:dyDescent="0.3">
      <c r="A138" s="502" t="s">
        <v>321</v>
      </c>
      <c r="B138" s="503">
        <v>1</v>
      </c>
      <c r="C138" s="503">
        <v>1</v>
      </c>
      <c r="D138" s="503">
        <v>1</v>
      </c>
      <c r="E138" s="503">
        <v>0</v>
      </c>
      <c r="F138" s="503">
        <v>1</v>
      </c>
      <c r="G138" s="503">
        <v>1</v>
      </c>
      <c r="H138" s="503">
        <v>1</v>
      </c>
      <c r="I138" s="503">
        <v>1</v>
      </c>
      <c r="J138" s="503">
        <v>1</v>
      </c>
      <c r="K138" s="503">
        <v>1</v>
      </c>
      <c r="L138" s="503">
        <v>1</v>
      </c>
      <c r="M138" s="503">
        <v>1</v>
      </c>
      <c r="N138" s="503">
        <v>1</v>
      </c>
      <c r="O138" s="503">
        <v>1</v>
      </c>
      <c r="P138" s="503">
        <v>1</v>
      </c>
      <c r="Q138" s="503">
        <v>1</v>
      </c>
      <c r="R138" s="503">
        <v>1</v>
      </c>
      <c r="S138" s="503">
        <v>1</v>
      </c>
      <c r="T138" s="503">
        <v>1</v>
      </c>
      <c r="U138" s="503">
        <v>1</v>
      </c>
      <c r="V138" s="503">
        <v>1</v>
      </c>
      <c r="W138" s="503">
        <v>1</v>
      </c>
      <c r="X138" s="503">
        <v>1</v>
      </c>
      <c r="Y138" s="503">
        <v>1</v>
      </c>
      <c r="Z138" s="503">
        <v>1</v>
      </c>
      <c r="AA138" s="503">
        <v>1</v>
      </c>
      <c r="AB138" s="503">
        <v>1</v>
      </c>
      <c r="AC138" s="503">
        <v>1</v>
      </c>
      <c r="AD138" s="503">
        <v>1</v>
      </c>
      <c r="AE138" s="503">
        <v>1</v>
      </c>
      <c r="AF138" s="504">
        <v>0</v>
      </c>
      <c r="AG138" s="501">
        <v>0</v>
      </c>
      <c r="AH138" s="154">
        <v>0</v>
      </c>
      <c r="AI138" s="154">
        <v>0</v>
      </c>
      <c r="AJ138" s="154">
        <v>0</v>
      </c>
      <c r="AK138" s="154">
        <v>0</v>
      </c>
    </row>
    <row r="139" spans="1:37" s="505" customFormat="1" ht="15.75" thickBot="1" x14ac:dyDescent="0.3">
      <c r="A139" s="502" t="s">
        <v>322</v>
      </c>
      <c r="B139" s="503">
        <v>1</v>
      </c>
      <c r="C139" s="503">
        <v>1</v>
      </c>
      <c r="D139" s="503">
        <v>1</v>
      </c>
      <c r="E139" s="503">
        <v>0</v>
      </c>
      <c r="F139" s="503">
        <v>1</v>
      </c>
      <c r="G139" s="503">
        <v>1</v>
      </c>
      <c r="H139" s="503">
        <v>1</v>
      </c>
      <c r="I139" s="503">
        <v>1</v>
      </c>
      <c r="J139" s="503">
        <v>1</v>
      </c>
      <c r="K139" s="503">
        <v>1</v>
      </c>
      <c r="L139" s="503">
        <v>1</v>
      </c>
      <c r="M139" s="503">
        <v>1</v>
      </c>
      <c r="N139" s="503">
        <v>1</v>
      </c>
      <c r="O139" s="503">
        <v>1</v>
      </c>
      <c r="P139" s="503">
        <v>1</v>
      </c>
      <c r="Q139" s="503">
        <v>1</v>
      </c>
      <c r="R139" s="503">
        <v>1</v>
      </c>
      <c r="S139" s="503">
        <v>1</v>
      </c>
      <c r="T139" s="503">
        <v>1</v>
      </c>
      <c r="U139" s="503">
        <v>1</v>
      </c>
      <c r="V139" s="503">
        <v>1</v>
      </c>
      <c r="W139" s="503">
        <v>1</v>
      </c>
      <c r="X139" s="503">
        <v>1</v>
      </c>
      <c r="Y139" s="503">
        <v>1</v>
      </c>
      <c r="Z139" s="503">
        <v>1</v>
      </c>
      <c r="AA139" s="503">
        <v>1</v>
      </c>
      <c r="AB139" s="503">
        <v>1</v>
      </c>
      <c r="AC139" s="503">
        <v>1</v>
      </c>
      <c r="AD139" s="503">
        <v>1</v>
      </c>
      <c r="AE139" s="503">
        <v>1</v>
      </c>
      <c r="AF139" s="504">
        <v>0</v>
      </c>
      <c r="AG139" s="501">
        <v>0</v>
      </c>
      <c r="AH139" s="154">
        <v>0</v>
      </c>
      <c r="AI139" s="154">
        <v>0</v>
      </c>
      <c r="AJ139" s="154">
        <v>0</v>
      </c>
      <c r="AK139" s="154">
        <v>0</v>
      </c>
    </row>
    <row r="140" spans="1:37" s="505" customFormat="1" ht="15.75" thickBot="1" x14ac:dyDescent="0.3">
      <c r="A140" s="502" t="s">
        <v>323</v>
      </c>
      <c r="B140" s="503">
        <v>1</v>
      </c>
      <c r="C140" s="503">
        <v>1</v>
      </c>
      <c r="D140" s="503">
        <v>1</v>
      </c>
      <c r="E140" s="503">
        <v>0</v>
      </c>
      <c r="F140" s="503">
        <v>1</v>
      </c>
      <c r="G140" s="503">
        <v>1</v>
      </c>
      <c r="H140" s="503">
        <v>1</v>
      </c>
      <c r="I140" s="503">
        <v>1</v>
      </c>
      <c r="J140" s="503">
        <v>1</v>
      </c>
      <c r="K140" s="503">
        <v>1</v>
      </c>
      <c r="L140" s="503">
        <v>1</v>
      </c>
      <c r="M140" s="503">
        <v>1</v>
      </c>
      <c r="N140" s="503">
        <v>1</v>
      </c>
      <c r="O140" s="503">
        <v>1</v>
      </c>
      <c r="P140" s="503">
        <v>1</v>
      </c>
      <c r="Q140" s="503">
        <v>1</v>
      </c>
      <c r="R140" s="503">
        <v>1</v>
      </c>
      <c r="S140" s="503">
        <v>1</v>
      </c>
      <c r="T140" s="503">
        <v>1</v>
      </c>
      <c r="U140" s="503">
        <v>1</v>
      </c>
      <c r="V140" s="503">
        <v>1</v>
      </c>
      <c r="W140" s="503">
        <v>1</v>
      </c>
      <c r="X140" s="503">
        <v>1</v>
      </c>
      <c r="Y140" s="503">
        <v>1</v>
      </c>
      <c r="Z140" s="503">
        <v>1</v>
      </c>
      <c r="AA140" s="503">
        <v>1</v>
      </c>
      <c r="AB140" s="503">
        <v>1</v>
      </c>
      <c r="AC140" s="503">
        <v>1</v>
      </c>
      <c r="AD140" s="503">
        <v>1</v>
      </c>
      <c r="AE140" s="503">
        <v>1</v>
      </c>
      <c r="AF140" s="504">
        <v>0</v>
      </c>
      <c r="AG140" s="501">
        <v>0</v>
      </c>
      <c r="AH140" s="154">
        <v>0</v>
      </c>
      <c r="AI140" s="154">
        <v>0</v>
      </c>
      <c r="AJ140" s="154">
        <v>0</v>
      </c>
      <c r="AK140" s="154">
        <v>0</v>
      </c>
    </row>
    <row r="141" spans="1:37" s="505" customFormat="1" ht="15.75" thickBot="1" x14ac:dyDescent="0.3">
      <c r="A141" s="502" t="s">
        <v>324</v>
      </c>
      <c r="B141" s="503">
        <v>1</v>
      </c>
      <c r="C141" s="503">
        <v>1</v>
      </c>
      <c r="D141" s="503">
        <v>1</v>
      </c>
      <c r="E141" s="503">
        <v>0</v>
      </c>
      <c r="F141" s="503">
        <v>1</v>
      </c>
      <c r="G141" s="503">
        <v>1</v>
      </c>
      <c r="H141" s="503">
        <v>1</v>
      </c>
      <c r="I141" s="503">
        <v>1</v>
      </c>
      <c r="J141" s="503">
        <v>1</v>
      </c>
      <c r="K141" s="503">
        <v>1</v>
      </c>
      <c r="L141" s="503">
        <v>1</v>
      </c>
      <c r="M141" s="503">
        <v>1</v>
      </c>
      <c r="N141" s="503">
        <v>1</v>
      </c>
      <c r="O141" s="503">
        <v>1</v>
      </c>
      <c r="P141" s="503">
        <v>1</v>
      </c>
      <c r="Q141" s="503">
        <v>1</v>
      </c>
      <c r="R141" s="503">
        <v>1</v>
      </c>
      <c r="S141" s="503">
        <v>1</v>
      </c>
      <c r="T141" s="503">
        <v>1</v>
      </c>
      <c r="U141" s="503">
        <v>1</v>
      </c>
      <c r="V141" s="503">
        <v>1</v>
      </c>
      <c r="W141" s="503">
        <v>1</v>
      </c>
      <c r="X141" s="503">
        <v>1</v>
      </c>
      <c r="Y141" s="503">
        <v>1</v>
      </c>
      <c r="Z141" s="503">
        <v>1</v>
      </c>
      <c r="AA141" s="503">
        <v>1</v>
      </c>
      <c r="AB141" s="503">
        <v>1</v>
      </c>
      <c r="AC141" s="503">
        <v>1</v>
      </c>
      <c r="AD141" s="503">
        <v>1</v>
      </c>
      <c r="AE141" s="503">
        <v>1</v>
      </c>
      <c r="AF141" s="504">
        <v>0</v>
      </c>
      <c r="AG141" s="501">
        <v>0</v>
      </c>
      <c r="AH141" s="154">
        <v>0</v>
      </c>
      <c r="AI141" s="154">
        <v>0</v>
      </c>
      <c r="AJ141" s="154">
        <v>0</v>
      </c>
      <c r="AK141" s="154">
        <v>0</v>
      </c>
    </row>
    <row r="142" spans="1:37" s="505" customFormat="1" ht="15.75" thickBot="1" x14ac:dyDescent="0.3">
      <c r="A142" s="502" t="s">
        <v>325</v>
      </c>
      <c r="B142" s="503">
        <v>1</v>
      </c>
      <c r="C142" s="503">
        <v>1</v>
      </c>
      <c r="D142" s="503">
        <v>1</v>
      </c>
      <c r="E142" s="503">
        <v>0</v>
      </c>
      <c r="F142" s="503">
        <v>1</v>
      </c>
      <c r="G142" s="503">
        <v>1</v>
      </c>
      <c r="H142" s="503">
        <v>1</v>
      </c>
      <c r="I142" s="503">
        <v>1</v>
      </c>
      <c r="J142" s="503">
        <v>1</v>
      </c>
      <c r="K142" s="503">
        <v>1</v>
      </c>
      <c r="L142" s="503">
        <v>1</v>
      </c>
      <c r="M142" s="503">
        <v>1</v>
      </c>
      <c r="N142" s="503">
        <v>1</v>
      </c>
      <c r="O142" s="503">
        <v>1</v>
      </c>
      <c r="P142" s="503">
        <v>1</v>
      </c>
      <c r="Q142" s="503">
        <v>1</v>
      </c>
      <c r="R142" s="503">
        <v>1</v>
      </c>
      <c r="S142" s="503">
        <v>1</v>
      </c>
      <c r="T142" s="503">
        <v>1</v>
      </c>
      <c r="U142" s="503">
        <v>1</v>
      </c>
      <c r="V142" s="503">
        <v>1</v>
      </c>
      <c r="W142" s="503">
        <v>1</v>
      </c>
      <c r="X142" s="503">
        <v>1</v>
      </c>
      <c r="Y142" s="503">
        <v>1</v>
      </c>
      <c r="Z142" s="503">
        <v>1</v>
      </c>
      <c r="AA142" s="503">
        <v>1</v>
      </c>
      <c r="AB142" s="503">
        <v>1</v>
      </c>
      <c r="AC142" s="503">
        <v>1</v>
      </c>
      <c r="AD142" s="503">
        <v>1</v>
      </c>
      <c r="AE142" s="503">
        <v>1</v>
      </c>
      <c r="AF142" s="504">
        <v>0</v>
      </c>
      <c r="AG142" s="501">
        <v>0</v>
      </c>
      <c r="AH142" s="154">
        <v>0</v>
      </c>
      <c r="AI142" s="154">
        <v>0</v>
      </c>
      <c r="AJ142" s="154">
        <v>0</v>
      </c>
      <c r="AK142" s="154">
        <v>0</v>
      </c>
    </row>
    <row r="143" spans="1:37" s="505" customFormat="1" ht="15.75" thickBot="1" x14ac:dyDescent="0.3">
      <c r="A143" s="502" t="s">
        <v>326</v>
      </c>
      <c r="B143" s="503">
        <v>1</v>
      </c>
      <c r="C143" s="503">
        <v>1</v>
      </c>
      <c r="D143" s="503">
        <v>1</v>
      </c>
      <c r="E143" s="503">
        <v>0</v>
      </c>
      <c r="F143" s="503">
        <v>1</v>
      </c>
      <c r="G143" s="503">
        <v>1</v>
      </c>
      <c r="H143" s="503">
        <v>1</v>
      </c>
      <c r="I143" s="503">
        <v>1</v>
      </c>
      <c r="J143" s="503">
        <v>1</v>
      </c>
      <c r="K143" s="503">
        <v>1</v>
      </c>
      <c r="L143" s="503">
        <v>1</v>
      </c>
      <c r="M143" s="503">
        <v>1</v>
      </c>
      <c r="N143" s="503">
        <v>1</v>
      </c>
      <c r="O143" s="503">
        <v>1</v>
      </c>
      <c r="P143" s="503">
        <v>1</v>
      </c>
      <c r="Q143" s="503">
        <v>1</v>
      </c>
      <c r="R143" s="503">
        <v>1</v>
      </c>
      <c r="S143" s="503">
        <v>1</v>
      </c>
      <c r="T143" s="503">
        <v>1</v>
      </c>
      <c r="U143" s="503">
        <v>1</v>
      </c>
      <c r="V143" s="503">
        <v>1</v>
      </c>
      <c r="W143" s="503">
        <v>1</v>
      </c>
      <c r="X143" s="503">
        <v>1</v>
      </c>
      <c r="Y143" s="503">
        <v>1</v>
      </c>
      <c r="Z143" s="503">
        <v>1</v>
      </c>
      <c r="AA143" s="503">
        <v>1</v>
      </c>
      <c r="AB143" s="503">
        <v>1</v>
      </c>
      <c r="AC143" s="503">
        <v>1</v>
      </c>
      <c r="AD143" s="503">
        <v>1</v>
      </c>
      <c r="AE143" s="503">
        <v>1</v>
      </c>
      <c r="AF143" s="504">
        <v>0</v>
      </c>
      <c r="AG143" s="501">
        <v>0</v>
      </c>
      <c r="AH143" s="154">
        <v>0</v>
      </c>
      <c r="AI143" s="154">
        <v>0</v>
      </c>
      <c r="AJ143" s="154">
        <v>0</v>
      </c>
      <c r="AK143" s="154">
        <v>0</v>
      </c>
    </row>
    <row r="144" spans="1:37" s="505" customFormat="1" ht="15.75" thickBot="1" x14ac:dyDescent="0.3">
      <c r="A144" s="502" t="s">
        <v>327</v>
      </c>
      <c r="B144" s="503">
        <v>1</v>
      </c>
      <c r="C144" s="503">
        <v>1</v>
      </c>
      <c r="D144" s="503">
        <v>1</v>
      </c>
      <c r="E144" s="503">
        <v>0</v>
      </c>
      <c r="F144" s="503">
        <v>1</v>
      </c>
      <c r="G144" s="503">
        <v>1</v>
      </c>
      <c r="H144" s="503">
        <v>1</v>
      </c>
      <c r="I144" s="503">
        <v>1</v>
      </c>
      <c r="J144" s="503">
        <v>1</v>
      </c>
      <c r="K144" s="503">
        <v>1</v>
      </c>
      <c r="L144" s="503">
        <v>1</v>
      </c>
      <c r="M144" s="503">
        <v>1</v>
      </c>
      <c r="N144" s="503">
        <v>1</v>
      </c>
      <c r="O144" s="503">
        <v>1</v>
      </c>
      <c r="P144" s="503">
        <v>1</v>
      </c>
      <c r="Q144" s="503">
        <v>1</v>
      </c>
      <c r="R144" s="503">
        <v>1</v>
      </c>
      <c r="S144" s="503">
        <v>1</v>
      </c>
      <c r="T144" s="503">
        <v>1</v>
      </c>
      <c r="U144" s="503">
        <v>1</v>
      </c>
      <c r="V144" s="503">
        <v>1</v>
      </c>
      <c r="W144" s="503">
        <v>1</v>
      </c>
      <c r="X144" s="503">
        <v>1</v>
      </c>
      <c r="Y144" s="503">
        <v>1</v>
      </c>
      <c r="Z144" s="503">
        <v>1</v>
      </c>
      <c r="AA144" s="503">
        <v>1</v>
      </c>
      <c r="AB144" s="503">
        <v>1</v>
      </c>
      <c r="AC144" s="503">
        <v>1</v>
      </c>
      <c r="AD144" s="503">
        <v>1</v>
      </c>
      <c r="AE144" s="503">
        <v>1</v>
      </c>
      <c r="AF144" s="504">
        <v>0</v>
      </c>
      <c r="AG144" s="501">
        <v>0</v>
      </c>
      <c r="AH144" s="154">
        <v>0</v>
      </c>
      <c r="AI144" s="154">
        <v>0</v>
      </c>
      <c r="AJ144" s="154">
        <v>0</v>
      </c>
      <c r="AK144" s="154">
        <v>0</v>
      </c>
    </row>
    <row r="145" spans="1:37" s="505" customFormat="1" ht="15.75" thickBot="1" x14ac:dyDescent="0.3">
      <c r="A145" s="502" t="s">
        <v>328</v>
      </c>
      <c r="B145" s="503">
        <v>1</v>
      </c>
      <c r="C145" s="503">
        <v>1</v>
      </c>
      <c r="D145" s="503">
        <v>1</v>
      </c>
      <c r="E145" s="503">
        <v>0</v>
      </c>
      <c r="F145" s="503">
        <v>1</v>
      </c>
      <c r="G145" s="503">
        <v>1</v>
      </c>
      <c r="H145" s="503">
        <v>1</v>
      </c>
      <c r="I145" s="503">
        <v>1</v>
      </c>
      <c r="J145" s="503">
        <v>1</v>
      </c>
      <c r="K145" s="503">
        <v>1</v>
      </c>
      <c r="L145" s="503">
        <v>1</v>
      </c>
      <c r="M145" s="503">
        <v>1</v>
      </c>
      <c r="N145" s="503">
        <v>1</v>
      </c>
      <c r="O145" s="503">
        <v>1</v>
      </c>
      <c r="P145" s="503">
        <v>1</v>
      </c>
      <c r="Q145" s="503">
        <v>1</v>
      </c>
      <c r="R145" s="503">
        <v>1</v>
      </c>
      <c r="S145" s="503">
        <v>1</v>
      </c>
      <c r="T145" s="503">
        <v>1</v>
      </c>
      <c r="U145" s="503">
        <v>1</v>
      </c>
      <c r="V145" s="503">
        <v>1</v>
      </c>
      <c r="W145" s="503">
        <v>1</v>
      </c>
      <c r="X145" s="503">
        <v>1</v>
      </c>
      <c r="Y145" s="503">
        <v>1</v>
      </c>
      <c r="Z145" s="503">
        <v>1</v>
      </c>
      <c r="AA145" s="503">
        <v>1</v>
      </c>
      <c r="AB145" s="503">
        <v>1</v>
      </c>
      <c r="AC145" s="503">
        <v>1</v>
      </c>
      <c r="AD145" s="503">
        <v>1</v>
      </c>
      <c r="AE145" s="503">
        <v>1</v>
      </c>
      <c r="AF145" s="504">
        <v>0</v>
      </c>
      <c r="AG145" s="501">
        <v>0</v>
      </c>
      <c r="AH145" s="154">
        <v>0</v>
      </c>
      <c r="AI145" s="154">
        <v>0</v>
      </c>
      <c r="AJ145" s="154">
        <v>0</v>
      </c>
      <c r="AK145" s="154">
        <v>0</v>
      </c>
    </row>
    <row r="146" spans="1:37" s="505" customFormat="1" ht="15.75" thickBot="1" x14ac:dyDescent="0.3">
      <c r="A146" s="502" t="s">
        <v>329</v>
      </c>
      <c r="B146" s="503">
        <v>1</v>
      </c>
      <c r="C146" s="503">
        <v>1</v>
      </c>
      <c r="D146" s="503">
        <v>1</v>
      </c>
      <c r="E146" s="503">
        <v>0</v>
      </c>
      <c r="F146" s="503">
        <v>1</v>
      </c>
      <c r="G146" s="503">
        <v>1</v>
      </c>
      <c r="H146" s="503">
        <v>1</v>
      </c>
      <c r="I146" s="503">
        <v>1</v>
      </c>
      <c r="J146" s="503">
        <v>1</v>
      </c>
      <c r="K146" s="503">
        <v>1</v>
      </c>
      <c r="L146" s="503">
        <v>1</v>
      </c>
      <c r="M146" s="503">
        <v>1</v>
      </c>
      <c r="N146" s="503">
        <v>1</v>
      </c>
      <c r="O146" s="503">
        <v>1</v>
      </c>
      <c r="P146" s="503">
        <v>1</v>
      </c>
      <c r="Q146" s="503">
        <v>1</v>
      </c>
      <c r="R146" s="503">
        <v>1</v>
      </c>
      <c r="S146" s="503">
        <v>1</v>
      </c>
      <c r="T146" s="503">
        <v>1</v>
      </c>
      <c r="U146" s="503">
        <v>1</v>
      </c>
      <c r="V146" s="503">
        <v>1</v>
      </c>
      <c r="W146" s="503">
        <v>1</v>
      </c>
      <c r="X146" s="503">
        <v>1</v>
      </c>
      <c r="Y146" s="503">
        <v>1</v>
      </c>
      <c r="Z146" s="503">
        <v>1</v>
      </c>
      <c r="AA146" s="503">
        <v>1</v>
      </c>
      <c r="AB146" s="503">
        <v>1</v>
      </c>
      <c r="AC146" s="503">
        <v>1</v>
      </c>
      <c r="AD146" s="503">
        <v>1</v>
      </c>
      <c r="AE146" s="503">
        <v>1</v>
      </c>
      <c r="AF146" s="504">
        <v>0</v>
      </c>
      <c r="AG146" s="501">
        <v>0</v>
      </c>
      <c r="AH146" s="154">
        <v>0</v>
      </c>
      <c r="AI146" s="154">
        <v>0</v>
      </c>
      <c r="AJ146" s="154">
        <v>0</v>
      </c>
      <c r="AK146" s="154">
        <v>0</v>
      </c>
    </row>
    <row r="147" spans="1:37" s="505" customFormat="1" ht="15.75" thickBot="1" x14ac:dyDescent="0.3">
      <c r="A147" s="502" t="s">
        <v>330</v>
      </c>
      <c r="B147" s="503">
        <v>1</v>
      </c>
      <c r="C147" s="503">
        <v>1</v>
      </c>
      <c r="D147" s="503">
        <v>1</v>
      </c>
      <c r="E147" s="503">
        <v>0</v>
      </c>
      <c r="F147" s="503">
        <v>1</v>
      </c>
      <c r="G147" s="503">
        <v>1</v>
      </c>
      <c r="H147" s="503">
        <v>1</v>
      </c>
      <c r="I147" s="503">
        <v>1</v>
      </c>
      <c r="J147" s="503">
        <v>1</v>
      </c>
      <c r="K147" s="503">
        <v>1</v>
      </c>
      <c r="L147" s="503">
        <v>1</v>
      </c>
      <c r="M147" s="503">
        <v>1</v>
      </c>
      <c r="N147" s="503">
        <v>1</v>
      </c>
      <c r="O147" s="503">
        <v>1</v>
      </c>
      <c r="P147" s="503">
        <v>1</v>
      </c>
      <c r="Q147" s="503">
        <v>1</v>
      </c>
      <c r="R147" s="503">
        <v>1</v>
      </c>
      <c r="S147" s="503">
        <v>1</v>
      </c>
      <c r="T147" s="503">
        <v>1</v>
      </c>
      <c r="U147" s="503">
        <v>1</v>
      </c>
      <c r="V147" s="503">
        <v>1</v>
      </c>
      <c r="W147" s="503">
        <v>1</v>
      </c>
      <c r="X147" s="503">
        <v>1</v>
      </c>
      <c r="Y147" s="503">
        <v>1</v>
      </c>
      <c r="Z147" s="503">
        <v>1</v>
      </c>
      <c r="AA147" s="503">
        <v>1</v>
      </c>
      <c r="AB147" s="503">
        <v>1</v>
      </c>
      <c r="AC147" s="503">
        <v>1</v>
      </c>
      <c r="AD147" s="503">
        <v>1</v>
      </c>
      <c r="AE147" s="503">
        <v>1</v>
      </c>
      <c r="AF147" s="504">
        <v>0</v>
      </c>
      <c r="AG147" s="501">
        <v>0</v>
      </c>
      <c r="AH147" s="154">
        <v>0</v>
      </c>
      <c r="AI147" s="154">
        <v>0</v>
      </c>
      <c r="AJ147" s="154">
        <v>0</v>
      </c>
      <c r="AK147" s="154">
        <v>0</v>
      </c>
    </row>
    <row r="148" spans="1:37" s="505" customFormat="1" ht="15.75" thickBot="1" x14ac:dyDescent="0.3">
      <c r="A148" s="502" t="s">
        <v>331</v>
      </c>
      <c r="B148" s="503">
        <v>1</v>
      </c>
      <c r="C148" s="503">
        <v>1</v>
      </c>
      <c r="D148" s="503">
        <v>1</v>
      </c>
      <c r="E148" s="503">
        <v>0</v>
      </c>
      <c r="F148" s="503">
        <v>1</v>
      </c>
      <c r="G148" s="503">
        <v>1</v>
      </c>
      <c r="H148" s="503">
        <v>1</v>
      </c>
      <c r="I148" s="503">
        <v>1</v>
      </c>
      <c r="J148" s="503">
        <v>1</v>
      </c>
      <c r="K148" s="503">
        <v>1</v>
      </c>
      <c r="L148" s="503">
        <v>1</v>
      </c>
      <c r="M148" s="503">
        <v>1</v>
      </c>
      <c r="N148" s="503">
        <v>1</v>
      </c>
      <c r="O148" s="503">
        <v>1</v>
      </c>
      <c r="P148" s="503">
        <v>1</v>
      </c>
      <c r="Q148" s="503">
        <v>1</v>
      </c>
      <c r="R148" s="503">
        <v>1</v>
      </c>
      <c r="S148" s="503">
        <v>1</v>
      </c>
      <c r="T148" s="503">
        <v>1</v>
      </c>
      <c r="U148" s="503">
        <v>1</v>
      </c>
      <c r="V148" s="503">
        <v>1</v>
      </c>
      <c r="W148" s="503">
        <v>1</v>
      </c>
      <c r="X148" s="503">
        <v>1</v>
      </c>
      <c r="Y148" s="503">
        <v>1</v>
      </c>
      <c r="Z148" s="503">
        <v>1</v>
      </c>
      <c r="AA148" s="503">
        <v>1</v>
      </c>
      <c r="AB148" s="503">
        <v>1</v>
      </c>
      <c r="AC148" s="503">
        <v>1</v>
      </c>
      <c r="AD148" s="503">
        <v>1</v>
      </c>
      <c r="AE148" s="503">
        <v>1</v>
      </c>
      <c r="AF148" s="504">
        <v>0</v>
      </c>
      <c r="AG148" s="501">
        <v>0</v>
      </c>
      <c r="AH148" s="154">
        <v>0</v>
      </c>
      <c r="AI148" s="154">
        <v>0</v>
      </c>
      <c r="AJ148" s="154">
        <v>0</v>
      </c>
      <c r="AK148" s="154">
        <v>0</v>
      </c>
    </row>
    <row r="149" spans="1:37" s="505" customFormat="1" ht="15.75" thickBot="1" x14ac:dyDescent="0.3">
      <c r="A149" s="502" t="s">
        <v>332</v>
      </c>
      <c r="B149" s="503">
        <v>1</v>
      </c>
      <c r="C149" s="503">
        <v>1</v>
      </c>
      <c r="D149" s="503">
        <v>1</v>
      </c>
      <c r="E149" s="503">
        <v>0</v>
      </c>
      <c r="F149" s="503">
        <v>1</v>
      </c>
      <c r="G149" s="503">
        <v>1</v>
      </c>
      <c r="H149" s="503">
        <v>1</v>
      </c>
      <c r="I149" s="503">
        <v>1</v>
      </c>
      <c r="J149" s="503">
        <v>1</v>
      </c>
      <c r="K149" s="503">
        <v>1</v>
      </c>
      <c r="L149" s="503">
        <v>1</v>
      </c>
      <c r="M149" s="503">
        <v>1</v>
      </c>
      <c r="N149" s="503">
        <v>1</v>
      </c>
      <c r="O149" s="503">
        <v>1</v>
      </c>
      <c r="P149" s="503">
        <v>1</v>
      </c>
      <c r="Q149" s="503">
        <v>1</v>
      </c>
      <c r="R149" s="503">
        <v>1</v>
      </c>
      <c r="S149" s="503">
        <v>1</v>
      </c>
      <c r="T149" s="503">
        <v>1</v>
      </c>
      <c r="U149" s="503">
        <v>1</v>
      </c>
      <c r="V149" s="503">
        <v>1</v>
      </c>
      <c r="W149" s="503">
        <v>1</v>
      </c>
      <c r="X149" s="503">
        <v>1</v>
      </c>
      <c r="Y149" s="503">
        <v>1</v>
      </c>
      <c r="Z149" s="503">
        <v>1</v>
      </c>
      <c r="AA149" s="503">
        <v>1</v>
      </c>
      <c r="AB149" s="503">
        <v>1</v>
      </c>
      <c r="AC149" s="503">
        <v>1</v>
      </c>
      <c r="AD149" s="503">
        <v>1</v>
      </c>
      <c r="AE149" s="503">
        <v>1</v>
      </c>
      <c r="AF149" s="504">
        <v>0</v>
      </c>
      <c r="AG149" s="501">
        <v>0</v>
      </c>
      <c r="AH149" s="154">
        <v>0</v>
      </c>
      <c r="AI149" s="154">
        <v>0</v>
      </c>
      <c r="AJ149" s="154">
        <v>0</v>
      </c>
      <c r="AK149" s="154">
        <v>0</v>
      </c>
    </row>
    <row r="150" spans="1:37" s="505" customFormat="1" ht="15.75" thickBot="1" x14ac:dyDescent="0.3">
      <c r="A150" s="502" t="s">
        <v>333</v>
      </c>
      <c r="B150" s="503">
        <v>1</v>
      </c>
      <c r="C150" s="503">
        <v>1</v>
      </c>
      <c r="D150" s="503">
        <v>1</v>
      </c>
      <c r="E150" s="503">
        <v>0</v>
      </c>
      <c r="F150" s="503">
        <v>1</v>
      </c>
      <c r="G150" s="503">
        <v>1</v>
      </c>
      <c r="H150" s="503">
        <v>1</v>
      </c>
      <c r="I150" s="503">
        <v>1</v>
      </c>
      <c r="J150" s="503">
        <v>1</v>
      </c>
      <c r="K150" s="503">
        <v>1</v>
      </c>
      <c r="L150" s="503">
        <v>1</v>
      </c>
      <c r="M150" s="503">
        <v>1</v>
      </c>
      <c r="N150" s="503">
        <v>1</v>
      </c>
      <c r="O150" s="503">
        <v>1</v>
      </c>
      <c r="P150" s="503">
        <v>1</v>
      </c>
      <c r="Q150" s="503">
        <v>1</v>
      </c>
      <c r="R150" s="503">
        <v>1</v>
      </c>
      <c r="S150" s="503">
        <v>1</v>
      </c>
      <c r="T150" s="503">
        <v>1</v>
      </c>
      <c r="U150" s="503">
        <v>1</v>
      </c>
      <c r="V150" s="503">
        <v>1</v>
      </c>
      <c r="W150" s="503">
        <v>1</v>
      </c>
      <c r="X150" s="503">
        <v>1</v>
      </c>
      <c r="Y150" s="503">
        <v>1</v>
      </c>
      <c r="Z150" s="503">
        <v>1</v>
      </c>
      <c r="AA150" s="503">
        <v>1</v>
      </c>
      <c r="AB150" s="503">
        <v>1</v>
      </c>
      <c r="AC150" s="503">
        <v>1</v>
      </c>
      <c r="AD150" s="503">
        <v>1</v>
      </c>
      <c r="AE150" s="503">
        <v>1</v>
      </c>
      <c r="AF150" s="504">
        <v>0</v>
      </c>
      <c r="AG150" s="501">
        <v>0</v>
      </c>
      <c r="AH150" s="154">
        <v>0</v>
      </c>
      <c r="AI150" s="154">
        <v>0</v>
      </c>
      <c r="AJ150" s="154">
        <v>0</v>
      </c>
      <c r="AK150" s="154">
        <v>0</v>
      </c>
    </row>
    <row r="151" spans="1:37" s="505" customFormat="1" ht="15.75" thickBot="1" x14ac:dyDescent="0.3">
      <c r="A151" s="502" t="s">
        <v>334</v>
      </c>
      <c r="B151" s="503">
        <v>1</v>
      </c>
      <c r="C151" s="503">
        <v>1</v>
      </c>
      <c r="D151" s="503">
        <v>1</v>
      </c>
      <c r="E151" s="503">
        <v>0</v>
      </c>
      <c r="F151" s="503">
        <v>1</v>
      </c>
      <c r="G151" s="503">
        <v>1</v>
      </c>
      <c r="H151" s="503">
        <v>1</v>
      </c>
      <c r="I151" s="503">
        <v>1</v>
      </c>
      <c r="J151" s="503">
        <v>1</v>
      </c>
      <c r="K151" s="503">
        <v>1</v>
      </c>
      <c r="L151" s="503">
        <v>1</v>
      </c>
      <c r="M151" s="503">
        <v>1</v>
      </c>
      <c r="N151" s="503">
        <v>1</v>
      </c>
      <c r="O151" s="503">
        <v>1</v>
      </c>
      <c r="P151" s="503">
        <v>1</v>
      </c>
      <c r="Q151" s="503">
        <v>1</v>
      </c>
      <c r="R151" s="503">
        <v>1</v>
      </c>
      <c r="S151" s="503">
        <v>1</v>
      </c>
      <c r="T151" s="503">
        <v>1</v>
      </c>
      <c r="U151" s="503">
        <v>1</v>
      </c>
      <c r="V151" s="503">
        <v>1</v>
      </c>
      <c r="W151" s="503">
        <v>1</v>
      </c>
      <c r="X151" s="503">
        <v>1</v>
      </c>
      <c r="Y151" s="503">
        <v>1</v>
      </c>
      <c r="Z151" s="503">
        <v>1</v>
      </c>
      <c r="AA151" s="503">
        <v>1</v>
      </c>
      <c r="AB151" s="503">
        <v>1</v>
      </c>
      <c r="AC151" s="503">
        <v>1</v>
      </c>
      <c r="AD151" s="503">
        <v>1</v>
      </c>
      <c r="AE151" s="503">
        <v>1</v>
      </c>
      <c r="AF151" s="504">
        <v>0</v>
      </c>
      <c r="AG151" s="501">
        <v>0</v>
      </c>
      <c r="AH151" s="154">
        <v>0</v>
      </c>
      <c r="AI151" s="154">
        <v>0</v>
      </c>
      <c r="AJ151" s="154">
        <v>0</v>
      </c>
      <c r="AK151" s="154">
        <v>0</v>
      </c>
    </row>
    <row r="152" spans="1:37" s="505" customFormat="1" ht="15.75" thickBot="1" x14ac:dyDescent="0.3">
      <c r="A152" s="502" t="s">
        <v>335</v>
      </c>
      <c r="B152" s="503">
        <v>0</v>
      </c>
      <c r="C152" s="503">
        <v>0</v>
      </c>
      <c r="D152" s="503">
        <v>0</v>
      </c>
      <c r="E152" s="503">
        <v>0</v>
      </c>
      <c r="F152" s="503">
        <v>0</v>
      </c>
      <c r="G152" s="503">
        <v>0</v>
      </c>
      <c r="H152" s="503">
        <v>0</v>
      </c>
      <c r="I152" s="503">
        <v>0</v>
      </c>
      <c r="J152" s="503">
        <v>0</v>
      </c>
      <c r="K152" s="503">
        <v>0</v>
      </c>
      <c r="L152" s="503">
        <v>0</v>
      </c>
      <c r="M152" s="503">
        <v>0</v>
      </c>
      <c r="N152" s="503">
        <v>0</v>
      </c>
      <c r="O152" s="503">
        <v>0</v>
      </c>
      <c r="P152" s="503">
        <v>0</v>
      </c>
      <c r="Q152" s="503">
        <v>0</v>
      </c>
      <c r="R152" s="503">
        <v>0</v>
      </c>
      <c r="S152" s="503">
        <v>0</v>
      </c>
      <c r="T152" s="503">
        <v>0</v>
      </c>
      <c r="U152" s="503">
        <v>0</v>
      </c>
      <c r="V152" s="503">
        <v>0</v>
      </c>
      <c r="W152" s="503">
        <v>0</v>
      </c>
      <c r="X152" s="503">
        <v>0</v>
      </c>
      <c r="Y152" s="503">
        <v>0</v>
      </c>
      <c r="Z152" s="503">
        <v>0</v>
      </c>
      <c r="AA152" s="503">
        <v>0</v>
      </c>
      <c r="AB152" s="503">
        <v>0</v>
      </c>
      <c r="AC152" s="503">
        <v>0</v>
      </c>
      <c r="AD152" s="503">
        <v>1</v>
      </c>
      <c r="AE152" s="503">
        <v>0</v>
      </c>
      <c r="AF152" s="504">
        <v>0</v>
      </c>
      <c r="AG152" s="501">
        <v>1</v>
      </c>
      <c r="AH152" s="154">
        <v>1</v>
      </c>
      <c r="AI152" s="154">
        <v>1</v>
      </c>
      <c r="AJ152" s="154">
        <v>1</v>
      </c>
      <c r="AK152" s="154">
        <v>1</v>
      </c>
    </row>
    <row r="153" spans="1:37" s="505" customFormat="1" ht="15.75" thickBot="1" x14ac:dyDescent="0.3">
      <c r="A153" s="502" t="s">
        <v>336</v>
      </c>
      <c r="B153" s="503">
        <v>1</v>
      </c>
      <c r="C153" s="503">
        <v>0</v>
      </c>
      <c r="D153" s="503">
        <v>0</v>
      </c>
      <c r="E153" s="503">
        <v>0</v>
      </c>
      <c r="F153" s="503">
        <v>1</v>
      </c>
      <c r="G153" s="503">
        <v>1</v>
      </c>
      <c r="H153" s="503">
        <v>1</v>
      </c>
      <c r="I153" s="503">
        <v>1</v>
      </c>
      <c r="J153" s="503">
        <v>1</v>
      </c>
      <c r="K153" s="503">
        <v>1</v>
      </c>
      <c r="L153" s="503">
        <v>1</v>
      </c>
      <c r="M153" s="503">
        <v>1</v>
      </c>
      <c r="N153" s="503">
        <v>1</v>
      </c>
      <c r="O153" s="503">
        <v>1</v>
      </c>
      <c r="P153" s="503">
        <v>1</v>
      </c>
      <c r="Q153" s="503">
        <v>1</v>
      </c>
      <c r="R153" s="503">
        <v>1</v>
      </c>
      <c r="S153" s="503">
        <v>1</v>
      </c>
      <c r="T153" s="503">
        <v>1</v>
      </c>
      <c r="U153" s="503">
        <v>1</v>
      </c>
      <c r="V153" s="503">
        <v>1</v>
      </c>
      <c r="W153" s="503">
        <v>1</v>
      </c>
      <c r="X153" s="503">
        <v>1</v>
      </c>
      <c r="Y153" s="503">
        <v>1</v>
      </c>
      <c r="Z153" s="503">
        <v>0</v>
      </c>
      <c r="AA153" s="503">
        <v>0</v>
      </c>
      <c r="AB153" s="503">
        <v>0</v>
      </c>
      <c r="AC153" s="503">
        <v>1</v>
      </c>
      <c r="AD153" s="503">
        <v>1</v>
      </c>
      <c r="AE153" s="503">
        <v>1</v>
      </c>
      <c r="AF153" s="504">
        <v>0</v>
      </c>
      <c r="AG153" s="501">
        <v>1</v>
      </c>
      <c r="AH153" s="154">
        <v>1</v>
      </c>
      <c r="AI153" s="154">
        <v>1</v>
      </c>
      <c r="AJ153" s="154">
        <v>1</v>
      </c>
      <c r="AK153" s="154">
        <v>1</v>
      </c>
    </row>
    <row r="154" spans="1:37" s="505" customFormat="1" ht="15.75" thickBot="1" x14ac:dyDescent="0.3">
      <c r="A154" s="502" t="s">
        <v>337</v>
      </c>
      <c r="B154" s="154">
        <v>1</v>
      </c>
      <c r="C154" s="154">
        <v>1</v>
      </c>
      <c r="D154" s="154">
        <v>1</v>
      </c>
      <c r="E154" s="503">
        <v>0</v>
      </c>
      <c r="F154" s="154">
        <v>1</v>
      </c>
      <c r="G154" s="154">
        <v>1</v>
      </c>
      <c r="H154" s="154">
        <v>1</v>
      </c>
      <c r="I154" s="154">
        <v>1</v>
      </c>
      <c r="J154" s="154">
        <v>1</v>
      </c>
      <c r="K154" s="154">
        <v>1</v>
      </c>
      <c r="L154" s="154">
        <v>1</v>
      </c>
      <c r="M154" s="154">
        <v>1</v>
      </c>
      <c r="N154" s="154">
        <v>1</v>
      </c>
      <c r="O154" s="154">
        <v>1</v>
      </c>
      <c r="P154" s="154">
        <v>1</v>
      </c>
      <c r="Q154" s="154">
        <v>1</v>
      </c>
      <c r="R154" s="154">
        <v>1</v>
      </c>
      <c r="S154" s="154">
        <v>1</v>
      </c>
      <c r="T154" s="154">
        <v>1</v>
      </c>
      <c r="U154" s="154">
        <v>1</v>
      </c>
      <c r="V154" s="154">
        <v>1</v>
      </c>
      <c r="W154" s="154">
        <v>1</v>
      </c>
      <c r="X154" s="154">
        <v>1</v>
      </c>
      <c r="Y154" s="154">
        <v>1</v>
      </c>
      <c r="Z154" s="154">
        <v>0</v>
      </c>
      <c r="AA154" s="154">
        <v>0</v>
      </c>
      <c r="AB154" s="154">
        <v>0</v>
      </c>
      <c r="AC154" s="154">
        <v>1</v>
      </c>
      <c r="AD154" s="154">
        <v>1</v>
      </c>
      <c r="AE154" s="154">
        <v>1</v>
      </c>
      <c r="AF154" s="500">
        <v>0</v>
      </c>
      <c r="AG154" s="501">
        <v>0</v>
      </c>
      <c r="AH154" s="154">
        <v>0</v>
      </c>
      <c r="AI154" s="154">
        <v>0</v>
      </c>
      <c r="AJ154" s="154">
        <v>1</v>
      </c>
      <c r="AK154" s="154">
        <v>1</v>
      </c>
    </row>
    <row r="155" spans="1:37" s="505" customFormat="1" ht="15.75" thickBot="1" x14ac:dyDescent="0.3">
      <c r="A155" s="502" t="s">
        <v>338</v>
      </c>
      <c r="B155" s="154">
        <v>1</v>
      </c>
      <c r="C155" s="154">
        <v>1</v>
      </c>
      <c r="D155" s="154">
        <v>1</v>
      </c>
      <c r="E155" s="503">
        <v>0</v>
      </c>
      <c r="F155" s="154">
        <v>1</v>
      </c>
      <c r="G155" s="154">
        <v>1</v>
      </c>
      <c r="H155" s="154">
        <v>1</v>
      </c>
      <c r="I155" s="154">
        <v>1</v>
      </c>
      <c r="J155" s="154">
        <v>1</v>
      </c>
      <c r="K155" s="154">
        <v>1</v>
      </c>
      <c r="L155" s="154">
        <v>1</v>
      </c>
      <c r="M155" s="154">
        <v>1</v>
      </c>
      <c r="N155" s="154">
        <v>1</v>
      </c>
      <c r="O155" s="154">
        <v>1</v>
      </c>
      <c r="P155" s="154">
        <v>1</v>
      </c>
      <c r="Q155" s="154">
        <v>1</v>
      </c>
      <c r="R155" s="154">
        <v>1</v>
      </c>
      <c r="S155" s="154">
        <v>1</v>
      </c>
      <c r="T155" s="154">
        <v>1</v>
      </c>
      <c r="U155" s="154">
        <v>1</v>
      </c>
      <c r="V155" s="154">
        <v>1</v>
      </c>
      <c r="W155" s="154">
        <v>1</v>
      </c>
      <c r="X155" s="154">
        <v>1</v>
      </c>
      <c r="Y155" s="154">
        <v>1</v>
      </c>
      <c r="Z155" s="154">
        <v>1</v>
      </c>
      <c r="AA155" s="154">
        <v>1</v>
      </c>
      <c r="AB155" s="154">
        <v>1</v>
      </c>
      <c r="AC155" s="154">
        <v>1</v>
      </c>
      <c r="AD155" s="154">
        <v>1</v>
      </c>
      <c r="AE155" s="154">
        <v>1</v>
      </c>
      <c r="AF155" s="500">
        <v>0</v>
      </c>
      <c r="AG155" s="501">
        <v>0</v>
      </c>
      <c r="AH155" s="154">
        <v>0</v>
      </c>
      <c r="AI155" s="154">
        <v>0</v>
      </c>
      <c r="AJ155" s="154">
        <v>1</v>
      </c>
      <c r="AK155" s="154">
        <v>1</v>
      </c>
    </row>
    <row r="156" spans="1:37" s="505" customFormat="1" ht="15.75" thickBot="1" x14ac:dyDescent="0.3">
      <c r="A156" s="502" t="s">
        <v>339</v>
      </c>
      <c r="B156" s="154">
        <v>1</v>
      </c>
      <c r="C156" s="154">
        <v>0</v>
      </c>
      <c r="D156" s="154">
        <v>0</v>
      </c>
      <c r="E156" s="503">
        <v>0</v>
      </c>
      <c r="F156" s="154">
        <v>0</v>
      </c>
      <c r="G156" s="154">
        <v>1</v>
      </c>
      <c r="H156" s="154">
        <v>1</v>
      </c>
      <c r="I156" s="154">
        <v>1</v>
      </c>
      <c r="J156" s="154">
        <v>1</v>
      </c>
      <c r="K156" s="154">
        <v>1</v>
      </c>
      <c r="L156" s="154">
        <v>1</v>
      </c>
      <c r="M156" s="154">
        <v>1</v>
      </c>
      <c r="N156" s="154">
        <v>1</v>
      </c>
      <c r="O156" s="154">
        <v>1</v>
      </c>
      <c r="P156" s="154">
        <v>1</v>
      </c>
      <c r="Q156" s="154">
        <v>1</v>
      </c>
      <c r="R156" s="154">
        <v>1</v>
      </c>
      <c r="S156" s="154">
        <v>1</v>
      </c>
      <c r="T156" s="154">
        <v>1</v>
      </c>
      <c r="U156" s="154">
        <v>1</v>
      </c>
      <c r="V156" s="154">
        <v>1</v>
      </c>
      <c r="W156" s="154">
        <v>1</v>
      </c>
      <c r="X156" s="154">
        <v>1</v>
      </c>
      <c r="Y156" s="154">
        <v>1</v>
      </c>
      <c r="Z156" s="154">
        <v>0</v>
      </c>
      <c r="AA156" s="154">
        <v>0</v>
      </c>
      <c r="AB156" s="154">
        <v>0</v>
      </c>
      <c r="AC156" s="154">
        <v>1</v>
      </c>
      <c r="AD156" s="154">
        <v>1</v>
      </c>
      <c r="AE156" s="154">
        <v>1</v>
      </c>
      <c r="AF156" s="500">
        <v>0</v>
      </c>
      <c r="AG156" s="501">
        <v>0</v>
      </c>
      <c r="AH156" s="154">
        <v>0</v>
      </c>
      <c r="AI156" s="154">
        <v>0</v>
      </c>
      <c r="AJ156" s="154">
        <v>1</v>
      </c>
      <c r="AK156" s="154">
        <v>1</v>
      </c>
    </row>
    <row r="157" spans="1:37" s="505" customFormat="1" ht="15.75" thickBot="1" x14ac:dyDescent="0.3">
      <c r="A157" s="502" t="s">
        <v>340</v>
      </c>
      <c r="B157" s="503">
        <v>0</v>
      </c>
      <c r="C157" s="503">
        <v>0</v>
      </c>
      <c r="D157" s="503">
        <v>0</v>
      </c>
      <c r="E157" s="503">
        <v>0</v>
      </c>
      <c r="F157" s="503">
        <v>0</v>
      </c>
      <c r="G157" s="503">
        <v>0</v>
      </c>
      <c r="H157" s="503">
        <v>0</v>
      </c>
      <c r="I157" s="503">
        <v>0</v>
      </c>
      <c r="J157" s="503">
        <v>0</v>
      </c>
      <c r="K157" s="503">
        <v>0</v>
      </c>
      <c r="L157" s="503">
        <v>0</v>
      </c>
      <c r="M157" s="503">
        <v>0</v>
      </c>
      <c r="N157" s="503">
        <v>0</v>
      </c>
      <c r="O157" s="503">
        <v>0</v>
      </c>
      <c r="P157" s="503">
        <v>0</v>
      </c>
      <c r="Q157" s="503">
        <v>0</v>
      </c>
      <c r="R157" s="503">
        <v>0</v>
      </c>
      <c r="S157" s="503">
        <v>0</v>
      </c>
      <c r="T157" s="503">
        <v>0</v>
      </c>
      <c r="U157" s="503">
        <v>0</v>
      </c>
      <c r="V157" s="503">
        <v>0</v>
      </c>
      <c r="W157" s="503">
        <v>0</v>
      </c>
      <c r="X157" s="503">
        <v>0</v>
      </c>
      <c r="Y157" s="503">
        <v>0</v>
      </c>
      <c r="Z157" s="503">
        <v>1</v>
      </c>
      <c r="AA157" s="503">
        <v>0</v>
      </c>
      <c r="AB157" s="503">
        <v>0</v>
      </c>
      <c r="AC157" s="503">
        <v>0</v>
      </c>
      <c r="AD157" s="503">
        <v>0</v>
      </c>
      <c r="AE157" s="503">
        <v>0</v>
      </c>
      <c r="AF157" s="504">
        <v>0</v>
      </c>
      <c r="AG157" s="501">
        <v>0</v>
      </c>
      <c r="AH157" s="154">
        <v>0</v>
      </c>
      <c r="AI157" s="154">
        <v>0</v>
      </c>
      <c r="AJ157" s="154">
        <v>1</v>
      </c>
      <c r="AK157" s="154">
        <v>1</v>
      </c>
    </row>
    <row r="158" spans="1:37" s="505" customFormat="1" ht="15.75" thickBot="1" x14ac:dyDescent="0.3">
      <c r="A158" s="502" t="s">
        <v>341</v>
      </c>
      <c r="B158" s="503">
        <v>0</v>
      </c>
      <c r="C158" s="503">
        <v>0</v>
      </c>
      <c r="D158" s="503">
        <v>0</v>
      </c>
      <c r="E158" s="503">
        <v>0</v>
      </c>
      <c r="F158" s="503">
        <v>0</v>
      </c>
      <c r="G158" s="503">
        <v>0</v>
      </c>
      <c r="H158" s="503">
        <v>0</v>
      </c>
      <c r="I158" s="503">
        <v>0</v>
      </c>
      <c r="J158" s="503">
        <v>0</v>
      </c>
      <c r="K158" s="503">
        <v>0</v>
      </c>
      <c r="L158" s="503">
        <v>0</v>
      </c>
      <c r="M158" s="503">
        <v>0</v>
      </c>
      <c r="N158" s="503">
        <v>0</v>
      </c>
      <c r="O158" s="503">
        <v>0</v>
      </c>
      <c r="P158" s="503">
        <v>0</v>
      </c>
      <c r="Q158" s="503">
        <v>0</v>
      </c>
      <c r="R158" s="503">
        <v>0</v>
      </c>
      <c r="S158" s="503">
        <v>0</v>
      </c>
      <c r="T158" s="503">
        <v>0</v>
      </c>
      <c r="U158" s="503">
        <v>0</v>
      </c>
      <c r="V158" s="503">
        <v>0</v>
      </c>
      <c r="W158" s="503">
        <v>0</v>
      </c>
      <c r="X158" s="503">
        <v>0</v>
      </c>
      <c r="Y158" s="503">
        <v>0</v>
      </c>
      <c r="Z158" s="503">
        <v>1</v>
      </c>
      <c r="AA158" s="503">
        <v>0</v>
      </c>
      <c r="AB158" s="503">
        <v>0</v>
      </c>
      <c r="AC158" s="503">
        <v>0</v>
      </c>
      <c r="AD158" s="503">
        <v>0</v>
      </c>
      <c r="AE158" s="503">
        <v>0</v>
      </c>
      <c r="AF158" s="504">
        <v>0</v>
      </c>
      <c r="AG158" s="501">
        <v>0</v>
      </c>
      <c r="AH158" s="154">
        <v>0</v>
      </c>
      <c r="AI158" s="154">
        <v>0</v>
      </c>
      <c r="AJ158" s="154">
        <v>1</v>
      </c>
      <c r="AK158" s="154">
        <v>1</v>
      </c>
    </row>
    <row r="159" spans="1:37" s="505" customFormat="1" ht="15.75" thickBot="1" x14ac:dyDescent="0.3">
      <c r="A159" s="502" t="s">
        <v>342</v>
      </c>
      <c r="B159" s="503">
        <v>0</v>
      </c>
      <c r="C159" s="503">
        <v>0</v>
      </c>
      <c r="D159" s="503">
        <v>0</v>
      </c>
      <c r="E159" s="503">
        <v>0</v>
      </c>
      <c r="F159" s="503">
        <v>0</v>
      </c>
      <c r="G159" s="503">
        <v>0</v>
      </c>
      <c r="H159" s="503">
        <v>0</v>
      </c>
      <c r="I159" s="503">
        <v>0</v>
      </c>
      <c r="J159" s="503">
        <v>0</v>
      </c>
      <c r="K159" s="503">
        <v>0</v>
      </c>
      <c r="L159" s="503">
        <v>0</v>
      </c>
      <c r="M159" s="503">
        <v>0</v>
      </c>
      <c r="N159" s="503">
        <v>0</v>
      </c>
      <c r="O159" s="503">
        <v>0</v>
      </c>
      <c r="P159" s="503">
        <v>0</v>
      </c>
      <c r="Q159" s="503">
        <v>0</v>
      </c>
      <c r="R159" s="503">
        <v>0</v>
      </c>
      <c r="S159" s="503">
        <v>0</v>
      </c>
      <c r="T159" s="503">
        <v>0</v>
      </c>
      <c r="U159" s="503">
        <v>0</v>
      </c>
      <c r="V159" s="503">
        <v>0</v>
      </c>
      <c r="W159" s="503">
        <v>0</v>
      </c>
      <c r="X159" s="503">
        <v>0</v>
      </c>
      <c r="Y159" s="503">
        <v>0</v>
      </c>
      <c r="Z159" s="503">
        <v>1</v>
      </c>
      <c r="AA159" s="503">
        <v>0</v>
      </c>
      <c r="AB159" s="503">
        <v>0</v>
      </c>
      <c r="AC159" s="503">
        <v>0</v>
      </c>
      <c r="AD159" s="503">
        <v>0</v>
      </c>
      <c r="AE159" s="503">
        <v>0</v>
      </c>
      <c r="AF159" s="504">
        <v>0</v>
      </c>
      <c r="AG159" s="501">
        <v>0</v>
      </c>
      <c r="AH159" s="154">
        <v>0</v>
      </c>
      <c r="AI159" s="154">
        <v>0</v>
      </c>
      <c r="AJ159" s="154">
        <v>1</v>
      </c>
      <c r="AK159" s="154">
        <v>1</v>
      </c>
    </row>
    <row r="160" spans="1:37" s="505" customFormat="1" ht="15.75" thickBot="1" x14ac:dyDescent="0.3">
      <c r="A160" s="502" t="s">
        <v>343</v>
      </c>
      <c r="B160" s="503">
        <v>0</v>
      </c>
      <c r="C160" s="503">
        <v>0</v>
      </c>
      <c r="D160" s="503">
        <v>0</v>
      </c>
      <c r="E160" s="503">
        <v>0</v>
      </c>
      <c r="F160" s="503">
        <v>0</v>
      </c>
      <c r="G160" s="503">
        <v>0</v>
      </c>
      <c r="H160" s="503">
        <v>0</v>
      </c>
      <c r="I160" s="503">
        <v>0</v>
      </c>
      <c r="J160" s="503">
        <v>0</v>
      </c>
      <c r="K160" s="503">
        <v>0</v>
      </c>
      <c r="L160" s="503">
        <v>0</v>
      </c>
      <c r="M160" s="503">
        <v>0</v>
      </c>
      <c r="N160" s="503">
        <v>0</v>
      </c>
      <c r="O160" s="503">
        <v>0</v>
      </c>
      <c r="P160" s="503">
        <v>0</v>
      </c>
      <c r="Q160" s="503">
        <v>0</v>
      </c>
      <c r="R160" s="503">
        <v>0</v>
      </c>
      <c r="S160" s="503">
        <v>0</v>
      </c>
      <c r="T160" s="503">
        <v>0</v>
      </c>
      <c r="U160" s="503">
        <v>0</v>
      </c>
      <c r="V160" s="503">
        <v>0</v>
      </c>
      <c r="W160" s="503">
        <v>0</v>
      </c>
      <c r="X160" s="503">
        <v>0</v>
      </c>
      <c r="Y160" s="503">
        <v>0</v>
      </c>
      <c r="Z160" s="503">
        <v>1</v>
      </c>
      <c r="AA160" s="503">
        <v>0</v>
      </c>
      <c r="AB160" s="503">
        <v>0</v>
      </c>
      <c r="AC160" s="503">
        <v>0</v>
      </c>
      <c r="AD160" s="503">
        <v>0</v>
      </c>
      <c r="AE160" s="503">
        <v>0</v>
      </c>
      <c r="AF160" s="504">
        <v>0</v>
      </c>
      <c r="AG160" s="501">
        <v>0</v>
      </c>
      <c r="AH160" s="154">
        <v>0</v>
      </c>
      <c r="AI160" s="154">
        <v>0</v>
      </c>
      <c r="AJ160" s="154">
        <v>1</v>
      </c>
      <c r="AK160" s="154">
        <v>1</v>
      </c>
    </row>
    <row r="161" spans="1:37" s="505" customFormat="1" ht="15.75" thickBot="1" x14ac:dyDescent="0.3">
      <c r="A161" s="502" t="s">
        <v>344</v>
      </c>
      <c r="B161" s="503">
        <v>0</v>
      </c>
      <c r="C161" s="503">
        <v>0</v>
      </c>
      <c r="D161" s="503">
        <v>0</v>
      </c>
      <c r="E161" s="503">
        <v>0</v>
      </c>
      <c r="F161" s="503">
        <v>0</v>
      </c>
      <c r="G161" s="503">
        <v>0</v>
      </c>
      <c r="H161" s="503">
        <v>0</v>
      </c>
      <c r="I161" s="503">
        <v>0</v>
      </c>
      <c r="J161" s="503">
        <v>0</v>
      </c>
      <c r="K161" s="503">
        <v>0</v>
      </c>
      <c r="L161" s="503">
        <v>0</v>
      </c>
      <c r="M161" s="503">
        <v>0</v>
      </c>
      <c r="N161" s="503">
        <v>0</v>
      </c>
      <c r="O161" s="503">
        <v>0</v>
      </c>
      <c r="P161" s="503">
        <v>0</v>
      </c>
      <c r="Q161" s="503">
        <v>0</v>
      </c>
      <c r="R161" s="503">
        <v>0</v>
      </c>
      <c r="S161" s="503">
        <v>0</v>
      </c>
      <c r="T161" s="503">
        <v>0</v>
      </c>
      <c r="U161" s="503">
        <v>0</v>
      </c>
      <c r="V161" s="503">
        <v>0</v>
      </c>
      <c r="W161" s="503">
        <v>0</v>
      </c>
      <c r="X161" s="503">
        <v>0</v>
      </c>
      <c r="Y161" s="503">
        <v>0</v>
      </c>
      <c r="Z161" s="503">
        <v>1</v>
      </c>
      <c r="AA161" s="503">
        <v>0</v>
      </c>
      <c r="AB161" s="503">
        <v>0</v>
      </c>
      <c r="AC161" s="503">
        <v>0</v>
      </c>
      <c r="AD161" s="503">
        <v>0</v>
      </c>
      <c r="AE161" s="503">
        <v>0</v>
      </c>
      <c r="AF161" s="504">
        <v>0</v>
      </c>
      <c r="AG161" s="501">
        <v>0</v>
      </c>
      <c r="AH161" s="154">
        <v>0</v>
      </c>
      <c r="AI161" s="154">
        <v>0</v>
      </c>
      <c r="AJ161" s="154">
        <v>1</v>
      </c>
      <c r="AK161" s="154">
        <v>1</v>
      </c>
    </row>
    <row r="162" spans="1:37" s="505" customFormat="1" ht="15.75" thickBot="1" x14ac:dyDescent="0.3">
      <c r="A162" s="502" t="s">
        <v>345</v>
      </c>
      <c r="B162" s="503">
        <v>0</v>
      </c>
      <c r="C162" s="503">
        <v>0</v>
      </c>
      <c r="D162" s="503">
        <v>0</v>
      </c>
      <c r="E162" s="503">
        <v>0</v>
      </c>
      <c r="F162" s="503">
        <v>0</v>
      </c>
      <c r="G162" s="503">
        <v>0</v>
      </c>
      <c r="H162" s="503">
        <v>0</v>
      </c>
      <c r="I162" s="503">
        <v>0</v>
      </c>
      <c r="J162" s="503">
        <v>0</v>
      </c>
      <c r="K162" s="503">
        <v>0</v>
      </c>
      <c r="L162" s="503">
        <v>0</v>
      </c>
      <c r="M162" s="503">
        <v>0</v>
      </c>
      <c r="N162" s="503">
        <v>0</v>
      </c>
      <c r="O162" s="503">
        <v>0</v>
      </c>
      <c r="P162" s="503">
        <v>0</v>
      </c>
      <c r="Q162" s="503">
        <v>0</v>
      </c>
      <c r="R162" s="503">
        <v>0</v>
      </c>
      <c r="S162" s="503">
        <v>0</v>
      </c>
      <c r="T162" s="503">
        <v>0</v>
      </c>
      <c r="U162" s="503">
        <v>0</v>
      </c>
      <c r="V162" s="503">
        <v>0</v>
      </c>
      <c r="W162" s="503">
        <v>0</v>
      </c>
      <c r="X162" s="503">
        <v>0</v>
      </c>
      <c r="Y162" s="503">
        <v>0</v>
      </c>
      <c r="Z162" s="503">
        <v>1</v>
      </c>
      <c r="AA162" s="503">
        <v>0</v>
      </c>
      <c r="AB162" s="503">
        <v>0</v>
      </c>
      <c r="AC162" s="503">
        <v>0</v>
      </c>
      <c r="AD162" s="503">
        <v>0</v>
      </c>
      <c r="AE162" s="503">
        <v>0</v>
      </c>
      <c r="AF162" s="504">
        <v>0</v>
      </c>
      <c r="AG162" s="501">
        <v>0</v>
      </c>
      <c r="AH162" s="154">
        <v>0</v>
      </c>
      <c r="AI162" s="154">
        <v>0</v>
      </c>
      <c r="AJ162" s="154">
        <v>1</v>
      </c>
      <c r="AK162" s="154">
        <v>1</v>
      </c>
    </row>
    <row r="163" spans="1:37" s="505" customFormat="1" ht="15.75" thickBot="1" x14ac:dyDescent="0.3">
      <c r="A163" s="502" t="s">
        <v>346</v>
      </c>
      <c r="B163" s="154">
        <v>1</v>
      </c>
      <c r="C163" s="154">
        <v>1</v>
      </c>
      <c r="D163" s="154">
        <v>1</v>
      </c>
      <c r="E163" s="503">
        <v>0</v>
      </c>
      <c r="F163" s="154">
        <v>1</v>
      </c>
      <c r="G163" s="154">
        <v>1</v>
      </c>
      <c r="H163" s="154">
        <v>1</v>
      </c>
      <c r="I163" s="154">
        <v>1</v>
      </c>
      <c r="J163" s="154">
        <v>1</v>
      </c>
      <c r="K163" s="154">
        <v>1</v>
      </c>
      <c r="L163" s="154">
        <v>1</v>
      </c>
      <c r="M163" s="154">
        <v>1</v>
      </c>
      <c r="N163" s="154">
        <v>1</v>
      </c>
      <c r="O163" s="154">
        <v>1</v>
      </c>
      <c r="P163" s="154">
        <v>1</v>
      </c>
      <c r="Q163" s="154">
        <v>1</v>
      </c>
      <c r="R163" s="154">
        <v>1</v>
      </c>
      <c r="S163" s="154">
        <v>1</v>
      </c>
      <c r="T163" s="154">
        <v>1</v>
      </c>
      <c r="U163" s="154">
        <v>1</v>
      </c>
      <c r="V163" s="154">
        <v>1</v>
      </c>
      <c r="W163" s="154">
        <v>1</v>
      </c>
      <c r="X163" s="154">
        <v>1</v>
      </c>
      <c r="Y163" s="154">
        <v>1</v>
      </c>
      <c r="Z163" s="154">
        <v>1</v>
      </c>
      <c r="AA163" s="154">
        <v>1</v>
      </c>
      <c r="AB163" s="154">
        <v>1</v>
      </c>
      <c r="AC163" s="154">
        <v>1</v>
      </c>
      <c r="AD163" s="154">
        <v>1</v>
      </c>
      <c r="AE163" s="154">
        <v>1</v>
      </c>
      <c r="AF163" s="500">
        <v>0</v>
      </c>
      <c r="AG163" s="501">
        <v>0</v>
      </c>
      <c r="AH163" s="154">
        <v>0</v>
      </c>
      <c r="AI163" s="154">
        <v>0</v>
      </c>
      <c r="AJ163" s="154">
        <v>1</v>
      </c>
      <c r="AK163" s="154">
        <v>1</v>
      </c>
    </row>
    <row r="164" spans="1:37" s="505" customFormat="1" ht="15.75" thickBot="1" x14ac:dyDescent="0.3">
      <c r="A164" s="502" t="s">
        <v>347</v>
      </c>
      <c r="B164" s="154">
        <v>1</v>
      </c>
      <c r="C164" s="154">
        <v>1</v>
      </c>
      <c r="D164" s="154">
        <v>1</v>
      </c>
      <c r="E164" s="503">
        <v>0</v>
      </c>
      <c r="F164" s="154">
        <v>1</v>
      </c>
      <c r="G164" s="154">
        <v>1</v>
      </c>
      <c r="H164" s="154">
        <v>1</v>
      </c>
      <c r="I164" s="154">
        <v>1</v>
      </c>
      <c r="J164" s="154">
        <v>1</v>
      </c>
      <c r="K164" s="154">
        <v>1</v>
      </c>
      <c r="L164" s="154">
        <v>1</v>
      </c>
      <c r="M164" s="154">
        <v>1</v>
      </c>
      <c r="N164" s="154">
        <v>1</v>
      </c>
      <c r="O164" s="154">
        <v>1</v>
      </c>
      <c r="P164" s="154">
        <v>1</v>
      </c>
      <c r="Q164" s="154">
        <v>1</v>
      </c>
      <c r="R164" s="154">
        <v>1</v>
      </c>
      <c r="S164" s="154">
        <v>1</v>
      </c>
      <c r="T164" s="154">
        <v>1</v>
      </c>
      <c r="U164" s="154">
        <v>1</v>
      </c>
      <c r="V164" s="154">
        <v>1</v>
      </c>
      <c r="W164" s="154">
        <v>1</v>
      </c>
      <c r="X164" s="154">
        <v>1</v>
      </c>
      <c r="Y164" s="154">
        <v>1</v>
      </c>
      <c r="Z164" s="154">
        <v>1</v>
      </c>
      <c r="AA164" s="154">
        <v>1</v>
      </c>
      <c r="AB164" s="154">
        <v>1</v>
      </c>
      <c r="AC164" s="154">
        <v>1</v>
      </c>
      <c r="AD164" s="154">
        <v>1</v>
      </c>
      <c r="AE164" s="154">
        <v>1</v>
      </c>
      <c r="AF164" s="500">
        <v>0</v>
      </c>
      <c r="AG164" s="501">
        <v>0</v>
      </c>
      <c r="AH164" s="154">
        <v>0</v>
      </c>
      <c r="AI164" s="154">
        <v>0</v>
      </c>
      <c r="AJ164" s="154">
        <v>1</v>
      </c>
      <c r="AK164" s="154">
        <v>1</v>
      </c>
    </row>
    <row r="165" spans="1:37" s="505" customFormat="1" ht="15.75" thickBot="1" x14ac:dyDescent="0.3">
      <c r="A165" s="502" t="s">
        <v>348</v>
      </c>
      <c r="B165" s="154">
        <v>1</v>
      </c>
      <c r="C165" s="154">
        <v>1</v>
      </c>
      <c r="D165" s="154">
        <v>1</v>
      </c>
      <c r="E165" s="503">
        <v>0</v>
      </c>
      <c r="F165" s="154">
        <v>1</v>
      </c>
      <c r="G165" s="154">
        <v>1</v>
      </c>
      <c r="H165" s="154">
        <v>1</v>
      </c>
      <c r="I165" s="154">
        <v>1</v>
      </c>
      <c r="J165" s="154">
        <v>1</v>
      </c>
      <c r="K165" s="154">
        <v>1</v>
      </c>
      <c r="L165" s="154">
        <v>1</v>
      </c>
      <c r="M165" s="154">
        <v>1</v>
      </c>
      <c r="N165" s="154">
        <v>1</v>
      </c>
      <c r="O165" s="154">
        <v>1</v>
      </c>
      <c r="P165" s="154">
        <v>1</v>
      </c>
      <c r="Q165" s="154">
        <v>1</v>
      </c>
      <c r="R165" s="154">
        <v>1</v>
      </c>
      <c r="S165" s="154">
        <v>1</v>
      </c>
      <c r="T165" s="154">
        <v>1</v>
      </c>
      <c r="U165" s="154">
        <v>1</v>
      </c>
      <c r="V165" s="154">
        <v>1</v>
      </c>
      <c r="W165" s="154">
        <v>1</v>
      </c>
      <c r="X165" s="154">
        <v>1</v>
      </c>
      <c r="Y165" s="154">
        <v>1</v>
      </c>
      <c r="Z165" s="154">
        <v>1</v>
      </c>
      <c r="AA165" s="154">
        <v>1</v>
      </c>
      <c r="AB165" s="154">
        <v>1</v>
      </c>
      <c r="AC165" s="154">
        <v>1</v>
      </c>
      <c r="AD165" s="154">
        <v>1</v>
      </c>
      <c r="AE165" s="154">
        <v>1</v>
      </c>
      <c r="AF165" s="500">
        <v>0</v>
      </c>
      <c r="AG165" s="501">
        <v>0</v>
      </c>
      <c r="AH165" s="154">
        <v>0</v>
      </c>
      <c r="AI165" s="154">
        <v>0</v>
      </c>
      <c r="AJ165" s="154">
        <v>1</v>
      </c>
      <c r="AK165" s="154">
        <v>1</v>
      </c>
    </row>
    <row r="166" spans="1:37" s="505" customFormat="1" ht="15.75" thickBot="1" x14ac:dyDescent="0.3">
      <c r="A166" s="502" t="s">
        <v>349</v>
      </c>
      <c r="B166" s="154">
        <v>1</v>
      </c>
      <c r="C166" s="154">
        <v>1</v>
      </c>
      <c r="D166" s="154">
        <v>1</v>
      </c>
      <c r="E166" s="503">
        <v>0</v>
      </c>
      <c r="F166" s="154">
        <v>1</v>
      </c>
      <c r="G166" s="154">
        <v>1</v>
      </c>
      <c r="H166" s="154">
        <v>1</v>
      </c>
      <c r="I166" s="154">
        <v>1</v>
      </c>
      <c r="J166" s="154">
        <v>1</v>
      </c>
      <c r="K166" s="154">
        <v>1</v>
      </c>
      <c r="L166" s="154">
        <v>1</v>
      </c>
      <c r="M166" s="154">
        <v>1</v>
      </c>
      <c r="N166" s="154">
        <v>1</v>
      </c>
      <c r="O166" s="154">
        <v>1</v>
      </c>
      <c r="P166" s="154">
        <v>1</v>
      </c>
      <c r="Q166" s="154">
        <v>1</v>
      </c>
      <c r="R166" s="154">
        <v>1</v>
      </c>
      <c r="S166" s="154">
        <v>1</v>
      </c>
      <c r="T166" s="154">
        <v>1</v>
      </c>
      <c r="U166" s="154">
        <v>1</v>
      </c>
      <c r="V166" s="154">
        <v>1</v>
      </c>
      <c r="W166" s="154">
        <v>1</v>
      </c>
      <c r="X166" s="154">
        <v>1</v>
      </c>
      <c r="Y166" s="154">
        <v>1</v>
      </c>
      <c r="Z166" s="154">
        <v>1</v>
      </c>
      <c r="AA166" s="154">
        <v>1</v>
      </c>
      <c r="AB166" s="154">
        <v>1</v>
      </c>
      <c r="AC166" s="154">
        <v>1</v>
      </c>
      <c r="AD166" s="154">
        <v>1</v>
      </c>
      <c r="AE166" s="154">
        <v>1</v>
      </c>
      <c r="AF166" s="500">
        <v>0</v>
      </c>
      <c r="AG166" s="501">
        <v>0</v>
      </c>
      <c r="AH166" s="154">
        <v>0</v>
      </c>
      <c r="AI166" s="154">
        <v>0</v>
      </c>
      <c r="AJ166" s="154">
        <v>1</v>
      </c>
      <c r="AK166" s="154">
        <v>1</v>
      </c>
    </row>
    <row r="167" spans="1:37" s="505" customFormat="1" ht="15.75" thickBot="1" x14ac:dyDescent="0.3">
      <c r="A167" s="502" t="s">
        <v>350</v>
      </c>
      <c r="B167" s="503">
        <v>0</v>
      </c>
      <c r="C167" s="503">
        <v>0</v>
      </c>
      <c r="D167" s="503">
        <v>0</v>
      </c>
      <c r="E167" s="503">
        <v>0</v>
      </c>
      <c r="F167" s="503">
        <v>0</v>
      </c>
      <c r="G167" s="503">
        <v>0</v>
      </c>
      <c r="H167" s="503">
        <v>0</v>
      </c>
      <c r="I167" s="503">
        <v>0</v>
      </c>
      <c r="J167" s="503">
        <v>0</v>
      </c>
      <c r="K167" s="503">
        <v>0</v>
      </c>
      <c r="L167" s="503">
        <v>0</v>
      </c>
      <c r="M167" s="503">
        <v>0</v>
      </c>
      <c r="N167" s="503">
        <v>0</v>
      </c>
      <c r="O167" s="503">
        <v>0</v>
      </c>
      <c r="P167" s="503">
        <v>0</v>
      </c>
      <c r="Q167" s="503">
        <v>0</v>
      </c>
      <c r="R167" s="503">
        <v>0</v>
      </c>
      <c r="S167" s="503">
        <v>0</v>
      </c>
      <c r="T167" s="503">
        <v>0</v>
      </c>
      <c r="U167" s="503">
        <v>0</v>
      </c>
      <c r="V167" s="503">
        <v>0</v>
      </c>
      <c r="W167" s="503">
        <v>0</v>
      </c>
      <c r="X167" s="503">
        <v>0</v>
      </c>
      <c r="Y167" s="503">
        <v>0</v>
      </c>
      <c r="Z167" s="503">
        <v>1</v>
      </c>
      <c r="AA167" s="503">
        <v>0</v>
      </c>
      <c r="AB167" s="503">
        <v>0</v>
      </c>
      <c r="AC167" s="503">
        <v>0</v>
      </c>
      <c r="AD167" s="503">
        <v>0</v>
      </c>
      <c r="AE167" s="503">
        <v>0</v>
      </c>
      <c r="AF167" s="504">
        <v>0</v>
      </c>
      <c r="AG167" s="501">
        <v>0</v>
      </c>
      <c r="AH167" s="154">
        <v>0</v>
      </c>
      <c r="AI167" s="154">
        <v>0</v>
      </c>
      <c r="AJ167" s="154">
        <v>1</v>
      </c>
      <c r="AK167" s="154">
        <v>1</v>
      </c>
    </row>
    <row r="168" spans="1:37" s="505" customFormat="1" ht="15.75" thickBot="1" x14ac:dyDescent="0.3">
      <c r="A168" s="502" t="s">
        <v>351</v>
      </c>
      <c r="B168" s="503">
        <v>0</v>
      </c>
      <c r="C168" s="503">
        <v>0</v>
      </c>
      <c r="D168" s="503">
        <v>0</v>
      </c>
      <c r="E168" s="503">
        <v>0</v>
      </c>
      <c r="F168" s="503">
        <v>0</v>
      </c>
      <c r="G168" s="503">
        <v>0</v>
      </c>
      <c r="H168" s="503">
        <v>0</v>
      </c>
      <c r="I168" s="503">
        <v>0</v>
      </c>
      <c r="J168" s="503">
        <v>0</v>
      </c>
      <c r="K168" s="503">
        <v>0</v>
      </c>
      <c r="L168" s="503">
        <v>0</v>
      </c>
      <c r="M168" s="503">
        <v>0</v>
      </c>
      <c r="N168" s="503">
        <v>0</v>
      </c>
      <c r="O168" s="503">
        <v>0</v>
      </c>
      <c r="P168" s="503">
        <v>0</v>
      </c>
      <c r="Q168" s="503">
        <v>0</v>
      </c>
      <c r="R168" s="503">
        <v>0</v>
      </c>
      <c r="S168" s="503">
        <v>0</v>
      </c>
      <c r="T168" s="503">
        <v>0</v>
      </c>
      <c r="U168" s="503">
        <v>0</v>
      </c>
      <c r="V168" s="503">
        <v>0</v>
      </c>
      <c r="W168" s="503">
        <v>0</v>
      </c>
      <c r="X168" s="503">
        <v>0</v>
      </c>
      <c r="Y168" s="503">
        <v>0</v>
      </c>
      <c r="Z168" s="503">
        <v>1</v>
      </c>
      <c r="AA168" s="503">
        <v>0</v>
      </c>
      <c r="AB168" s="503">
        <v>0</v>
      </c>
      <c r="AC168" s="503">
        <v>0</v>
      </c>
      <c r="AD168" s="503">
        <v>0</v>
      </c>
      <c r="AE168" s="503">
        <v>0</v>
      </c>
      <c r="AF168" s="504">
        <v>0</v>
      </c>
      <c r="AG168" s="501">
        <v>0</v>
      </c>
      <c r="AH168" s="154">
        <v>0</v>
      </c>
      <c r="AI168" s="154">
        <v>0</v>
      </c>
      <c r="AJ168" s="154">
        <v>1</v>
      </c>
      <c r="AK168" s="154">
        <v>1</v>
      </c>
    </row>
    <row r="169" spans="1:37" s="505" customFormat="1" ht="15.75" thickBot="1" x14ac:dyDescent="0.3">
      <c r="A169" s="506" t="s">
        <v>352</v>
      </c>
      <c r="B169" s="503">
        <v>0</v>
      </c>
      <c r="C169" s="503">
        <v>0</v>
      </c>
      <c r="D169" s="503">
        <v>0</v>
      </c>
      <c r="E169" s="503">
        <v>0</v>
      </c>
      <c r="F169" s="503">
        <v>0</v>
      </c>
      <c r="G169" s="503">
        <v>0</v>
      </c>
      <c r="H169" s="503">
        <v>0</v>
      </c>
      <c r="I169" s="503">
        <v>0</v>
      </c>
      <c r="J169" s="503">
        <v>0</v>
      </c>
      <c r="K169" s="503">
        <v>0</v>
      </c>
      <c r="L169" s="503">
        <v>0</v>
      </c>
      <c r="M169" s="503">
        <v>0</v>
      </c>
      <c r="N169" s="503">
        <v>0</v>
      </c>
      <c r="O169" s="503">
        <v>0</v>
      </c>
      <c r="P169" s="503">
        <v>0</v>
      </c>
      <c r="Q169" s="503">
        <v>0</v>
      </c>
      <c r="R169" s="503">
        <v>0</v>
      </c>
      <c r="S169" s="503">
        <v>0</v>
      </c>
      <c r="T169" s="503">
        <v>0</v>
      </c>
      <c r="U169" s="503">
        <v>0</v>
      </c>
      <c r="V169" s="503">
        <v>0</v>
      </c>
      <c r="W169" s="503">
        <v>0</v>
      </c>
      <c r="X169" s="503">
        <v>0</v>
      </c>
      <c r="Y169" s="503">
        <v>0</v>
      </c>
      <c r="Z169" s="503">
        <v>1</v>
      </c>
      <c r="AA169" s="503">
        <v>0</v>
      </c>
      <c r="AB169" s="503">
        <v>0</v>
      </c>
      <c r="AC169" s="503">
        <v>0</v>
      </c>
      <c r="AD169" s="503">
        <v>0</v>
      </c>
      <c r="AE169" s="503">
        <v>0</v>
      </c>
      <c r="AF169" s="504">
        <v>0</v>
      </c>
      <c r="AG169" s="501">
        <v>0</v>
      </c>
      <c r="AH169" s="154">
        <v>0</v>
      </c>
      <c r="AI169" s="154">
        <v>0</v>
      </c>
      <c r="AJ169" s="154">
        <v>1</v>
      </c>
      <c r="AK169" s="154">
        <v>1</v>
      </c>
    </row>
    <row r="170" spans="1:37" s="505" customFormat="1" x14ac:dyDescent="0.25"/>
    <row r="171" spans="1:37" s="50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topLeftCell="A154" workbookViewId="0">
      <selection activeCell="C179" sqref="C179"/>
    </sheetView>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4" t="s">
        <v>534</v>
      </c>
      <c r="K1" s="645"/>
      <c r="L1" s="645"/>
      <c r="M1" s="645"/>
      <c r="N1" s="645"/>
      <c r="O1" s="645"/>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5"/>
      <c r="K2" s="645"/>
      <c r="L2" s="645"/>
      <c r="M2" s="645"/>
      <c r="N2" s="645"/>
      <c r="O2" s="645"/>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5"/>
      <c r="K3" s="645"/>
      <c r="L3" s="645"/>
      <c r="M3" s="645"/>
      <c r="N3" s="645"/>
      <c r="O3" s="645"/>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5"/>
      <c r="K4" s="645"/>
      <c r="L4" s="645"/>
      <c r="M4" s="645"/>
      <c r="N4" s="645"/>
      <c r="O4" s="645"/>
    </row>
    <row r="5" spans="1:23" s="470" customFormat="1" x14ac:dyDescent="0.25">
      <c r="A5" s="461" t="s">
        <v>196</v>
      </c>
      <c r="B5" s="461" t="s">
        <v>133</v>
      </c>
      <c r="C5" s="461" t="s">
        <v>191</v>
      </c>
      <c r="D5" s="461">
        <v>0</v>
      </c>
      <c r="E5" s="461">
        <v>2.083301076101262E-2</v>
      </c>
      <c r="F5" s="461">
        <v>0</v>
      </c>
      <c r="G5" s="461">
        <v>5.3030889525431599E-2</v>
      </c>
      <c r="H5" s="461">
        <v>0</v>
      </c>
      <c r="I5" s="471" t="e">
        <f>NA()</f>
        <v>#N/A</v>
      </c>
      <c r="J5" s="645"/>
      <c r="K5" s="645"/>
      <c r="L5" s="645"/>
      <c r="M5" s="645"/>
      <c r="N5" s="645"/>
      <c r="O5" s="645"/>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5"/>
      <c r="K6" s="645"/>
      <c r="L6" s="645"/>
      <c r="M6" s="645"/>
      <c r="N6" s="645"/>
      <c r="O6" s="645"/>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5"/>
      <c r="K7" s="645"/>
      <c r="L7" s="645"/>
      <c r="M7" s="645"/>
      <c r="N7" s="645"/>
      <c r="O7" s="645"/>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5"/>
      <c r="K8" s="645"/>
      <c r="L8" s="645"/>
      <c r="M8" s="645"/>
      <c r="N8" s="645"/>
      <c r="O8" s="645"/>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5"/>
      <c r="K9" s="645"/>
      <c r="L9" s="645"/>
      <c r="M9" s="645"/>
      <c r="N9" s="645"/>
      <c r="O9" s="645"/>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5"/>
      <c r="K10" s="645"/>
      <c r="L10" s="645"/>
      <c r="M10" s="645"/>
      <c r="N10" s="645"/>
      <c r="O10" s="645"/>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5"/>
      <c r="K11" s="645"/>
      <c r="L11" s="645"/>
      <c r="M11" s="645"/>
      <c r="N11" s="645"/>
      <c r="O11" s="645"/>
    </row>
    <row r="12" spans="1:23" s="470" customFormat="1" x14ac:dyDescent="0.25">
      <c r="A12" s="461" t="s">
        <v>201</v>
      </c>
      <c r="B12" s="461" t="s">
        <v>122</v>
      </c>
      <c r="C12" s="461" t="s">
        <v>191</v>
      </c>
      <c r="D12" s="461">
        <v>0</v>
      </c>
      <c r="E12" s="461">
        <v>0</v>
      </c>
      <c r="F12" s="461">
        <v>0</v>
      </c>
      <c r="G12" s="461">
        <v>4.8735408560311284E-2</v>
      </c>
      <c r="H12" s="461">
        <v>0</v>
      </c>
      <c r="I12" s="471" t="e">
        <f>NA()</f>
        <v>#N/A</v>
      </c>
      <c r="J12" s="645"/>
      <c r="K12" s="645"/>
      <c r="L12" s="645"/>
      <c r="M12" s="645"/>
      <c r="N12" s="645"/>
      <c r="O12" s="645"/>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6" t="s">
        <v>535</v>
      </c>
      <c r="K162" s="647"/>
      <c r="L162" s="647"/>
      <c r="M162" s="647"/>
      <c r="N162" s="647"/>
      <c r="O162" s="647"/>
      <c r="P162" s="647"/>
      <c r="Q162" s="647"/>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7"/>
      <c r="K163" s="647"/>
      <c r="L163" s="647"/>
      <c r="M163" s="647"/>
      <c r="N163" s="647"/>
      <c r="O163" s="647"/>
      <c r="P163" s="647"/>
      <c r="Q163" s="647"/>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7"/>
      <c r="K164" s="647"/>
      <c r="L164" s="647"/>
      <c r="M164" s="647"/>
      <c r="N164" s="647"/>
      <c r="O164" s="647"/>
      <c r="P164" s="647"/>
      <c r="Q164" s="647"/>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7"/>
      <c r="K165" s="647"/>
      <c r="L165" s="647"/>
      <c r="M165" s="647"/>
      <c r="N165" s="647"/>
      <c r="O165" s="647"/>
      <c r="P165" s="647"/>
      <c r="Q165" s="647"/>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7"/>
      <c r="K166" s="647"/>
      <c r="L166" s="647"/>
      <c r="M166" s="647"/>
      <c r="N166" s="647"/>
      <c r="O166" s="647"/>
      <c r="P166" s="647"/>
      <c r="Q166" s="647"/>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7"/>
      <c r="K167" s="647"/>
      <c r="L167" s="647"/>
      <c r="M167" s="647"/>
      <c r="N167" s="647"/>
      <c r="O167" s="647"/>
      <c r="P167" s="647"/>
      <c r="Q167" s="647"/>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7"/>
      <c r="K168" s="647"/>
      <c r="L168" s="647"/>
      <c r="M168" s="647"/>
      <c r="N168" s="647"/>
      <c r="O168" s="647"/>
      <c r="P168" s="647"/>
      <c r="Q168" s="647"/>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7"/>
      <c r="K169" s="647"/>
      <c r="L169" s="647"/>
      <c r="M169" s="647"/>
      <c r="N169" s="647"/>
      <c r="O169" s="647"/>
      <c r="P169" s="647"/>
      <c r="Q169" s="647"/>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7"/>
      <c r="K170" s="647"/>
      <c r="L170" s="647"/>
      <c r="M170" s="647"/>
      <c r="N170" s="647"/>
      <c r="O170" s="647"/>
      <c r="P170" s="647"/>
      <c r="Q170" s="647"/>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7"/>
      <c r="K171" s="647"/>
      <c r="L171" s="647"/>
      <c r="M171" s="647"/>
      <c r="N171" s="647"/>
      <c r="O171" s="647"/>
      <c r="P171" s="647"/>
      <c r="Q171" s="647"/>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7"/>
      <c r="K172" s="647"/>
      <c r="L172" s="647"/>
      <c r="M172" s="647"/>
      <c r="N172" s="647"/>
      <c r="O172" s="647"/>
      <c r="P172" s="647"/>
      <c r="Q172" s="647"/>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7"/>
      <c r="K173" s="647"/>
      <c r="L173" s="647"/>
      <c r="M173" s="647"/>
      <c r="N173" s="647"/>
      <c r="O173" s="647"/>
      <c r="P173" s="647"/>
      <c r="Q173" s="647"/>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7"/>
      <c r="K174" s="647"/>
      <c r="L174" s="647"/>
      <c r="M174" s="647"/>
      <c r="N174" s="647"/>
      <c r="O174" s="647"/>
      <c r="P174" s="647"/>
      <c r="Q174" s="647"/>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7"/>
      <c r="K175" s="647"/>
      <c r="L175" s="647"/>
      <c r="M175" s="647"/>
      <c r="N175" s="647"/>
      <c r="O175" s="647"/>
      <c r="P175" s="647"/>
      <c r="Q175" s="647"/>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7"/>
      <c r="K176" s="647"/>
      <c r="L176" s="647"/>
      <c r="M176" s="647"/>
      <c r="N176" s="647"/>
      <c r="O176" s="647"/>
      <c r="P176" s="647"/>
      <c r="Q176" s="647"/>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B7" sqref="B7"/>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48" t="s">
        <v>543</v>
      </c>
      <c r="D2" s="649"/>
      <c r="E2" s="649"/>
      <c r="F2" s="649"/>
      <c r="G2" s="649"/>
      <c r="H2" s="478"/>
      <c r="I2" s="461"/>
      <c r="J2" s="648" t="s">
        <v>544</v>
      </c>
      <c r="K2" s="649"/>
      <c r="L2" s="649"/>
      <c r="M2" s="649"/>
      <c r="N2" s="649"/>
      <c r="R2" s="650" t="s">
        <v>516</v>
      </c>
      <c r="S2" s="645"/>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5"/>
      <c r="E1" s="111" t="s">
        <v>105</v>
      </c>
      <c r="F1" s="111" t="s">
        <v>465</v>
      </c>
      <c r="G1" s="111" t="s">
        <v>464</v>
      </c>
      <c r="I1" s="111" t="s">
        <v>106</v>
      </c>
      <c r="J1" s="111" t="s">
        <v>107</v>
      </c>
      <c r="K1" s="111" t="s">
        <v>108</v>
      </c>
      <c r="L1" s="111" t="s">
        <v>105</v>
      </c>
      <c r="N1" t="s">
        <v>109</v>
      </c>
    </row>
    <row r="2" spans="1:19" ht="30.75" customHeight="1" x14ac:dyDescent="0.25">
      <c r="A2" s="130" t="s">
        <v>110</v>
      </c>
      <c r="B2" s="517">
        <v>2018</v>
      </c>
      <c r="C2" s="516">
        <v>0</v>
      </c>
      <c r="E2" s="131" t="s">
        <v>111</v>
      </c>
      <c r="F2" s="517">
        <v>25</v>
      </c>
      <c r="G2" s="521">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7">
        <v>2021</v>
      </c>
      <c r="C3" s="516">
        <v>1</v>
      </c>
      <c r="E3" s="131" t="s">
        <v>121</v>
      </c>
      <c r="F3" s="517">
        <v>32</v>
      </c>
      <c r="G3" s="521">
        <f t="shared" ref="G3:G12" si="0">S4</f>
        <v>0.32828806064434624</v>
      </c>
      <c r="I3" s="131" t="s">
        <v>122</v>
      </c>
      <c r="J3" s="131" t="s">
        <v>122</v>
      </c>
      <c r="K3" s="131" t="s">
        <v>122</v>
      </c>
      <c r="L3" s="131" t="s">
        <v>123</v>
      </c>
      <c r="N3" s="131" t="s">
        <v>111</v>
      </c>
      <c r="O3" s="131">
        <v>11037</v>
      </c>
      <c r="P3" s="131">
        <f t="shared" ref="P3:P14" si="1">O3*0.0015625</f>
        <v>17.245312500000001</v>
      </c>
      <c r="Q3" s="519">
        <v>0.15</v>
      </c>
      <c r="R3" s="134">
        <f>$R$14*Q3</f>
        <v>4.3499999999999996</v>
      </c>
      <c r="S3" s="134">
        <f>R3/P3</f>
        <v>0.25224245718945365</v>
      </c>
    </row>
    <row r="4" spans="1:19" x14ac:dyDescent="0.25">
      <c r="A4" s="130" t="s">
        <v>124</v>
      </c>
      <c r="B4" s="517">
        <v>2024</v>
      </c>
      <c r="C4" s="516">
        <v>2</v>
      </c>
      <c r="E4" s="131" t="s">
        <v>125</v>
      </c>
      <c r="F4" s="517">
        <v>36</v>
      </c>
      <c r="G4" s="521">
        <f t="shared" si="0"/>
        <v>1.6395759717314489</v>
      </c>
      <c r="I4" s="131" t="s">
        <v>126</v>
      </c>
      <c r="J4" s="131" t="s">
        <v>127</v>
      </c>
      <c r="K4" s="131" t="s">
        <v>126</v>
      </c>
      <c r="L4" s="131" t="s">
        <v>111</v>
      </c>
      <c r="N4" s="131" t="s">
        <v>121</v>
      </c>
      <c r="O4" s="131">
        <v>7915</v>
      </c>
      <c r="P4" s="131">
        <f t="shared" si="1"/>
        <v>12.3671875</v>
      </c>
      <c r="Q4" s="519">
        <v>0.14000000000000001</v>
      </c>
      <c r="R4" s="134">
        <f t="shared" ref="R4:R13" si="2">$R$14*Q4</f>
        <v>4.0600000000000005</v>
      </c>
      <c r="S4" s="134">
        <f t="shared" ref="S4:S11" si="3">R4/P4</f>
        <v>0.32828806064434624</v>
      </c>
    </row>
    <row r="5" spans="1:19" x14ac:dyDescent="0.25">
      <c r="A5" s="130" t="s">
        <v>128</v>
      </c>
      <c r="B5" s="517">
        <v>2027</v>
      </c>
      <c r="C5" s="516">
        <v>3</v>
      </c>
      <c r="E5" s="131" t="s">
        <v>129</v>
      </c>
      <c r="F5" s="517">
        <v>36</v>
      </c>
      <c r="G5" s="521">
        <f t="shared" si="0"/>
        <v>2.0203859475507171</v>
      </c>
      <c r="I5" s="131" t="s">
        <v>130</v>
      </c>
      <c r="J5" s="131" t="s">
        <v>131</v>
      </c>
      <c r="K5" s="131" t="s">
        <v>130</v>
      </c>
      <c r="L5" s="131" t="s">
        <v>111</v>
      </c>
      <c r="N5" s="131" t="s">
        <v>125</v>
      </c>
      <c r="O5" s="131">
        <v>2264</v>
      </c>
      <c r="P5" s="131">
        <f t="shared" si="1"/>
        <v>3.5375000000000001</v>
      </c>
      <c r="Q5" s="519">
        <v>0.2</v>
      </c>
      <c r="R5" s="134">
        <f t="shared" si="2"/>
        <v>5.8000000000000007</v>
      </c>
      <c r="S5" s="134">
        <f t="shared" si="3"/>
        <v>1.6395759717314489</v>
      </c>
    </row>
    <row r="6" spans="1:19" x14ac:dyDescent="0.25">
      <c r="A6" s="130" t="s">
        <v>132</v>
      </c>
      <c r="B6" s="517">
        <v>2030</v>
      </c>
      <c r="C6" s="516">
        <v>4</v>
      </c>
      <c r="E6" s="131" t="s">
        <v>133</v>
      </c>
      <c r="F6" s="517">
        <v>37</v>
      </c>
      <c r="G6" s="521">
        <f t="shared" si="0"/>
        <v>0.24122693007538343</v>
      </c>
      <c r="I6" s="131" t="s">
        <v>134</v>
      </c>
      <c r="J6" s="131" t="s">
        <v>135</v>
      </c>
      <c r="K6" s="131" t="s">
        <v>134</v>
      </c>
      <c r="L6" s="131" t="s">
        <v>111</v>
      </c>
      <c r="N6" s="131" t="s">
        <v>129</v>
      </c>
      <c r="O6" s="131">
        <v>2021</v>
      </c>
      <c r="P6" s="131">
        <f t="shared" si="1"/>
        <v>3.1578125000000004</v>
      </c>
      <c r="Q6" s="519">
        <v>0.22</v>
      </c>
      <c r="R6" s="134">
        <f t="shared" si="2"/>
        <v>6.38</v>
      </c>
      <c r="S6" s="134">
        <f t="shared" si="3"/>
        <v>2.0203859475507171</v>
      </c>
    </row>
    <row r="7" spans="1:19" x14ac:dyDescent="0.25">
      <c r="A7" s="130" t="s">
        <v>136</v>
      </c>
      <c r="B7" s="517">
        <v>2033</v>
      </c>
      <c r="C7" s="516">
        <v>5</v>
      </c>
      <c r="E7" s="131" t="s">
        <v>123</v>
      </c>
      <c r="F7" s="517">
        <v>22</v>
      </c>
      <c r="G7" s="521">
        <f t="shared" si="0"/>
        <v>1.9903485254691686</v>
      </c>
      <c r="I7" s="131" t="s">
        <v>137</v>
      </c>
      <c r="J7" s="131" t="s">
        <v>138</v>
      </c>
      <c r="K7" s="131" t="s">
        <v>137</v>
      </c>
      <c r="L7" s="131" t="s">
        <v>111</v>
      </c>
      <c r="N7" s="131" t="s">
        <v>133</v>
      </c>
      <c r="O7" s="131">
        <v>3847</v>
      </c>
      <c r="P7" s="131">
        <f t="shared" si="1"/>
        <v>6.0109375000000007</v>
      </c>
      <c r="Q7" s="519">
        <v>0.05</v>
      </c>
      <c r="R7" s="134">
        <f t="shared" si="2"/>
        <v>1.4500000000000002</v>
      </c>
      <c r="S7" s="134">
        <f t="shared" si="3"/>
        <v>0.24122693007538343</v>
      </c>
    </row>
    <row r="8" spans="1:19" x14ac:dyDescent="0.25">
      <c r="E8" s="131" t="s">
        <v>139</v>
      </c>
      <c r="F8" s="517">
        <v>1</v>
      </c>
      <c r="G8" s="521">
        <f t="shared" si="0"/>
        <v>1.3577176298463789</v>
      </c>
      <c r="I8" s="131" t="s">
        <v>140</v>
      </c>
      <c r="J8" s="131" t="s">
        <v>141</v>
      </c>
      <c r="K8" s="131" t="s">
        <v>140</v>
      </c>
      <c r="L8" s="131" t="s">
        <v>111</v>
      </c>
      <c r="N8" s="131" t="s">
        <v>123</v>
      </c>
      <c r="O8" s="131">
        <v>746</v>
      </c>
      <c r="P8" s="131">
        <f t="shared" si="1"/>
        <v>1.1656250000000001</v>
      </c>
      <c r="Q8" s="519">
        <v>0.08</v>
      </c>
      <c r="R8" s="134">
        <f t="shared" si="2"/>
        <v>2.3199999999999998</v>
      </c>
      <c r="S8" s="134">
        <f t="shared" si="3"/>
        <v>1.9903485254691686</v>
      </c>
    </row>
    <row r="9" spans="1:19" x14ac:dyDescent="0.25">
      <c r="E9" s="131" t="s">
        <v>142</v>
      </c>
      <c r="F9" s="517">
        <v>10</v>
      </c>
      <c r="G9" s="521">
        <f t="shared" si="0"/>
        <v>0.11248484848484849</v>
      </c>
      <c r="I9" s="131" t="s">
        <v>143</v>
      </c>
      <c r="J9" s="131" t="s">
        <v>144</v>
      </c>
      <c r="K9" s="131" t="s">
        <v>145</v>
      </c>
      <c r="L9" s="131" t="s">
        <v>111</v>
      </c>
      <c r="N9" s="131" t="s">
        <v>139</v>
      </c>
      <c r="O9" s="131">
        <v>1367</v>
      </c>
      <c r="P9" s="131">
        <f t="shared" si="1"/>
        <v>2.1359375000000003</v>
      </c>
      <c r="Q9" s="519">
        <v>0.1</v>
      </c>
      <c r="R9" s="134">
        <f t="shared" si="2"/>
        <v>2.9000000000000004</v>
      </c>
      <c r="S9" s="134">
        <f t="shared" si="3"/>
        <v>1.3577176298463789</v>
      </c>
    </row>
    <row r="10" spans="1:19" x14ac:dyDescent="0.25">
      <c r="E10" s="131" t="s">
        <v>146</v>
      </c>
      <c r="F10" s="517">
        <v>15</v>
      </c>
      <c r="G10" s="521">
        <f t="shared" si="0"/>
        <v>0.59870967741935488</v>
      </c>
      <c r="I10" s="131" t="s">
        <v>147</v>
      </c>
      <c r="J10" s="131" t="s">
        <v>148</v>
      </c>
      <c r="K10" s="131" t="s">
        <v>147</v>
      </c>
      <c r="L10" s="131" t="s">
        <v>111</v>
      </c>
      <c r="N10" s="131" t="s">
        <v>142</v>
      </c>
      <c r="O10" s="131">
        <v>330</v>
      </c>
      <c r="P10" s="131">
        <f t="shared" si="1"/>
        <v>0.515625</v>
      </c>
      <c r="Q10" s="519">
        <v>2E-3</v>
      </c>
      <c r="R10" s="134">
        <f t="shared" si="2"/>
        <v>5.8000000000000003E-2</v>
      </c>
      <c r="S10" s="134">
        <f t="shared" si="3"/>
        <v>0.11248484848484849</v>
      </c>
    </row>
    <row r="11" spans="1:19" x14ac:dyDescent="0.25">
      <c r="E11" s="131" t="s">
        <v>149</v>
      </c>
      <c r="F11" s="517">
        <v>0</v>
      </c>
      <c r="G11" s="521">
        <f t="shared" si="0"/>
        <v>0</v>
      </c>
      <c r="I11" s="131" t="s">
        <v>150</v>
      </c>
      <c r="J11" s="131" t="s">
        <v>151</v>
      </c>
      <c r="K11" s="131" t="s">
        <v>150</v>
      </c>
      <c r="L11" s="131" t="s">
        <v>142</v>
      </c>
      <c r="N11" s="131" t="s">
        <v>146</v>
      </c>
      <c r="O11" s="131">
        <v>248</v>
      </c>
      <c r="P11" s="131">
        <f t="shared" si="1"/>
        <v>0.38750000000000001</v>
      </c>
      <c r="Q11" s="519">
        <v>8.0000000000000002E-3</v>
      </c>
      <c r="R11" s="134">
        <f t="shared" si="2"/>
        <v>0.23200000000000001</v>
      </c>
      <c r="S11" s="134">
        <f t="shared" si="3"/>
        <v>0.59870967741935488</v>
      </c>
    </row>
    <row r="12" spans="1:19" x14ac:dyDescent="0.25">
      <c r="E12" s="131" t="s">
        <v>114</v>
      </c>
      <c r="F12" s="517">
        <v>35</v>
      </c>
      <c r="G12" s="521">
        <f t="shared" si="0"/>
        <v>0.52370203160270878</v>
      </c>
      <c r="I12" s="131" t="s">
        <v>133</v>
      </c>
      <c r="J12" s="131" t="s">
        <v>133</v>
      </c>
      <c r="K12" s="131" t="s">
        <v>152</v>
      </c>
      <c r="L12" s="131" t="s">
        <v>133</v>
      </c>
      <c r="N12" s="131" t="s">
        <v>149</v>
      </c>
      <c r="O12" s="131">
        <v>0</v>
      </c>
      <c r="P12" s="131">
        <f t="shared" si="1"/>
        <v>0</v>
      </c>
      <c r="Q12" s="519">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9">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05" t="s">
        <v>28</v>
      </c>
      <c r="F17" s="599"/>
      <c r="G17" s="651"/>
      <c r="I17" s="131" t="s">
        <v>162</v>
      </c>
      <c r="J17" s="131" t="s">
        <v>160</v>
      </c>
      <c r="K17" s="131" t="s">
        <v>162</v>
      </c>
      <c r="L17" s="131" t="s">
        <v>114</v>
      </c>
    </row>
    <row r="18" spans="5:12" ht="15.75" customHeight="1" thickBot="1" x14ac:dyDescent="0.3">
      <c r="E18" s="518"/>
      <c r="F18" s="620" t="s">
        <v>31</v>
      </c>
      <c r="G18" s="651"/>
      <c r="I18" s="131" t="s">
        <v>163</v>
      </c>
      <c r="J18" s="131" t="s">
        <v>164</v>
      </c>
      <c r="K18" s="131" t="s">
        <v>163</v>
      </c>
      <c r="L18" s="131" t="s">
        <v>114</v>
      </c>
    </row>
    <row r="19" spans="5:12" ht="15.75" thickBot="1" x14ac:dyDescent="0.3">
      <c r="E19" s="520"/>
      <c r="F19" s="620" t="s">
        <v>586</v>
      </c>
      <c r="G19" s="651"/>
      <c r="I19" s="131" t="s">
        <v>165</v>
      </c>
      <c r="J19" s="131" t="s">
        <v>166</v>
      </c>
      <c r="K19" s="131" t="s">
        <v>165</v>
      </c>
      <c r="L19" s="131" t="s">
        <v>114</v>
      </c>
    </row>
    <row r="20" spans="5:12" x14ac:dyDescent="0.25">
      <c r="E20" t="s">
        <v>585</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5" t="s">
        <v>516</v>
      </c>
      <c r="G36" s="642"/>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2018-05-30T19:43:39Z</dcterms:modified>
</cp:coreProperties>
</file>