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25" activeTab="3"/>
    <workbookView xWindow="14385" yWindow="-15" windowWidth="14430" windowHeight="11235"/>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60" i="4"/>
  <c r="AG59" i="4"/>
  <c r="AG58" i="4"/>
  <c r="AG53" i="4"/>
  <c r="AG52" i="4"/>
  <c r="AG49" i="4"/>
  <c r="AG46" i="4"/>
  <c r="AG44" i="4"/>
  <c r="AG42" i="4"/>
  <c r="AG33" i="4"/>
  <c r="AG32" i="4"/>
  <c r="AG31" i="4"/>
  <c r="AG26" i="4"/>
  <c r="AG25" i="4"/>
  <c r="AG24" i="4"/>
  <c r="AG23" i="4"/>
  <c r="AG22" i="4"/>
  <c r="AG21" i="4"/>
  <c r="AG20" i="4"/>
  <c r="AG17" i="4"/>
  <c r="AG16"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<sst xmlns="http://schemas.openxmlformats.org/spreadsheetml/2006/main" count="3629" uniqueCount="717">
  <si>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</si>
  <si>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</si>
  <si>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</si>
  <si>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</si>
  <si>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</si>
  <si>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</si>
  <si>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</si>
  <si>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</si>
  <si>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</si>
  <si>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</si>
  <si>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</si>
  <si>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</si>
  <si>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</si>
  <si>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</si>
  <si>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</si>
  <si>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</si>
  <si>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</si>
  <si>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</si>
  <si>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</si>
  <si>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</si>
  <si>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</si>
  <si>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</si>
  <si>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</si>
  <si>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</si>
  <si>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</si>
  <si>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</si>
  <si>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</si>
  <si>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</si>
  <si>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</si>
  <si>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</si>
  <si>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</si>
  <si>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</si>
  <si>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</si>
  <si>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</si>
  <si>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</si>
  <si>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</si>
  <si>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</si>
  <si>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</si>
  <si>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</si>
  <si>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</si>
  <si>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</si>
  <si>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</si>
  <si>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</si>
  <si>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</si>
  <si>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</si>
  <si>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</si>
  <si>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</si>
  <si>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</si>
  <si>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</si>
  <si>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</si>
  <si>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</si>
  <si>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</si>
  <si>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</si>
  <si>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</si>
  <si>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</si>
  <si>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</si>
  <si>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</si>
  <si>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</si>
  <si>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</si>
  <si>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</si>
  <si>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</si>
  <si>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</si>
  <si>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</si>
  <si>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</si>
  <si>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</si>
  <si>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</si>
  <si>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</si>
  <si>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</si>
  <si>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</si>
  <si>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</si>
  <si>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</si>
  <si>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</si>
  <si>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</si>
  <si>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</si>
  <si>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</si>
  <si>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</si>
  <si>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</si>
  <si>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</si>
  <si>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</si>
  <si>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</si>
  <si>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</si>
  <si>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</si>
  <si>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</si>
  <si>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</si>
  <si>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</si>
  <si>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</si>
  <si>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</si>
  <si>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</si>
  <si>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</si>
  <si>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</si>
  <si>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</si>
  <si>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</si>
  <si>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</si>
  <si>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</si>
  <si>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</si>
  <si>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</si>
  <si>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</si>
  <si>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</si>
  <si>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</si>
  <si>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</si>
  <si>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</si>
  <si>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</si>
  <si>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</si>
  <si>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</si>
  <si>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</si>
  <si>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</si>
  <si>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</si>
  <si>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</si>
  <si>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</si>
  <si>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</si>
  <si>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</si>
  <si>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</si>
  <si>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</si>
  <si>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</si>
  <si>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</si>
  <si>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</si>
  <si>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</si>
  <si>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</si>
  <si>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</si>
  <si>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</si>
  <si>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</si>
  <si>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</si>
  <si>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</si>
  <si>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</si>
  <si>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</si>
  <si>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</si>
  <si>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</si>
  <si>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</si>
  <si>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</si>
  <si>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</si>
  <si>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</si>
  <si>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</si>
  <si>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</si>
  <si>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</si>
  <si>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</si>
  <si>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</si>
  <si>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</si>
  <si>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</si>
  <si>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</si>
  <si>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</si>
  <si>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</si>
  <si>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</si>
  <si>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</si>
  <si>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</si>
  <si>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</si>
  <si>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</si>
  <si>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</si>
  <si>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</si>
  <si>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</si>
  <si>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</si>
  <si>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</si>
  <si>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</si>
  <si>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</si>
  <si>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</si>
  <si>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</si>
  <si>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</si>
  <si>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</si>
  <si>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</si>
  <si>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</si>
  <si>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</si>
  <si>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</si>
  <si>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</si>
  <si>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</si>
  <si>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</si>
  <si>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</si>
  <si>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</si>
  <si>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</si>
  <si>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</si>
  <si>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</si>
  <si>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</si>
  <si>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</si>
  <si>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</si>
  <si>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</si>
  <si>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</si>
  <si>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</si>
  <si>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</si>
  <si>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</si>
  <si>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</si>
  <si>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</si>
  <si>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</si>
  <si>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</si>
  <si>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</si>
  <si>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</si>
  <si>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</si>
  <si>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</si>
  <si>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</si>
  <si>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</si>
  <si>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</si>
  <si>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</si>
  <si>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</si>
  <si>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</si>
  <si>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</si>
  <si>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</si>
  <si>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</si>
  <si>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</si>
  <si>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</si>
  <si>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</si>
  <si>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</si>
  <si>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</si>
  <si>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</si>
  <si>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</si>
  <si>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</si>
  <si>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</si>
  <si>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</si>
  <si>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</si>
  <si>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</si>
  <si>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</si>
  <si>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</si>
  <si>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</si>
  <si>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</si>
  <si>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</si>
  <si>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</si>
  <si>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</si>
  <si>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</si>
  <si>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</si>
  <si>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</si>
  <si>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</si>
  <si>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</si>
  <si>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</si>
  <si>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</si>
  <si>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</si>
  <si>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</si>
  <si>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</si>
  <si>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</si>
  <si>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</si>
  <si>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</si>
  <si>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</si>
  <si>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</si>
  <si>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</si>
  <si>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</si>
  <si>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</si>
  <si>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</si>
  <si>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</si>
  <si>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</si>
  <si>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</si>
  <si>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</si>
  <si>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</si>
  <si>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</si>
  <si>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</si>
  <si>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</si>
  <si>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</si>
  <si>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</si>
  <si>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</si>
  <si>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</si>
  <si>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</si>
  <si>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</si>
  <si>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</si>
  <si>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</si>
  <si>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</si>
  <si>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</si>
  <si>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</si>
  <si>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</si>
  <si>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</si>
  <si>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</si>
  <si>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</si>
  <si>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</si>
  <si>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</si>
  <si>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</si>
  <si>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</si>
  <si>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</si>
  <si>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</si>
  <si>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</si>
  <si>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</si>
  <si>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</si>
  <si>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</si>
  <si>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</si>
  <si>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</si>
  <si>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</si>
  <si>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</si>
  <si>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</si>
  <si>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</si>
  <si>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</si>
  <si>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</si>
  <si>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</si>
  <si>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</si>
  <si>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</si>
  <si>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</si>
  <si>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</si>
  <si>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</si>
  <si>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</si>
  <si>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</si>
  <si>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</si>
  <si>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</si>
  <si>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</si>
  <si>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</si>
  <si>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</si>
  <si>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</si>
  <si>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</si>
  <si>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</si>
  <si>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</si>
  <si>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</si>
  <si>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</si>
  <si>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</si>
  <si>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</si>
  <si>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</si>
  <si>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</si>
  <si>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</si>
  <si>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</si>
  <si>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</si>
  <si>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</si>
  <si>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</si>
  <si>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</si>
  <si>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</si>
  <si>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</si>
  <si>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</si>
  <si>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</si>
  <si>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</si>
  <si>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</si>
  <si>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</si>
  <si>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</si>
  <si>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</si>
  <si>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</si>
  <si>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</si>
  <si>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</si>
  <si>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</si>
  <si>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</si>
  <si>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</si>
  <si>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</si>
  <si>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</si>
  <si>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</si>
  <si>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</si>
  <si>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</si>
  <si>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</si>
  <si>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</si>
  <si>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</si>
  <si>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</si>
  <si>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</si>
  <si>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</si>
  <si>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</si>
  <si>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</si>
  <si>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</si>
  <si>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</si>
  <si>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</si>
  <si>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</si>
  <si>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</si>
  <si>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</si>
  <si>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</si>
  <si>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</si>
  <si>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</si>
  <si>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</si>
  <si>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</si>
  <si>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</si>
  <si>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</si>
  <si>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</si>
  <si>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</si>
  <si>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</si>
  <si>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</si>
  <si>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</si>
  <si>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</si>
  <si>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</si>
  <si>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</si>
  <si>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</si>
  <si>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</si>
  <si>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</si>
  <si>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</si>
  <si>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</si>
  <si>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</si>
  <si>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</si>
  <si>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</si>
  <si>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</si>
  <si>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</si>
  <si>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</si>
  <si>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</si>
  <si>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</si>
  <si>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</si>
  <si>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</si>
  <si>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</si>
  <si>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</si>
  <si>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</si>
  <si>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</si>
  <si>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</si>
  <si>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</si>
  <si>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</si>
  <si>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</si>
  <si>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</si>
  <si>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</si>
  <si>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</si>
  <si>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</si>
  <si>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</si>
  <si>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</si>
  <si>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</si>
  <si>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</si>
  <si>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</si>
  <si>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</si>
  <si>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</si>
  <si>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</si>
  <si>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</si>
  <si>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</si>
  <si>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</si>
  <si>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</si>
  <si>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</si>
  <si>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</si>
  <si>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</si>
  <si>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</si>
  <si>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</si>
  <si>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</si>
  <si>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</si>
  <si>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</si>
  <si>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</si>
  <si>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</si>
  <si>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</si>
  <si>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</si>
  <si>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</si>
  <si>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</si>
  <si>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</si>
  <si>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</si>
  <si>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</si>
  <si>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</si>
  <si>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</si>
  <si>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</si>
  <si>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</si>
  <si>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</si>
  <si>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</si>
  <si>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</si>
  <si>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</si>
  <si>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</si>
  <si>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</si>
  <si>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</si>
  <si>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</si>
  <si>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</si>
  <si>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</si>
  <si>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</si>
  <si>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</si>
  <si>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</si>
  <si>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</si>
  <si>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</si>
  <si>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</si>
  <si>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</si>
  <si>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</si>
  <si>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</si>
  <si>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</si>
  <si>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</si>
  <si>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</si>
  <si>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</si>
  <si>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</si>
  <si>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</si>
  <si>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</si>
  <si>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</si>
  <si>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</si>
  <si>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</si>
  <si>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</si>
  <si>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</si>
  <si>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</si>
  <si>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</si>
  <si>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</si>
  <si>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</si>
  <si>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</si>
  <si>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</si>
  <si>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</si>
  <si>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</si>
  <si>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</si>
  <si>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</si>
  <si>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</si>
  <si>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</si>
  <si>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</si>
  <si>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</si>
  <si>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</si>
  <si>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</si>
  <si>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</si>
  <si>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</si>
  <si>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</si>
  <si>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</si>
  <si>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</si>
  <si>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</si>
  <si>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</si>
  <si>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</si>
  <si>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</si>
  <si>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</si>
  <si>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</si>
  <si>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</si>
  <si>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</si>
  <si>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</si>
  <si>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</si>
  <si>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</si>
  <si>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</si>
  <si>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</si>
  <si>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</si>
  <si>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</si>
  <si>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</si>
  <si>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</si>
  <si>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</si>
  <si>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</si>
  <si>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</si>
  <si>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</si>
  <si>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</si>
  <si>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</si>
  <si>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</si>
  <si>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</si>
  <si>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</si>
  <si>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</si>
  <si>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</si>
  <si>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</si>
  <si>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</si>
  <si>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</si>
  <si>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</si>
  <si>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</si>
  <si>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</si>
  <si>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</si>
  <si>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</si>
  <si>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</si>
  <si>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</si>
  <si>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</si>
  <si>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</si>
  <si>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</si>
  <si>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</si>
  <si>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</si>
  <si>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</si>
  <si>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</si>
  <si>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</si>
  <si>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</si>
  <si>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</si>
  <si>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</si>
  <si>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</si>
  <si>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</si>
  <si>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</si>
  <si>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</si>
  <si>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</si>
  <si>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</si>
  <si>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</si>
  <si>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</si>
  <si>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</si>
  <si>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</si>
  <si>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</si>
  <si>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</si>
  <si>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</si>
  <si>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</si>
  <si>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</si>
  <si>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</si>
  <si>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</si>
  <si>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</si>
  <si>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</si>
  <si>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</si>
  <si>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</si>
  <si>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</si>
  <si>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</si>
  <si>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</si>
  <si>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</si>
  <si>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</si>
  <si>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</si>
  <si>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</si>
  <si>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</si>
  <si>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</si>
  <si>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</si>
  <si>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</si>
  <si>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</si>
  <si>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</si>
  <si>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</si>
  <si>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</si>
  <si>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</si>
  <si>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</si>
  <si>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</si>
  <si>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</si>
  <si>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</si>
  <si>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</si>
  <si>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</si>
  <si>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</si>
  <si>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</si>
  <si>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</si>
  <si>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</si>
  <si>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</si>
  <si>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</si>
  <si>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</si>
  <si>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</si>
  <si>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</si>
  <si>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</si>
  <si>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</si>
  <si>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</si>
  <si>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</si>
  <si>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</si>
  <si>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</si>
  <si>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</si>
  <si>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</si>
  <si>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</si>
  <si>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</si>
  <si>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</si>
  <si>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</si>
  <si>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</si>
  <si>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</si>
  <si>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</si>
  <si>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</si>
  <si>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</si>
  <si>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</si>
  <si>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</si>
  <si>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</si>
  <si>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</si>
  <si>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</si>
  <si>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</si>
  <si>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</si>
  <si>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</si>
  <si>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</si>
  <si>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</si>
  <si>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</si>
  <si>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</si>
  <si>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</si>
  <si>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</si>
  <si>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</si>
  <si>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</si>
  <si>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</si>
  <si>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</si>
  <si>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</si>
  <si>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</si>
  <si>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</si>
  <si>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</si>
  <si>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</si>
  <si>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</si>
  <si>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</si>
  <si>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</si>
  <si>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</si>
  <si>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</si>
  <si>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</si>
  <si>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</si>
  <si>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</si>
  <si>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</si>
  <si>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</si>
  <si>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</si>
  <si>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</si>
  <si>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</si>
  <si>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</si>
  <si>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</si>
  <si>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</si>
  <si>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</si>
  <si>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</si>
  <si>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</si>
  <si>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</si>
  <si>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</si>
  <si>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</si>
  <si>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</si>
  <si>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</si>
  <si>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</si>
  <si>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</si>
  <si>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</si>
  <si>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</si>
  <si>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</si>
  <si>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</si>
  <si>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</si>
  <si>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</si>
  <si>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</si>
  <si>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</si>
  <si>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</si>
  <si>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</si>
  <si>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</si>
  <si>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</si>
  <si>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</si>
  <si>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</si>
  <si>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</si>
  <si>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</si>
  <si>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</si>
  <si>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</si>
  <si>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</si>
  <si>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</si>
  <si>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</si>
  <si>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</si>
  <si>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</si>
  <si>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</si>
  <si>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</si>
  <si>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</si>
  <si>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</si>
  <si>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</si>
  <si>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</si>
  <si>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</si>
  <si>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</si>
  <si>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</si>
  <si>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</si>
  <si>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</si>
  <si>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</si>
  <si>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</si>
  <si>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</si>
  <si>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</si>
  <si>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</si>
  <si>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</si>
  <si>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</si>
  <si>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</si>
  <si>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</si>
  <si>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</si>
  <si>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</si>
  <si>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</si>
  <si>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</si>
  <si>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</si>
  <si>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</si>
  <si>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</si>
  <si>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</si>
  <si>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</si>
  <si>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</si>
  <si>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</si>
  <si>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</si>
  <si>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</si>
  <si>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</si>
  <si>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</si>
  <si>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</si>
  <si>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</si>
  <si>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</si>
  <si>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</si>
  <si>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</si>
  <si>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</si>
  <si>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</si>
  <si>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</si>
  <si>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</si>
  <si>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</si>
  <si>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</si>
  <si>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</si>
  <si>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</si>
  <si>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</si>
  <si>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</si>
  <si>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</si>
  <si>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</si>
  <si>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</si>
  <si>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</si>
  <si>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</si>
  <si>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</si>
  <si>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</si>
  <si>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</si>
  <si>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</si>
  <si>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</si>
  <si>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</si>
  <si>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</si>
  <si>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Construction Phase 7.1 = 7A, 7.2 = 7B</t>
  </si>
  <si>
    <t>Phase 1 - 5 areas only allow change in steps 1 - 3</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</si>
</sst>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6">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93655296"/>
        <c:axId val="193532992"/>
      </c:lineChart>
      <c:catAx>
        <c:axId val="19365529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3532992"/>
        <c:crosses val="autoZero"/>
        <c:auto val="1"/>
        <c:lblAlgn val="ctr"/>
        <c:lblOffset val="100"/>
        <c:noMultiLvlLbl val="1"/>
      </c:catAx>
      <c:valAx>
        <c:axId val="19353299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3655296"/>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93657344"/>
        <c:axId val="193534720"/>
      </c:lineChart>
      <c:catAx>
        <c:axId val="19365734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3534720"/>
        <c:crosses val="autoZero"/>
        <c:auto val="1"/>
        <c:lblAlgn val="ctr"/>
        <c:lblOffset val="100"/>
        <c:noMultiLvlLbl val="1"/>
      </c:catAx>
      <c:valAx>
        <c:axId val="193534720"/>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365734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93658368"/>
        <c:axId val="194331776"/>
      </c:lineChart>
      <c:catAx>
        <c:axId val="1936583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4331776"/>
        <c:crosses val="autoZero"/>
        <c:auto val="1"/>
        <c:lblAlgn val="ctr"/>
        <c:lblOffset val="100"/>
        <c:noMultiLvlLbl val="0"/>
      </c:catAx>
      <c:valAx>
        <c:axId val="19433177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9365836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94434560"/>
        <c:axId val="194334080"/>
      </c:lineChart>
      <c:catAx>
        <c:axId val="194434560"/>
        <c:scaling>
          <c:orientation val="minMax"/>
        </c:scaling>
        <c:delete val="0"/>
        <c:axPos val="b"/>
        <c:majorGridlines/>
        <c:numFmt formatCode="General" sourceLinked="1"/>
        <c:majorTickMark val="out"/>
        <c:minorTickMark val="none"/>
        <c:tickLblPos val="nextTo"/>
        <c:crossAx val="194334080"/>
        <c:crosses val="autoZero"/>
        <c:auto val="1"/>
        <c:lblAlgn val="ctr"/>
        <c:lblOffset val="100"/>
        <c:noMultiLvlLbl val="0"/>
      </c:catAx>
      <c:valAx>
        <c:axId val="194334080"/>
        <c:scaling>
          <c:orientation val="minMax"/>
          <c:max val="1000000000"/>
          <c:min val="1"/>
        </c:scaling>
        <c:delete val="0"/>
        <c:axPos val="l"/>
        <c:majorGridlines/>
        <c:numFmt formatCode="&quot;$&quot;#,##0" sourceLinked="0"/>
        <c:majorTickMark val="out"/>
        <c:minorTickMark val="none"/>
        <c:tickLblPos val="nextTo"/>
        <c:crossAx val="194434560"/>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95084288"/>
        <c:axId val="194820288"/>
      </c:lineChart>
      <c:catAx>
        <c:axId val="19508428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820288"/>
        <c:crosses val="autoZero"/>
        <c:auto val="1"/>
        <c:lblAlgn val="ctr"/>
        <c:lblOffset val="100"/>
        <c:noMultiLvlLbl val="0"/>
      </c:catAx>
      <c:valAx>
        <c:axId val="19482028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508428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7" workbookViewId="0">
      <selection activeCell="L2" sqref="L2"/>
    </sheetView>
    <sheetView tabSelected="1" topLeftCell="A56" workbookViewId="1">
      <selection activeCell="C180" sqref="C180"/>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715</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714</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2.9970249999999994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2.9411640625000008</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712</v>
      </c>
      <c r="E21" s="127" t="s">
        <v>10</v>
      </c>
      <c r="F21" s="127" t="s">
        <v>24</v>
      </c>
      <c r="G21" s="127" t="s">
        <v>713</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10.31</v>
      </c>
      <c r="C25" s="260">
        <f t="shared" si="3"/>
        <v>1.6109375000000002E-2</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683</v>
      </c>
      <c r="G36" s="261" t="s">
        <v>683</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56</v>
      </c>
      <c r="B40" s="260">
        <v>380.46300000000002</v>
      </c>
      <c r="C40" s="260">
        <f t="shared" si="3"/>
        <v>0.59447343750000003</v>
      </c>
      <c r="D40" s="242">
        <v>7</v>
      </c>
      <c r="E40" s="261" t="s">
        <v>46</v>
      </c>
      <c r="F40" s="345" t="s">
        <v>684</v>
      </c>
      <c r="G40" s="345" t="s">
        <v>684</v>
      </c>
      <c r="H40" s="130" t="s">
        <v>50</v>
      </c>
      <c r="I40" s="138">
        <v>2</v>
      </c>
      <c r="J40" s="114" t="str">
        <f>IF(EXACT(G40, H40), "none", IF(ISNUMBER(MATCH(H40, 'MP Analysis Input'!$A$15:$A$21, 0)), "soft", "hard"))</f>
        <v>hard</v>
      </c>
      <c r="K40" s="242"/>
      <c r="L40" s="242"/>
    </row>
    <row r="41" spans="1:12" ht="15" customHeight="1" x14ac:dyDescent="0.25">
      <c r="A41" t="s">
        <v>57</v>
      </c>
      <c r="B41" s="260">
        <v>368.125</v>
      </c>
      <c r="C41" s="260">
        <f t="shared" si="3"/>
        <v>0.5751953125</v>
      </c>
      <c r="D41" s="242">
        <v>7</v>
      </c>
      <c r="E41" s="261" t="s">
        <v>46</v>
      </c>
      <c r="F41" s="345" t="s">
        <v>684</v>
      </c>
      <c r="G41" s="345" t="s">
        <v>684</v>
      </c>
      <c r="H41" s="130" t="s">
        <v>50</v>
      </c>
      <c r="I41" s="138">
        <v>3</v>
      </c>
      <c r="J41" s="114" t="str">
        <f>IF(EXACT(G41, H41), "none", IF(ISNUMBER(MATCH(H41, 'MP Analysis Input'!$A$15:$A$21, 0)), "soft", "hard"))</f>
        <v>hard</v>
      </c>
      <c r="K41" s="242"/>
      <c r="L41" s="242"/>
    </row>
    <row r="42" spans="1:12" ht="15" customHeight="1" x14ac:dyDescent="0.25">
      <c r="A42" t="s">
        <v>58</v>
      </c>
      <c r="B42" s="260">
        <v>4.8559999999999999</v>
      </c>
      <c r="C42" s="260">
        <f t="shared" si="3"/>
        <v>7.5875000000000005E-3</v>
      </c>
      <c r="D42" s="242">
        <v>7</v>
      </c>
      <c r="E42" s="261" t="s">
        <v>46</v>
      </c>
      <c r="F42" s="261" t="s">
        <v>40</v>
      </c>
      <c r="G42" s="234" t="s">
        <v>46</v>
      </c>
      <c r="H42" s="130" t="s">
        <v>4</v>
      </c>
      <c r="I42" s="138">
        <v>1</v>
      </c>
      <c r="J42" s="114" t="str">
        <f>IF(EXACT(G42, H42), "none", IF(ISNUMBER(MATCH(H42, 'MP Analysis Input'!$A$15:$A$21, 0)), "soft", "hard"))</f>
        <v>hard</v>
      </c>
      <c r="K42" s="242"/>
      <c r="L42" s="242"/>
    </row>
    <row r="43" spans="1:12" ht="15" customHeight="1" x14ac:dyDescent="0.25">
      <c r="A43" t="s">
        <v>59</v>
      </c>
      <c r="B43" s="260">
        <v>4.9690000000000003</v>
      </c>
      <c r="C43" s="260">
        <f t="shared" si="3"/>
        <v>7.764062500000001E-3</v>
      </c>
      <c r="D43" s="242">
        <v>7</v>
      </c>
      <c r="E43" s="261" t="s">
        <v>46</v>
      </c>
      <c r="F43" s="261" t="s">
        <v>40</v>
      </c>
      <c r="G43" s="234" t="s">
        <v>46</v>
      </c>
      <c r="H43" s="130" t="s">
        <v>4</v>
      </c>
      <c r="I43" s="138">
        <v>1</v>
      </c>
      <c r="J43" s="114" t="str">
        <f>IF(EXACT(G43, H43), "none", IF(ISNUMBER(MATCH(H43, 'MP Analysis Input'!$A$15:$A$21, 0)), "soft", "hard"))</f>
        <v>hard</v>
      </c>
      <c r="K43" s="242"/>
      <c r="L43" s="242"/>
    </row>
    <row r="44" spans="1:12" ht="15" customHeight="1" x14ac:dyDescent="0.25">
      <c r="A44" t="s">
        <v>60</v>
      </c>
      <c r="B44" s="260">
        <v>9.94</v>
      </c>
      <c r="C44" s="260">
        <f t="shared" si="3"/>
        <v>1.553125E-2</v>
      </c>
      <c r="D44" s="242">
        <v>7</v>
      </c>
      <c r="E44" s="261" t="s">
        <v>46</v>
      </c>
      <c r="F44" s="261" t="s">
        <v>40</v>
      </c>
      <c r="G44" s="234" t="s">
        <v>46</v>
      </c>
      <c r="H44" s="130" t="s">
        <v>4</v>
      </c>
      <c r="I44" s="138">
        <v>1</v>
      </c>
      <c r="J44" s="114" t="str">
        <f>IF(EXACT(G44, H44), "none", IF(ISNUMBER(MATCH(H44, 'MP Analysis Input'!$A$15:$A$21, 0)), "soft", "hard"))</f>
        <v>hard</v>
      </c>
      <c r="K44" s="242"/>
      <c r="L44" s="242"/>
    </row>
    <row r="45" spans="1:12" ht="15" customHeight="1" x14ac:dyDescent="0.25">
      <c r="A45" t="s">
        <v>61</v>
      </c>
      <c r="B45" s="260">
        <v>50.363</v>
      </c>
      <c r="C45" s="260">
        <f t="shared" si="3"/>
        <v>7.869218750000001E-2</v>
      </c>
      <c r="D45" s="242">
        <v>5</v>
      </c>
      <c r="E45" s="261" t="s">
        <v>46</v>
      </c>
      <c r="F45" s="261" t="s">
        <v>40</v>
      </c>
      <c r="G45" s="234" t="s">
        <v>46</v>
      </c>
      <c r="H45" s="130" t="s">
        <v>4</v>
      </c>
      <c r="I45" s="138">
        <v>1</v>
      </c>
      <c r="J45" s="114" t="str">
        <f>IF(EXACT(G45, H45), "none", IF(ISNUMBER(MATCH(H45, 'MP Analysis Input'!$A$15:$A$21, 0)), "soft", "hard"))</f>
        <v>hard</v>
      </c>
      <c r="K45" s="242"/>
      <c r="L45" s="242"/>
    </row>
    <row r="46" spans="1:12" ht="15" customHeight="1" x14ac:dyDescent="0.25">
      <c r="A46" t="s">
        <v>62</v>
      </c>
      <c r="B46" s="260">
        <v>9.9719999999999995</v>
      </c>
      <c r="C46" s="260">
        <f t="shared" si="3"/>
        <v>1.558125E-2</v>
      </c>
      <c r="D46" s="242">
        <v>5</v>
      </c>
      <c r="E46" s="261" t="s">
        <v>46</v>
      </c>
      <c r="F46" s="261" t="s">
        <v>40</v>
      </c>
      <c r="G46" s="234" t="s">
        <v>46</v>
      </c>
      <c r="H46" s="130" t="s">
        <v>4</v>
      </c>
      <c r="I46" s="138">
        <v>1</v>
      </c>
      <c r="J46" s="114" t="str">
        <f>IF(EXACT(G46, H46), "none", IF(ISNUMBER(MATCH(H46, 'MP Analysis Input'!$A$15:$A$21, 0)), "soft", "hard"))</f>
        <v>hard</v>
      </c>
      <c r="K46" s="242"/>
      <c r="L46" s="242"/>
    </row>
    <row r="47" spans="1:12" ht="15" customHeight="1" x14ac:dyDescent="0.25">
      <c r="A47" t="s">
        <v>63</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64</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65</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66</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67</v>
      </c>
      <c r="B51" s="260">
        <v>56.064</v>
      </c>
      <c r="C51" s="260">
        <f t="shared" si="3"/>
        <v>8.7600000000000011E-2</v>
      </c>
      <c r="D51" s="242">
        <v>7</v>
      </c>
      <c r="E51" s="261" t="s">
        <v>38</v>
      </c>
      <c r="F51" s="261" t="s">
        <v>40</v>
      </c>
      <c r="G51" s="234" t="s">
        <v>53</v>
      </c>
      <c r="H51" s="130" t="s">
        <v>53</v>
      </c>
      <c r="I51" s="138">
        <v>0</v>
      </c>
      <c r="J51" s="114" t="str">
        <f>IF(EXACT(G51, H51), "none", IF(ISNUMBER(MATCH(H51, 'MP Analysis Input'!$A$15:$A$21, 0)), "soft", "hard"))</f>
        <v>none</v>
      </c>
      <c r="K51" s="242"/>
      <c r="L51" s="242"/>
    </row>
    <row r="52" spans="1:94" ht="15" customHeight="1" x14ac:dyDescent="0.25">
      <c r="A52" t="s">
        <v>68</v>
      </c>
      <c r="B52" s="260">
        <v>309.04899999999998</v>
      </c>
      <c r="C52" s="260">
        <f t="shared" si="3"/>
        <v>0.48288906249999997</v>
      </c>
      <c r="D52" s="242">
        <v>7</v>
      </c>
      <c r="E52" s="261" t="s">
        <v>38</v>
      </c>
      <c r="F52" s="261" t="s">
        <v>40</v>
      </c>
      <c r="G52" s="234" t="s">
        <v>53</v>
      </c>
      <c r="H52" s="130" t="s">
        <v>53</v>
      </c>
      <c r="I52" s="138">
        <v>0</v>
      </c>
      <c r="J52" s="114" t="str">
        <f>IF(EXACT(G52, H52), "none", IF(ISNUMBER(MATCH(H52, 'MP Analysis Input'!$A$15:$A$21, 0)), "soft", "hard"))</f>
        <v>none</v>
      </c>
      <c r="K52" s="242"/>
      <c r="L52" s="242"/>
    </row>
    <row r="53" spans="1:94" ht="15" customHeight="1" x14ac:dyDescent="0.25">
      <c r="A53" t="s">
        <v>69</v>
      </c>
      <c r="B53" s="260">
        <v>151.36000000000001</v>
      </c>
      <c r="C53" s="260">
        <f t="shared" si="3"/>
        <v>0.23650000000000004</v>
      </c>
      <c r="D53" s="242">
        <v>7</v>
      </c>
      <c r="E53" s="261" t="s">
        <v>38</v>
      </c>
      <c r="F53" s="261" t="s">
        <v>40</v>
      </c>
      <c r="G53" s="234" t="s">
        <v>53</v>
      </c>
      <c r="H53" s="130" t="s">
        <v>53</v>
      </c>
      <c r="I53" s="138">
        <v>0</v>
      </c>
      <c r="J53" s="114" t="str">
        <f>IF(EXACT(G53, H53), "none", IF(ISNUMBER(MATCH(H53, 'MP Analysis Input'!$A$15:$A$21, 0)), "soft", "hard"))</f>
        <v>none</v>
      </c>
      <c r="K53" s="242"/>
      <c r="L53" s="242"/>
    </row>
    <row r="54" spans="1:94" ht="15" customHeight="1" x14ac:dyDescent="0.25">
      <c r="A54" t="s">
        <v>70</v>
      </c>
      <c r="B54" s="260">
        <v>159.613</v>
      </c>
      <c r="C54" s="260">
        <f t="shared" si="3"/>
        <v>0.24939531250000002</v>
      </c>
      <c r="D54" s="242">
        <v>7</v>
      </c>
      <c r="E54" s="261" t="s">
        <v>38</v>
      </c>
      <c r="F54" s="261" t="s">
        <v>40</v>
      </c>
      <c r="G54" s="234" t="s">
        <v>53</v>
      </c>
      <c r="H54" s="130" t="s">
        <v>53</v>
      </c>
      <c r="I54" s="138">
        <v>0</v>
      </c>
      <c r="J54" s="114" t="str">
        <f>IF(EXACT(G54, H54), "none", IF(ISNUMBER(MATCH(H54, 'MP Analysis Input'!$A$15:$A$21, 0)), "soft", "hard"))</f>
        <v>none</v>
      </c>
      <c r="K54" s="242"/>
      <c r="L54" s="242"/>
    </row>
    <row r="55" spans="1:94" ht="15" customHeight="1" x14ac:dyDescent="0.25">
      <c r="A55" t="s">
        <v>71</v>
      </c>
      <c r="B55" s="260">
        <v>110.831</v>
      </c>
      <c r="C55" s="260">
        <f t="shared" si="3"/>
        <v>0.17317343750000003</v>
      </c>
      <c r="D55" s="242">
        <v>7</v>
      </c>
      <c r="E55" s="261" t="s">
        <v>38</v>
      </c>
      <c r="F55" s="261" t="s">
        <v>40</v>
      </c>
      <c r="G55" s="234" t="s">
        <v>53</v>
      </c>
      <c r="H55" s="130" t="s">
        <v>53</v>
      </c>
      <c r="I55" s="138">
        <v>0</v>
      </c>
      <c r="J55" s="114" t="str">
        <f>IF(EXACT(G55, H55), "none", IF(ISNUMBER(MATCH(H55, 'MP Analysis Input'!$A$15:$A$21, 0)), "soft", "hard"))</f>
        <v>none</v>
      </c>
      <c r="K55" s="242"/>
      <c r="L55" s="242"/>
    </row>
    <row r="56" spans="1:94" ht="15" customHeight="1" x14ac:dyDescent="0.25">
      <c r="A56" t="s">
        <v>72</v>
      </c>
      <c r="B56" s="260">
        <v>159.52500000000001</v>
      </c>
      <c r="C56" s="260">
        <f t="shared" si="3"/>
        <v>0.24925781250000001</v>
      </c>
      <c r="D56" s="242">
        <v>7</v>
      </c>
      <c r="E56" s="261" t="s">
        <v>38</v>
      </c>
      <c r="F56" s="261" t="s">
        <v>40</v>
      </c>
      <c r="G56" s="234" t="s">
        <v>53</v>
      </c>
      <c r="H56" s="130" t="s">
        <v>53</v>
      </c>
      <c r="I56" s="138">
        <v>0</v>
      </c>
      <c r="J56" s="114" t="str">
        <f>IF(EXACT(G56, H56), "none", IF(ISNUMBER(MATCH(H56, 'MP Analysis Input'!$A$15:$A$21, 0)), "soft", "hard"))</f>
        <v>none</v>
      </c>
      <c r="K56" s="242"/>
      <c r="L56" s="242"/>
    </row>
    <row r="57" spans="1:94" ht="15" customHeight="1" x14ac:dyDescent="0.25">
      <c r="A57" t="s">
        <v>73</v>
      </c>
      <c r="B57" s="260">
        <v>5.2210000000000001</v>
      </c>
      <c r="C57" s="260">
        <f t="shared" si="3"/>
        <v>8.1578125000000001E-3</v>
      </c>
      <c r="D57" s="242">
        <v>7</v>
      </c>
      <c r="E57" s="261" t="s">
        <v>38</v>
      </c>
      <c r="F57" s="261" t="s">
        <v>40</v>
      </c>
      <c r="G57" s="234" t="s">
        <v>53</v>
      </c>
      <c r="H57" s="130" t="s">
        <v>53</v>
      </c>
      <c r="I57" s="138">
        <v>0</v>
      </c>
      <c r="J57" s="114" t="str">
        <f>IF(EXACT(G57, H57), "none", IF(ISNUMBER(MATCH(H57, 'MP Analysis Input'!$A$15:$A$21, 0)), "soft", "hard"))</f>
        <v>none</v>
      </c>
      <c r="K57" s="242"/>
      <c r="L57" s="242"/>
    </row>
    <row r="58" spans="1:94" ht="15" customHeight="1" x14ac:dyDescent="0.25">
      <c r="A58" t="s">
        <v>74</v>
      </c>
      <c r="B58" s="260">
        <v>36.976999999999997</v>
      </c>
      <c r="C58" s="260">
        <f t="shared" si="3"/>
        <v>5.7776562499999996E-2</v>
      </c>
      <c r="D58" s="242">
        <v>7</v>
      </c>
      <c r="E58" s="261" t="s">
        <v>38</v>
      </c>
      <c r="F58" s="261" t="s">
        <v>40</v>
      </c>
      <c r="G58" s="234" t="s">
        <v>53</v>
      </c>
      <c r="H58" s="130" t="s">
        <v>53</v>
      </c>
      <c r="I58" s="138">
        <v>0</v>
      </c>
      <c r="J58" s="114" t="str">
        <f>IF(EXACT(G58, H58), "none", IF(ISNUMBER(MATCH(H58, 'MP Analysis Input'!$A$15:$A$21, 0)), "soft", "hard"))</f>
        <v>none</v>
      </c>
      <c r="K58" s="242"/>
      <c r="L58" s="242"/>
      <c r="U58" s="245"/>
      <c r="CK58" s="245"/>
      <c r="CL58" s="245"/>
      <c r="CM58" s="245"/>
      <c r="CN58" s="245"/>
      <c r="CO58" s="245"/>
      <c r="CP58" s="245"/>
    </row>
    <row r="59" spans="1:94" ht="15" customHeight="1" x14ac:dyDescent="0.25">
      <c r="A59" t="s">
        <v>75</v>
      </c>
      <c r="B59" s="260">
        <v>78.471000000000004</v>
      </c>
      <c r="C59" s="260">
        <f t="shared" si="3"/>
        <v>0.12261093750000002</v>
      </c>
      <c r="D59" s="242">
        <v>7</v>
      </c>
      <c r="E59" s="261" t="s">
        <v>38</v>
      </c>
      <c r="F59" s="261" t="s">
        <v>40</v>
      </c>
      <c r="G59" s="234" t="s">
        <v>53</v>
      </c>
      <c r="H59" s="130" t="s">
        <v>53</v>
      </c>
      <c r="I59" s="138">
        <v>0</v>
      </c>
      <c r="J59" s="114" t="str">
        <f>IF(EXACT(G59, H59), "none", IF(ISNUMBER(MATCH(H59, 'MP Analysis Input'!$A$15:$A$21, 0)), "soft", "hard"))</f>
        <v>none</v>
      </c>
      <c r="K59" s="242"/>
      <c r="L59" s="242"/>
    </row>
    <row r="60" spans="1:94" s="338" customFormat="1" ht="15" customHeight="1" x14ac:dyDescent="0.25">
      <c r="A60" s="242" t="s">
        <v>656</v>
      </c>
      <c r="B60" s="260">
        <v>19.969000000000001</v>
      </c>
      <c r="C60" s="260">
        <f t="shared" si="3"/>
        <v>3.1201562500000002E-2</v>
      </c>
      <c r="D60" s="242">
        <v>7</v>
      </c>
      <c r="E60" s="261" t="s">
        <v>38</v>
      </c>
      <c r="F60" s="261" t="s">
        <v>40</v>
      </c>
      <c r="G60" s="234" t="s">
        <v>53</v>
      </c>
      <c r="H60" s="130" t="s">
        <v>53</v>
      </c>
      <c r="I60" s="138">
        <v>0</v>
      </c>
      <c r="J60" s="114" t="str">
        <f>IF(EXACT(G60, H60), "none", IF(ISNUMBER(MATCH(H60, 'MP Analysis Input'!$A$15:$A$21, 0)), "soft", "hard"))</f>
        <v>none</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702</v>
      </c>
      <c r="B61" s="260">
        <v>368</v>
      </c>
      <c r="C61" s="260">
        <f t="shared" si="3"/>
        <v>0.57500000000000007</v>
      </c>
      <c r="D61" s="242">
        <v>7</v>
      </c>
      <c r="E61" s="261" t="s">
        <v>38</v>
      </c>
      <c r="F61" s="261" t="s">
        <v>77</v>
      </c>
      <c r="G61" s="234" t="s">
        <v>77</v>
      </c>
      <c r="H61" s="130" t="s">
        <v>40</v>
      </c>
      <c r="I61" s="138">
        <v>4</v>
      </c>
      <c r="J61" s="114" t="str">
        <f>IF(EXACT(G61, H61), "none", IF(ISNUMBER(MATCH(H61, 'MP Analysis Input'!$A$15:$A$21, 0)), "soft", "hard"))</f>
        <v>hard</v>
      </c>
      <c r="K61" s="242"/>
      <c r="L61" s="242"/>
    </row>
    <row r="62" spans="1:94" s="350" customFormat="1" ht="15" customHeight="1" x14ac:dyDescent="0.25">
      <c r="A62" s="242" t="s">
        <v>703</v>
      </c>
      <c r="B62" s="260">
        <v>155</v>
      </c>
      <c r="C62" s="260">
        <f t="shared" si="3"/>
        <v>0.2421875</v>
      </c>
      <c r="D62" s="242">
        <v>7</v>
      </c>
      <c r="E62" s="261" t="s">
        <v>38</v>
      </c>
      <c r="F62" s="261" t="s">
        <v>77</v>
      </c>
      <c r="G62" s="234" t="s">
        <v>77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704</v>
      </c>
      <c r="B63" s="260">
        <v>432</v>
      </c>
      <c r="C63" s="260">
        <f t="shared" si="3"/>
        <v>0.67500000000000004</v>
      </c>
      <c r="D63" s="242">
        <v>7</v>
      </c>
      <c r="E63" s="261" t="s">
        <v>38</v>
      </c>
      <c r="F63" s="261" t="s">
        <v>77</v>
      </c>
      <c r="G63" s="234" t="s">
        <v>77</v>
      </c>
      <c r="H63" s="130" t="s">
        <v>40</v>
      </c>
      <c r="I63" s="138">
        <v>5</v>
      </c>
      <c r="J63" s="114" t="str">
        <f>IF(EXACT(G63, H63), "none", IF(ISNUMBER(MATCH(H63, 'MP Analysis Input'!$A$15:$A$21, 0)), "soft", "hard"))</f>
        <v>hard</v>
      </c>
      <c r="K63" s="242"/>
      <c r="L63" s="242"/>
    </row>
    <row r="64" spans="1:94" s="350" customFormat="1" ht="15" customHeight="1" x14ac:dyDescent="0.25">
      <c r="A64" s="242" t="s">
        <v>705</v>
      </c>
      <c r="B64" s="260">
        <v>174</v>
      </c>
      <c r="C64" s="260">
        <f t="shared" si="3"/>
        <v>0.27187500000000003</v>
      </c>
      <c r="D64" s="242">
        <v>7</v>
      </c>
      <c r="E64" s="261" t="s">
        <v>38</v>
      </c>
      <c r="F64" s="261" t="s">
        <v>77</v>
      </c>
      <c r="G64" s="234" t="s">
        <v>77</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79</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80</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81</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82</v>
      </c>
      <c r="B68" s="260">
        <v>669.56299999999999</v>
      </c>
      <c r="C68" s="260">
        <f t="shared" si="3"/>
        <v>1.0461921875</v>
      </c>
      <c r="D68" s="242">
        <v>4</v>
      </c>
      <c r="E68" s="261" t="s">
        <v>38</v>
      </c>
      <c r="F68" s="261" t="s">
        <v>38</v>
      </c>
      <c r="G68" s="234" t="s">
        <v>38</v>
      </c>
      <c r="H68" s="130" t="s">
        <v>38</v>
      </c>
      <c r="I68" s="138">
        <v>0</v>
      </c>
      <c r="J68" s="114" t="str">
        <f>IF(EXACT(G68, H68), "none", IF(ISNUMBER(MATCH(H68, 'MP Analysis Input'!$A$15:$A$21, 0)), "soft", "hard"))</f>
        <v>none</v>
      </c>
      <c r="K68" s="242"/>
      <c r="L68" s="242"/>
    </row>
    <row r="69" spans="1:94" ht="15" customHeight="1" x14ac:dyDescent="0.25">
      <c r="A69" t="s">
        <v>83</v>
      </c>
      <c r="B69" s="260">
        <v>421.589</v>
      </c>
      <c r="C69" s="260">
        <f t="shared" si="3"/>
        <v>0.65873281250000004</v>
      </c>
      <c r="D69" s="242">
        <v>4</v>
      </c>
      <c r="E69" s="261" t="s">
        <v>38</v>
      </c>
      <c r="F69" s="261" t="s">
        <v>38</v>
      </c>
      <c r="G69" s="234" t="s">
        <v>38</v>
      </c>
      <c r="H69" s="130" t="s">
        <v>50</v>
      </c>
      <c r="I69" s="138">
        <v>0</v>
      </c>
      <c r="J69" s="114" t="str">
        <f>IF(EXACT(G69, H69), "none", IF(ISNUMBER(MATCH(H69, 'MP Analysis Input'!$A$15:$A$21, 0)), "soft", "hard"))</f>
        <v>hard</v>
      </c>
      <c r="K69" s="242"/>
      <c r="L69" s="242"/>
    </row>
    <row r="70" spans="1:94" s="338" customFormat="1" ht="15" customHeight="1" x14ac:dyDescent="0.25">
      <c r="A70" s="242" t="s">
        <v>657</v>
      </c>
      <c r="B70" s="260">
        <v>69.152000000000001</v>
      </c>
      <c r="C70" s="260">
        <f t="shared" si="3"/>
        <v>0.10805000000000001</v>
      </c>
      <c r="D70" s="242">
        <v>4</v>
      </c>
      <c r="E70" s="261" t="s">
        <v>38</v>
      </c>
      <c r="F70" s="261" t="s">
        <v>38</v>
      </c>
      <c r="G70" s="234" t="s">
        <v>38</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84</v>
      </c>
      <c r="B71" s="260">
        <v>249.56299999999999</v>
      </c>
      <c r="C71" s="260">
        <f t="shared" si="3"/>
        <v>0.38994218749999998</v>
      </c>
      <c r="D71" s="242">
        <v>7</v>
      </c>
      <c r="E71" s="261" t="s">
        <v>85</v>
      </c>
      <c r="F71" s="261" t="s">
        <v>85</v>
      </c>
      <c r="G71" s="234" t="s">
        <v>85</v>
      </c>
      <c r="H71" s="130" t="s">
        <v>85</v>
      </c>
      <c r="I71" s="138">
        <v>0</v>
      </c>
      <c r="J71" s="114" t="str">
        <f>IF(EXACT(G71, H71), "none", IF(ISNUMBER(MATCH(H71, 'MP Analysis Input'!$A$15:$A$21, 0)), "soft", "hard"))</f>
        <v>none</v>
      </c>
      <c r="K71" s="242"/>
      <c r="L71" s="242"/>
    </row>
    <row r="72" spans="1:94" ht="15" customHeight="1" x14ac:dyDescent="0.25">
      <c r="A72" t="s">
        <v>86</v>
      </c>
      <c r="B72" s="260">
        <v>446.28300000000002</v>
      </c>
      <c r="C72" s="260">
        <f t="shared" si="3"/>
        <v>0.69731718750000005</v>
      </c>
      <c r="D72" s="242">
        <v>7</v>
      </c>
      <c r="E72" s="261" t="s">
        <v>46</v>
      </c>
      <c r="F72" s="261" t="s">
        <v>46</v>
      </c>
      <c r="G72" s="234" t="s">
        <v>664</v>
      </c>
      <c r="H72" s="130" t="s">
        <v>1</v>
      </c>
      <c r="I72" s="138">
        <v>0</v>
      </c>
      <c r="J72" s="114" t="str">
        <f>IF(EXACT(G72, H72), "none", IF(ISNUMBER(MATCH(H72, 'MP Analysis Input'!$A$15:$A$21, 0)), "soft", "hard"))</f>
        <v>hard</v>
      </c>
      <c r="K72" s="242"/>
      <c r="L72" s="242"/>
    </row>
    <row r="73" spans="1:94" ht="15" customHeight="1" x14ac:dyDescent="0.25">
      <c r="A73" t="s">
        <v>87</v>
      </c>
      <c r="B73" s="260">
        <v>28.524999999999999</v>
      </c>
      <c r="C73" s="260">
        <f t="shared" si="3"/>
        <v>4.4570312500000001E-2</v>
      </c>
      <c r="D73" s="242">
        <v>7.1</v>
      </c>
      <c r="E73" s="261" t="s">
        <v>46</v>
      </c>
      <c r="F73" s="261" t="s">
        <v>46</v>
      </c>
      <c r="G73" s="234" t="s">
        <v>664</v>
      </c>
      <c r="H73" s="130" t="s">
        <v>1</v>
      </c>
      <c r="I73" s="138">
        <v>0</v>
      </c>
      <c r="J73" s="114" t="str">
        <f>IF(EXACT(G73, H73), "none", IF(ISNUMBER(MATCH(H73, 'MP Analysis Input'!$A$15:$A$21, 0)), "soft", "hard"))</f>
        <v>hard</v>
      </c>
      <c r="K73" s="242"/>
      <c r="L73" s="242"/>
    </row>
    <row r="74" spans="1:94" ht="15" customHeight="1" x14ac:dyDescent="0.25">
      <c r="A74" t="s">
        <v>88</v>
      </c>
      <c r="B74" s="260">
        <v>1.2010000000000001</v>
      </c>
      <c r="C74" s="260">
        <f t="shared" si="3"/>
        <v>1.8765625000000002E-3</v>
      </c>
      <c r="D74" s="242">
        <v>7.1</v>
      </c>
      <c r="E74" s="261" t="s">
        <v>46</v>
      </c>
      <c r="F74" s="261" t="s">
        <v>46</v>
      </c>
      <c r="G74" s="234" t="s">
        <v>664</v>
      </c>
      <c r="H74" s="130" t="s">
        <v>1</v>
      </c>
      <c r="I74" s="138">
        <v>0</v>
      </c>
      <c r="J74" s="114" t="str">
        <f>IF(EXACT(G74, H74), "none", IF(ISNUMBER(MATCH(H74, 'MP Analysis Input'!$A$15:$A$21, 0)), "soft", "hard"))</f>
        <v>hard</v>
      </c>
      <c r="K74" s="242"/>
      <c r="L74" s="242"/>
    </row>
    <row r="75" spans="1:94" ht="15" customHeight="1" x14ac:dyDescent="0.25">
      <c r="A75" t="s">
        <v>89</v>
      </c>
      <c r="B75" s="260">
        <v>33.003</v>
      </c>
      <c r="C75" s="260">
        <f t="shared" si="3"/>
        <v>5.15671875E-2</v>
      </c>
      <c r="D75" s="242">
        <v>7.1</v>
      </c>
      <c r="E75" s="261" t="s">
        <v>46</v>
      </c>
      <c r="F75" s="261" t="s">
        <v>46</v>
      </c>
      <c r="G75" s="234" t="s">
        <v>664</v>
      </c>
      <c r="H75" s="130" t="s">
        <v>1</v>
      </c>
      <c r="I75" s="138">
        <v>0</v>
      </c>
      <c r="J75" s="114" t="str">
        <f>IF(EXACT(G75, H75), "none", IF(ISNUMBER(MATCH(H75, 'MP Analysis Input'!$A$15:$A$21, 0)), "soft", "hard"))</f>
        <v>hard</v>
      </c>
      <c r="K75" s="242"/>
      <c r="L75" s="242"/>
    </row>
    <row r="76" spans="1:94" ht="15" customHeight="1" x14ac:dyDescent="0.25">
      <c r="A76" t="s">
        <v>90</v>
      </c>
      <c r="B76" s="260">
        <v>194.69399999999999</v>
      </c>
      <c r="C76" s="260">
        <f t="shared" si="3"/>
        <v>0.304209375</v>
      </c>
      <c r="D76" s="242">
        <v>7.1</v>
      </c>
      <c r="E76" s="261" t="s">
        <v>46</v>
      </c>
      <c r="F76" s="261" t="s">
        <v>46</v>
      </c>
      <c r="G76" s="234" t="s">
        <v>664</v>
      </c>
      <c r="H76" s="130" t="s">
        <v>1</v>
      </c>
      <c r="I76" s="138">
        <v>0</v>
      </c>
      <c r="J76" s="114" t="str">
        <f>IF(EXACT(G76, H76), "none", IF(ISNUMBER(MATCH(H76, 'MP Analysis Input'!$A$15:$A$21, 0)), "soft", "hard"))</f>
        <v>hard</v>
      </c>
      <c r="K76" s="242"/>
      <c r="L76" s="242"/>
    </row>
    <row r="77" spans="1:94" ht="15" customHeight="1" x14ac:dyDescent="0.25">
      <c r="A77" t="s">
        <v>91</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92</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93</v>
      </c>
      <c r="B79" s="260">
        <v>41.963000000000001</v>
      </c>
      <c r="C79" s="260">
        <f t="shared" si="3"/>
        <v>6.5567187499999999E-2</v>
      </c>
      <c r="D79" s="242">
        <v>7.2</v>
      </c>
      <c r="E79" s="261" t="s">
        <v>34</v>
      </c>
      <c r="F79" s="261" t="s">
        <v>34</v>
      </c>
      <c r="G79" s="234" t="s">
        <v>32</v>
      </c>
      <c r="H79" s="130" t="s">
        <v>32</v>
      </c>
      <c r="I79" s="138">
        <v>0</v>
      </c>
      <c r="J79" s="114" t="str">
        <f>IF(EXACT(G79, H79), "none", IF(ISNUMBER(MATCH(H79, 'MP Analysis Input'!$A$15:$A$21, 0)), "soft", "hard"))</f>
        <v>none</v>
      </c>
      <c r="K79" s="242"/>
      <c r="L79" s="242"/>
    </row>
    <row r="80" spans="1:94" ht="15" customHeight="1" x14ac:dyDescent="0.25">
      <c r="A80" t="s">
        <v>94</v>
      </c>
      <c r="B80" s="260">
        <v>617.93499999999995</v>
      </c>
      <c r="C80" s="260">
        <f t="shared" si="3"/>
        <v>0.96552343749999991</v>
      </c>
      <c r="D80" s="242">
        <v>7.1</v>
      </c>
      <c r="E80" s="261" t="s">
        <v>34</v>
      </c>
      <c r="F80" s="261" t="s">
        <v>34</v>
      </c>
      <c r="G80" s="234" t="s">
        <v>95</v>
      </c>
      <c r="H80" s="130" t="s">
        <v>95</v>
      </c>
      <c r="I80" s="138">
        <v>0</v>
      </c>
      <c r="J80" s="114" t="str">
        <f>IF(EXACT(G80, H80), "none", IF(ISNUMBER(MATCH(H80, 'MP Analysis Input'!$A$15:$A$21, 0)), "soft", "hard"))</f>
        <v>none</v>
      </c>
      <c r="K80" s="242"/>
      <c r="L80" s="242"/>
    </row>
    <row r="81" spans="1:12" ht="15" customHeight="1" x14ac:dyDescent="0.25">
      <c r="A81" t="s">
        <v>96</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97</v>
      </c>
      <c r="B82" s="260">
        <v>334.32499999999999</v>
      </c>
      <c r="C82" s="260">
        <f t="shared" si="3"/>
        <v>0.52238281249999996</v>
      </c>
      <c r="D82" s="242">
        <v>5</v>
      </c>
      <c r="E82" s="261" t="s">
        <v>46</v>
      </c>
      <c r="F82" s="261" t="s">
        <v>46</v>
      </c>
      <c r="G82" s="234" t="s">
        <v>98</v>
      </c>
      <c r="H82" s="130" t="s">
        <v>2</v>
      </c>
      <c r="I82" s="138">
        <v>4</v>
      </c>
      <c r="J82" s="114" t="str">
        <f>IF(EXACT(G82, H82), "none", IF(ISNUMBER(MATCH(H82, 'MP Analysis Input'!$A$15:$A$21, 0)), "soft", "hard"))</f>
        <v>hard</v>
      </c>
      <c r="K82" s="242"/>
      <c r="L82" s="242"/>
    </row>
    <row r="83" spans="1:12" ht="15" customHeight="1" x14ac:dyDescent="0.25">
      <c r="A83" t="s">
        <v>99</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100</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101</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102</v>
      </c>
      <c r="B86" s="260">
        <v>50.402999999999999</v>
      </c>
      <c r="C86" s="260">
        <f t="shared" si="3"/>
        <v>7.8754687500000004E-2</v>
      </c>
      <c r="D86" s="242">
        <v>9</v>
      </c>
      <c r="E86" s="261" t="s">
        <v>34</v>
      </c>
      <c r="F86" s="261" t="s">
        <v>34</v>
      </c>
      <c r="G86" s="234" t="s">
        <v>103</v>
      </c>
      <c r="H86" s="130" t="s">
        <v>103</v>
      </c>
      <c r="I86" s="138">
        <v>0</v>
      </c>
      <c r="J86" s="114" t="str">
        <f>IF(EXACT(G86, H86), "none", IF(ISNUMBER(MATCH(H86, 'MP Analysis Input'!$A$15:$A$21, 0)), "soft", "hard"))</f>
        <v>none</v>
      </c>
      <c r="K86" s="242"/>
      <c r="L86" s="242"/>
    </row>
    <row r="87" spans="1:12" ht="15" customHeight="1" x14ac:dyDescent="0.25">
      <c r="A87" t="s">
        <v>104</v>
      </c>
      <c r="B87" s="260">
        <v>101.733</v>
      </c>
      <c r="C87" s="260">
        <f t="shared" si="3"/>
        <v>0.15895781250000002</v>
      </c>
      <c r="D87" s="242">
        <v>9</v>
      </c>
      <c r="E87" s="261" t="s">
        <v>34</v>
      </c>
      <c r="F87" s="261" t="s">
        <v>34</v>
      </c>
      <c r="G87" s="234" t="s">
        <v>103</v>
      </c>
      <c r="H87" s="130" t="s">
        <v>103</v>
      </c>
      <c r="I87" s="138">
        <v>0</v>
      </c>
      <c r="J87" s="114" t="str">
        <f>IF(EXACT(G87, H87), "none", IF(ISNUMBER(MATCH(H87, 'MP Analysis Input'!$A$15:$A$21, 0)), "soft", "hard"))</f>
        <v>none</v>
      </c>
      <c r="K87" s="242"/>
      <c r="L87" s="242"/>
    </row>
    <row r="88" spans="1:12" ht="15" customHeight="1" x14ac:dyDescent="0.25">
      <c r="A88" t="s">
        <v>105</v>
      </c>
      <c r="B88" s="260">
        <v>274.48</v>
      </c>
      <c r="C88" s="260">
        <f t="shared" si="3"/>
        <v>0.42887500000000006</v>
      </c>
      <c r="D88" s="242">
        <v>7</v>
      </c>
      <c r="E88" s="261" t="s">
        <v>38</v>
      </c>
      <c r="F88" s="261" t="s">
        <v>38</v>
      </c>
      <c r="G88" s="234" t="s">
        <v>98</v>
      </c>
      <c r="H88" s="130" t="s">
        <v>4</v>
      </c>
      <c r="I88" s="138">
        <v>4</v>
      </c>
      <c r="J88" s="114" t="str">
        <f>IF(EXACT(G88, H88), "none", IF(ISNUMBER(MATCH(H88, 'MP Analysis Input'!$A$15:$A$21, 0)), "soft", "hard"))</f>
        <v>hard</v>
      </c>
      <c r="K88" s="242"/>
      <c r="L88" s="242"/>
    </row>
    <row r="89" spans="1:12" ht="15" customHeight="1" x14ac:dyDescent="0.25">
      <c r="A89" t="s">
        <v>106</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107</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108</v>
      </c>
      <c r="B91" s="260">
        <v>119.238</v>
      </c>
      <c r="C91" s="260">
        <f t="shared" si="4"/>
        <v>0.186309375</v>
      </c>
      <c r="D91" s="242">
        <v>5</v>
      </c>
      <c r="E91" s="261" t="s">
        <v>38</v>
      </c>
      <c r="F91" s="261" t="s">
        <v>38</v>
      </c>
      <c r="G91" s="234" t="s">
        <v>98</v>
      </c>
      <c r="H91" s="130" t="s">
        <v>4</v>
      </c>
      <c r="I91" s="138">
        <v>4</v>
      </c>
      <c r="J91" s="114" t="str">
        <f>IF(EXACT(G91, H91), "none", IF(ISNUMBER(MATCH(H91, 'MP Analysis Input'!$A$15:$A$21, 0)), "soft", "hard"))</f>
        <v>hard</v>
      </c>
      <c r="K91" s="242"/>
      <c r="L91" s="242"/>
    </row>
    <row r="92" spans="1:12" ht="15" customHeight="1" x14ac:dyDescent="0.25">
      <c r="A92" t="s">
        <v>109</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110</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111</v>
      </c>
      <c r="B94" s="260">
        <v>194.471</v>
      </c>
      <c r="C94" s="260">
        <f t="shared" si="4"/>
        <v>0.30386093750000004</v>
      </c>
      <c r="D94" s="242">
        <v>7</v>
      </c>
      <c r="E94" s="261" t="s">
        <v>38</v>
      </c>
      <c r="F94" s="345" t="s">
        <v>685</v>
      </c>
      <c r="G94" s="345" t="s">
        <v>685</v>
      </c>
      <c r="H94" s="130" t="s">
        <v>4</v>
      </c>
      <c r="I94" s="138">
        <v>3</v>
      </c>
      <c r="J94" s="114" t="str">
        <f>IF(EXACT(G94, H94), "none", IF(ISNUMBER(MATCH(H94, 'MP Analysis Input'!$A$15:$A$21, 0)), "soft", "hard"))</f>
        <v>hard</v>
      </c>
      <c r="K94" s="242"/>
      <c r="L94" s="242"/>
    </row>
    <row r="95" spans="1:12" ht="15" customHeight="1" x14ac:dyDescent="0.25">
      <c r="A95" t="s">
        <v>112</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113</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114</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115</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116</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117</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118</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119</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120</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121</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122</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123</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124</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125</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126</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127</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128</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129</v>
      </c>
      <c r="B112" s="260">
        <v>822.01800000000003</v>
      </c>
      <c r="C112" s="260">
        <f t="shared" si="4"/>
        <v>1.2844031250000001</v>
      </c>
      <c r="D112" s="242">
        <v>1</v>
      </c>
      <c r="E112" s="261" t="s">
        <v>46</v>
      </c>
      <c r="F112" s="345" t="s">
        <v>684</v>
      </c>
      <c r="G112" s="345" t="s">
        <v>684</v>
      </c>
      <c r="H112" s="130" t="s">
        <v>55</v>
      </c>
      <c r="I112" s="138">
        <v>2</v>
      </c>
      <c r="J112" s="114" t="str">
        <f>IF(EXACT(G112, H112), "none", IF(ISNUMBER(MATCH(H112, 'MP Analysis Input'!$A$15:$A$21, 0)), "soft", "hard"))</f>
        <v>soft</v>
      </c>
      <c r="K112" s="242"/>
      <c r="L112" s="242"/>
    </row>
    <row r="113" spans="1:12" ht="15" customHeight="1" x14ac:dyDescent="0.25">
      <c r="A113" t="s">
        <v>130</v>
      </c>
      <c r="B113" s="260">
        <v>491.51499999999999</v>
      </c>
      <c r="C113" s="260">
        <f t="shared" si="4"/>
        <v>0.76799218749999998</v>
      </c>
      <c r="D113" s="242">
        <v>1</v>
      </c>
      <c r="E113" s="261" t="s">
        <v>46</v>
      </c>
      <c r="F113" s="345" t="s">
        <v>684</v>
      </c>
      <c r="G113" s="348" t="s">
        <v>684</v>
      </c>
      <c r="H113" s="130" t="s">
        <v>95</v>
      </c>
      <c r="I113" s="138">
        <v>0</v>
      </c>
      <c r="J113" s="114" t="str">
        <f>IF(EXACT(G113, H113), "none", IF(ISNUMBER(MATCH(H113, 'MP Analysis Input'!$A$15:$A$21, 0)), "soft", "hard"))</f>
        <v>hard</v>
      </c>
      <c r="K113" s="242"/>
      <c r="L113" s="242"/>
    </row>
    <row r="114" spans="1:12" ht="15" customHeight="1" x14ac:dyDescent="0.25">
      <c r="A114" t="s">
        <v>131</v>
      </c>
      <c r="B114" s="260">
        <v>363.63900000000001</v>
      </c>
      <c r="C114" s="260">
        <f t="shared" si="4"/>
        <v>0.56818593750000002</v>
      </c>
      <c r="D114" s="242">
        <v>1</v>
      </c>
      <c r="E114" s="261" t="s">
        <v>46</v>
      </c>
      <c r="F114" s="345" t="s">
        <v>684</v>
      </c>
      <c r="G114" s="348" t="s">
        <v>684</v>
      </c>
      <c r="H114" s="130" t="s">
        <v>32</v>
      </c>
      <c r="I114" s="138">
        <v>2</v>
      </c>
      <c r="J114" s="114" t="str">
        <f>IF(EXACT(G114, H114), "none", IF(ISNUMBER(MATCH(H114, 'MP Analysis Input'!$A$15:$A$21, 0)), "soft", "hard"))</f>
        <v>hard</v>
      </c>
      <c r="K114" s="242"/>
      <c r="L114" s="242"/>
    </row>
    <row r="115" spans="1:12" ht="15" customHeight="1" x14ac:dyDescent="0.25">
      <c r="A115" t="s">
        <v>132</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133</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134</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135</v>
      </c>
      <c r="B118" s="260">
        <v>106.684</v>
      </c>
      <c r="C118" s="260">
        <f t="shared" si="4"/>
        <v>0.16669375</v>
      </c>
      <c r="D118" s="242">
        <v>7.1</v>
      </c>
      <c r="E118" s="261" t="s">
        <v>46</v>
      </c>
      <c r="F118" s="261" t="s">
        <v>46</v>
      </c>
      <c r="G118" s="234" t="s">
        <v>665</v>
      </c>
      <c r="H118" s="130" t="s">
        <v>5</v>
      </c>
      <c r="I118" s="138">
        <v>0</v>
      </c>
      <c r="J118" s="114" t="str">
        <f>IF(EXACT(G118, H118), "none", IF(ISNUMBER(MATCH(H118, 'MP Analysis Input'!$A$15:$A$21, 0)), "soft", "hard"))</f>
        <v>hard</v>
      </c>
      <c r="K118" s="242"/>
      <c r="L118" s="242"/>
    </row>
    <row r="119" spans="1:12" ht="15" customHeight="1" x14ac:dyDescent="0.25">
      <c r="A119" t="s">
        <v>136</v>
      </c>
      <c r="B119" s="260">
        <v>19.771999999999998</v>
      </c>
      <c r="C119" s="260">
        <f t="shared" si="4"/>
        <v>3.0893749999999998E-2</v>
      </c>
      <c r="D119" s="242">
        <v>7.1</v>
      </c>
      <c r="E119" s="261" t="s">
        <v>46</v>
      </c>
      <c r="F119" s="261" t="s">
        <v>46</v>
      </c>
      <c r="G119" s="234" t="s">
        <v>665</v>
      </c>
      <c r="H119" s="130" t="s">
        <v>5</v>
      </c>
      <c r="I119" s="138">
        <v>0</v>
      </c>
      <c r="J119" s="114" t="str">
        <f>IF(EXACT(G119, H119), "none", IF(ISNUMBER(MATCH(H119, 'MP Analysis Input'!$A$15:$A$21, 0)), "soft", "hard"))</f>
        <v>hard</v>
      </c>
      <c r="K119" s="242"/>
      <c r="L119" s="242"/>
    </row>
    <row r="120" spans="1:12" ht="15" customHeight="1" x14ac:dyDescent="0.25">
      <c r="A120" t="s">
        <v>137</v>
      </c>
      <c r="B120" s="260">
        <v>23.013000000000002</v>
      </c>
      <c r="C120" s="260">
        <f t="shared" si="4"/>
        <v>3.5957812500000005E-2</v>
      </c>
      <c r="D120" s="242">
        <v>7.1</v>
      </c>
      <c r="E120" s="261" t="s">
        <v>46</v>
      </c>
      <c r="F120" s="261" t="s">
        <v>46</v>
      </c>
      <c r="G120" s="234" t="s">
        <v>665</v>
      </c>
      <c r="H120" s="130" t="s">
        <v>5</v>
      </c>
      <c r="I120" s="138">
        <v>0</v>
      </c>
      <c r="J120" s="114" t="str">
        <f>IF(EXACT(G120, H120), "none", IF(ISNUMBER(MATCH(H120, 'MP Analysis Input'!$A$15:$A$21, 0)), "soft", "hard"))</f>
        <v>hard</v>
      </c>
      <c r="K120" s="242"/>
      <c r="L120" s="242"/>
    </row>
    <row r="121" spans="1:12" ht="15" customHeight="1" x14ac:dyDescent="0.25">
      <c r="A121" t="s">
        <v>138</v>
      </c>
      <c r="B121" s="260">
        <v>62.124000000000002</v>
      </c>
      <c r="C121" s="260">
        <f t="shared" si="4"/>
        <v>9.7068750000000009E-2</v>
      </c>
      <c r="D121" s="242">
        <v>7.1</v>
      </c>
      <c r="E121" s="261" t="s">
        <v>46</v>
      </c>
      <c r="F121" s="261" t="s">
        <v>46</v>
      </c>
      <c r="G121" s="234" t="s">
        <v>665</v>
      </c>
      <c r="H121" s="130" t="s">
        <v>5</v>
      </c>
      <c r="I121" s="138">
        <v>0</v>
      </c>
      <c r="J121" s="114" t="str">
        <f>IF(EXACT(G121, H121), "none", IF(ISNUMBER(MATCH(H121, 'MP Analysis Input'!$A$15:$A$21, 0)), "soft", "hard"))</f>
        <v>hard</v>
      </c>
      <c r="K121" s="242"/>
      <c r="L121" s="242"/>
    </row>
    <row r="122" spans="1:12" ht="15" customHeight="1" x14ac:dyDescent="0.25">
      <c r="A122" t="s">
        <v>139</v>
      </c>
      <c r="B122" s="260">
        <v>18.916</v>
      </c>
      <c r="C122" s="260">
        <f t="shared" si="4"/>
        <v>2.9556250000000003E-2</v>
      </c>
      <c r="D122" s="242">
        <v>7.1</v>
      </c>
      <c r="E122" s="261" t="s">
        <v>46</v>
      </c>
      <c r="F122" s="261" t="s">
        <v>46</v>
      </c>
      <c r="G122" s="234" t="s">
        <v>665</v>
      </c>
      <c r="H122" s="130" t="s">
        <v>5</v>
      </c>
      <c r="I122" s="138">
        <v>0</v>
      </c>
      <c r="J122" s="114" t="str">
        <f>IF(EXACT(G122, H122), "none", IF(ISNUMBER(MATCH(H122, 'MP Analysis Input'!$A$15:$A$21, 0)), "soft", "hard"))</f>
        <v>hard</v>
      </c>
      <c r="K122" s="242"/>
      <c r="L122" s="242"/>
    </row>
    <row r="123" spans="1:12" ht="15" customHeight="1" x14ac:dyDescent="0.25">
      <c r="A123" t="s">
        <v>140</v>
      </c>
      <c r="B123" s="260">
        <v>11.4</v>
      </c>
      <c r="C123" s="260">
        <f t="shared" si="4"/>
        <v>1.7812500000000002E-2</v>
      </c>
      <c r="D123" s="242">
        <v>7.1</v>
      </c>
      <c r="E123" s="261" t="s">
        <v>46</v>
      </c>
      <c r="F123" s="261" t="s">
        <v>46</v>
      </c>
      <c r="G123" s="234" t="s">
        <v>665</v>
      </c>
      <c r="H123" s="130" t="s">
        <v>5</v>
      </c>
      <c r="I123" s="138">
        <v>0</v>
      </c>
      <c r="J123" s="114" t="str">
        <f>IF(EXACT(G123, H123), "none", IF(ISNUMBER(MATCH(H123, 'MP Analysis Input'!$A$15:$A$21, 0)), "soft", "hard"))</f>
        <v>hard</v>
      </c>
      <c r="K123" s="242"/>
      <c r="L123" s="242"/>
    </row>
    <row r="124" spans="1:12" ht="15" customHeight="1" x14ac:dyDescent="0.25">
      <c r="A124" t="s">
        <v>141</v>
      </c>
      <c r="B124" s="260">
        <v>192.54499999999999</v>
      </c>
      <c r="C124" s="260">
        <f t="shared" si="4"/>
        <v>0.3008515625</v>
      </c>
      <c r="D124" s="242">
        <v>7.1</v>
      </c>
      <c r="E124" s="261" t="s">
        <v>46</v>
      </c>
      <c r="F124" s="261" t="s">
        <v>46</v>
      </c>
      <c r="G124" s="234" t="s">
        <v>665</v>
      </c>
      <c r="H124" s="130" t="s">
        <v>5</v>
      </c>
      <c r="I124" s="138">
        <v>0</v>
      </c>
      <c r="J124" s="114" t="str">
        <f>IF(EXACT(G124, H124), "none", IF(ISNUMBER(MATCH(H124, 'MP Analysis Input'!$A$15:$A$21, 0)), "soft", "hard"))</f>
        <v>hard</v>
      </c>
      <c r="K124" s="242"/>
      <c r="L124" s="242"/>
    </row>
    <row r="125" spans="1:12" ht="15" customHeight="1" x14ac:dyDescent="0.25">
      <c r="A125" t="s">
        <v>142</v>
      </c>
      <c r="B125" s="260">
        <v>13.319000000000001</v>
      </c>
      <c r="C125" s="260">
        <f t="shared" si="4"/>
        <v>2.0810937500000001E-2</v>
      </c>
      <c r="D125" s="242">
        <v>7.1</v>
      </c>
      <c r="E125" s="261" t="s">
        <v>46</v>
      </c>
      <c r="F125" s="261" t="s">
        <v>46</v>
      </c>
      <c r="G125" s="234" t="s">
        <v>665</v>
      </c>
      <c r="H125" s="130" t="s">
        <v>5</v>
      </c>
      <c r="I125" s="138">
        <v>0</v>
      </c>
      <c r="J125" s="114" t="str">
        <f>IF(EXACT(G125, H125), "none", IF(ISNUMBER(MATCH(H125, 'MP Analysis Input'!$A$15:$A$21, 0)), "soft", "hard"))</f>
        <v>hard</v>
      </c>
      <c r="K125" s="242"/>
      <c r="L125" s="242"/>
    </row>
    <row r="126" spans="1:12" ht="15" customHeight="1" x14ac:dyDescent="0.25">
      <c r="A126" t="s">
        <v>143</v>
      </c>
      <c r="B126" s="260">
        <v>7.54</v>
      </c>
      <c r="C126" s="260">
        <f t="shared" si="4"/>
        <v>1.178125E-2</v>
      </c>
      <c r="D126" s="242">
        <v>7.1</v>
      </c>
      <c r="E126" s="261" t="s">
        <v>46</v>
      </c>
      <c r="F126" s="261" t="s">
        <v>46</v>
      </c>
      <c r="G126" s="234" t="s">
        <v>665</v>
      </c>
      <c r="H126" s="130" t="s">
        <v>5</v>
      </c>
      <c r="I126" s="138">
        <v>0</v>
      </c>
      <c r="J126" s="114" t="str">
        <f>IF(EXACT(G126, H126), "none", IF(ISNUMBER(MATCH(H126, 'MP Analysis Input'!$A$15:$A$21, 0)), "soft", "hard"))</f>
        <v>hard</v>
      </c>
      <c r="K126" s="242"/>
      <c r="L126" s="242"/>
    </row>
    <row r="127" spans="1:12" ht="15" customHeight="1" x14ac:dyDescent="0.25">
      <c r="A127" t="s">
        <v>144</v>
      </c>
      <c r="B127" s="260">
        <v>174.50299999999999</v>
      </c>
      <c r="C127" s="260">
        <f t="shared" si="4"/>
        <v>0.27266093749999998</v>
      </c>
      <c r="D127" s="242">
        <v>7.1</v>
      </c>
      <c r="E127" s="261" t="s">
        <v>46</v>
      </c>
      <c r="F127" s="261" t="s">
        <v>46</v>
      </c>
      <c r="G127" s="234" t="s">
        <v>666</v>
      </c>
      <c r="H127" s="130" t="s">
        <v>5</v>
      </c>
      <c r="I127" s="138">
        <v>0</v>
      </c>
      <c r="J127" s="114" t="str">
        <f>IF(EXACT(G127, H127), "none", IF(ISNUMBER(MATCH(H127, 'MP Analysis Input'!$A$15:$A$21, 0)), "soft", "hard"))</f>
        <v>hard</v>
      </c>
      <c r="K127" s="242"/>
      <c r="L127" s="242"/>
    </row>
    <row r="128" spans="1:12" ht="15" customHeight="1" x14ac:dyDescent="0.25">
      <c r="A128" t="s">
        <v>145</v>
      </c>
      <c r="B128" s="260">
        <v>38.743000000000002</v>
      </c>
      <c r="C128" s="260">
        <f t="shared" si="4"/>
        <v>6.0535937500000005E-2</v>
      </c>
      <c r="D128" s="242">
        <v>7.1</v>
      </c>
      <c r="E128" s="261" t="s">
        <v>46</v>
      </c>
      <c r="F128" s="261" t="s">
        <v>46</v>
      </c>
      <c r="G128" s="234" t="s">
        <v>666</v>
      </c>
      <c r="H128" s="130" t="s">
        <v>5</v>
      </c>
      <c r="I128" s="138">
        <v>0</v>
      </c>
      <c r="J128" s="114" t="str">
        <f>IF(EXACT(G128, H128), "none", IF(ISNUMBER(MATCH(H128, 'MP Analysis Input'!$A$15:$A$21, 0)), "soft", "hard"))</f>
        <v>hard</v>
      </c>
      <c r="K128" s="242"/>
      <c r="L128" s="242"/>
    </row>
    <row r="129" spans="1:12" ht="15" customHeight="1" x14ac:dyDescent="0.25">
      <c r="A129" t="s">
        <v>146</v>
      </c>
      <c r="B129" s="260">
        <v>19.064</v>
      </c>
      <c r="C129" s="260">
        <f t="shared" si="4"/>
        <v>2.9787500000000001E-2</v>
      </c>
      <c r="D129" s="242">
        <v>7.1</v>
      </c>
      <c r="E129" s="261" t="s">
        <v>46</v>
      </c>
      <c r="F129" s="261" t="s">
        <v>46</v>
      </c>
      <c r="G129" s="234" t="s">
        <v>666</v>
      </c>
      <c r="H129" s="130" t="s">
        <v>5</v>
      </c>
      <c r="I129" s="138">
        <v>0</v>
      </c>
      <c r="J129" s="114" t="str">
        <f>IF(EXACT(G129, H129), "none", IF(ISNUMBER(MATCH(H129, 'MP Analysis Input'!$A$15:$A$21, 0)), "soft", "hard"))</f>
        <v>hard</v>
      </c>
      <c r="K129" s="242"/>
      <c r="L129" s="242"/>
    </row>
    <row r="130" spans="1:12" ht="15" customHeight="1" x14ac:dyDescent="0.25">
      <c r="A130" t="s">
        <v>147</v>
      </c>
      <c r="B130" s="260">
        <v>69.334000000000003</v>
      </c>
      <c r="C130" s="260">
        <f t="shared" si="4"/>
        <v>0.10833437500000001</v>
      </c>
      <c r="D130" s="242">
        <v>7.1</v>
      </c>
      <c r="E130" s="261" t="s">
        <v>46</v>
      </c>
      <c r="F130" s="261" t="s">
        <v>46</v>
      </c>
      <c r="G130" s="234" t="s">
        <v>666</v>
      </c>
      <c r="H130" s="130" t="s">
        <v>5</v>
      </c>
      <c r="I130" s="138">
        <v>0</v>
      </c>
      <c r="J130" s="114" t="str">
        <f>IF(EXACT(G130, H130), "none", IF(ISNUMBER(MATCH(H130, 'MP Analysis Input'!$A$15:$A$21, 0)), "soft", "hard"))</f>
        <v>hard</v>
      </c>
      <c r="K130" s="242"/>
      <c r="L130" s="242"/>
    </row>
    <row r="131" spans="1:12" ht="15" customHeight="1" x14ac:dyDescent="0.25">
      <c r="A131" t="s">
        <v>148</v>
      </c>
      <c r="B131" s="260">
        <v>220.75800000000001</v>
      </c>
      <c r="C131" s="260">
        <f t="shared" si="4"/>
        <v>0.34493437500000002</v>
      </c>
      <c r="D131" s="242">
        <v>5</v>
      </c>
      <c r="E131" s="261" t="s">
        <v>38</v>
      </c>
      <c r="F131" s="345" t="s">
        <v>685</v>
      </c>
      <c r="G131" s="345" t="s">
        <v>685</v>
      </c>
      <c r="H131" s="130" t="s">
        <v>32</v>
      </c>
      <c r="I131" s="138">
        <v>1</v>
      </c>
      <c r="J131" s="114" t="str">
        <f>IF(EXACT(G131, H131), "none", IF(ISNUMBER(MATCH(H131, 'MP Analysis Input'!$A$15:$A$21, 0)), "soft", "hard"))</f>
        <v>hard</v>
      </c>
      <c r="K131" s="242"/>
      <c r="L131" s="242"/>
    </row>
    <row r="132" spans="1:12" ht="15" customHeight="1" x14ac:dyDescent="0.25">
      <c r="A132" t="s">
        <v>149</v>
      </c>
      <c r="B132" s="260">
        <v>363.166</v>
      </c>
      <c r="C132" s="260">
        <f t="shared" si="4"/>
        <v>0.56744687500000002</v>
      </c>
      <c r="D132" s="242">
        <v>5</v>
      </c>
      <c r="E132" s="261" t="s">
        <v>38</v>
      </c>
      <c r="F132" s="345" t="s">
        <v>685</v>
      </c>
      <c r="G132" s="345" t="s">
        <v>685</v>
      </c>
      <c r="H132" s="130" t="s">
        <v>32</v>
      </c>
      <c r="I132" s="138">
        <v>1</v>
      </c>
      <c r="J132" s="114" t="str">
        <f>IF(EXACT(G132, H132), "none", IF(ISNUMBER(MATCH(H132, 'MP Analysis Input'!$A$15:$A$21, 0)), "soft", "hard"))</f>
        <v>hard</v>
      </c>
      <c r="K132" s="242"/>
      <c r="L132" s="242"/>
    </row>
    <row r="133" spans="1:12" ht="15" customHeight="1" x14ac:dyDescent="0.25">
      <c r="A133" t="s">
        <v>150</v>
      </c>
      <c r="B133" s="260">
        <v>118.499</v>
      </c>
      <c r="C133" s="260">
        <f t="shared" si="4"/>
        <v>0.1851546875</v>
      </c>
      <c r="D133" s="242">
        <v>5</v>
      </c>
      <c r="E133" s="261" t="s">
        <v>38</v>
      </c>
      <c r="F133" s="345" t="s">
        <v>685</v>
      </c>
      <c r="G133" s="345" t="s">
        <v>685</v>
      </c>
      <c r="H133" s="130" t="s">
        <v>95</v>
      </c>
      <c r="I133" s="138">
        <v>0</v>
      </c>
      <c r="J133" s="114" t="str">
        <f>IF(EXACT(G133, H133), "none", IF(ISNUMBER(MATCH(H133, 'MP Analysis Input'!$A$15:$A$21, 0)), "soft", "hard"))</f>
        <v>hard</v>
      </c>
      <c r="K133" s="242"/>
      <c r="L133" s="242"/>
    </row>
    <row r="134" spans="1:12" ht="15" customHeight="1" x14ac:dyDescent="0.25">
      <c r="A134" t="s">
        <v>151</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152</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153</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154</v>
      </c>
      <c r="B137" s="260">
        <v>226.95500000000001</v>
      </c>
      <c r="C137" s="260">
        <f t="shared" si="4"/>
        <v>0.35461718750000004</v>
      </c>
      <c r="D137" s="242">
        <v>7.1</v>
      </c>
      <c r="E137" s="261" t="s">
        <v>46</v>
      </c>
      <c r="F137" s="261" t="s">
        <v>46</v>
      </c>
      <c r="G137" s="262" t="s">
        <v>667</v>
      </c>
      <c r="H137" s="130" t="s">
        <v>155</v>
      </c>
      <c r="I137" s="138">
        <v>0</v>
      </c>
      <c r="J137" s="114" t="str">
        <f>IF(EXACT(G137, H137), "none", IF(ISNUMBER(MATCH(H137, 'MP Analysis Input'!$A$15:$A$21, 0)), "soft", "hard"))</f>
        <v>hard</v>
      </c>
      <c r="K137" s="242"/>
      <c r="L137" s="242"/>
    </row>
    <row r="138" spans="1:12" ht="15" customHeight="1" x14ac:dyDescent="0.25">
      <c r="A138" t="s">
        <v>156</v>
      </c>
      <c r="B138" s="260">
        <v>39.997</v>
      </c>
      <c r="C138" s="260">
        <f t="shared" si="4"/>
        <v>6.2495312500000004E-2</v>
      </c>
      <c r="D138" s="242">
        <v>7.1</v>
      </c>
      <c r="E138" s="261" t="s">
        <v>46</v>
      </c>
      <c r="F138" s="261" t="s">
        <v>46</v>
      </c>
      <c r="G138" s="262" t="s">
        <v>667</v>
      </c>
      <c r="H138" s="130" t="s">
        <v>155</v>
      </c>
      <c r="I138" s="138">
        <v>0</v>
      </c>
      <c r="J138" s="114" t="str">
        <f>IF(EXACT(G138, H138), "none", IF(ISNUMBER(MATCH(H138, 'MP Analysis Input'!$A$15:$A$21, 0)), "soft", "hard"))</f>
        <v>hard</v>
      </c>
      <c r="K138" s="242"/>
      <c r="L138" s="242"/>
    </row>
    <row r="139" spans="1:12" ht="15" customHeight="1" x14ac:dyDescent="0.25">
      <c r="A139" t="s">
        <v>157</v>
      </c>
      <c r="B139" s="260">
        <v>422.64</v>
      </c>
      <c r="C139" s="260">
        <f t="shared" si="4"/>
        <v>0.66037500000000005</v>
      </c>
      <c r="D139" s="242">
        <v>7.1</v>
      </c>
      <c r="E139" s="261" t="s">
        <v>46</v>
      </c>
      <c r="F139" s="261" t="s">
        <v>46</v>
      </c>
      <c r="G139" s="262" t="s">
        <v>667</v>
      </c>
      <c r="H139" s="130" t="s">
        <v>155</v>
      </c>
      <c r="I139" s="138">
        <v>0</v>
      </c>
      <c r="J139" s="114" t="str">
        <f>IF(EXACT(G139, H139), "none", IF(ISNUMBER(MATCH(H139, 'MP Analysis Input'!$A$15:$A$21, 0)), "soft", "hard"))</f>
        <v>hard</v>
      </c>
      <c r="K139" s="242"/>
      <c r="L139" s="242"/>
    </row>
    <row r="140" spans="1:12" ht="15" customHeight="1" x14ac:dyDescent="0.25">
      <c r="A140" t="s">
        <v>158</v>
      </c>
      <c r="B140" s="260">
        <v>318.37</v>
      </c>
      <c r="C140" s="260">
        <f t="shared" si="4"/>
        <v>0.49745312500000005</v>
      </c>
      <c r="D140" s="242">
        <v>5</v>
      </c>
      <c r="E140" s="261" t="s">
        <v>38</v>
      </c>
      <c r="F140" s="345" t="s">
        <v>685</v>
      </c>
      <c r="G140" s="345" t="s">
        <v>685</v>
      </c>
      <c r="H140" s="130" t="s">
        <v>32</v>
      </c>
      <c r="I140" s="138">
        <v>1</v>
      </c>
      <c r="J140" s="114" t="str">
        <f>IF(EXACT(G140, H140), "none", IF(ISNUMBER(MATCH(H140, 'MP Analysis Input'!$A$15:$A$21, 0)), "soft", "hard"))</f>
        <v>hard</v>
      </c>
      <c r="K140" s="242"/>
      <c r="L140" s="242"/>
    </row>
    <row r="141" spans="1:12" ht="15" customHeight="1" x14ac:dyDescent="0.25">
      <c r="A141" t="s">
        <v>159</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160</v>
      </c>
      <c r="B142" s="260">
        <v>74.540999999999997</v>
      </c>
      <c r="C142" s="260">
        <f t="shared" si="4"/>
        <v>0.11647031250000001</v>
      </c>
      <c r="D142" s="242">
        <v>7.1</v>
      </c>
      <c r="E142" s="261" t="s">
        <v>34</v>
      </c>
      <c r="F142" s="261" t="s">
        <v>34</v>
      </c>
      <c r="G142" s="262" t="s">
        <v>668</v>
      </c>
      <c r="H142" s="130" t="s">
        <v>5</v>
      </c>
      <c r="I142" s="138">
        <v>0</v>
      </c>
      <c r="J142" s="114" t="str">
        <f>IF(EXACT(G142, H142), "none", IF(ISNUMBER(MATCH(H142, 'MP Analysis Input'!$A$15:$A$21, 0)), "soft", "hard"))</f>
        <v>hard</v>
      </c>
      <c r="K142" s="242"/>
      <c r="L142" s="242"/>
    </row>
    <row r="143" spans="1:12" ht="15" customHeight="1" x14ac:dyDescent="0.25">
      <c r="A143" t="s">
        <v>161</v>
      </c>
      <c r="B143" s="260">
        <v>38.154000000000003</v>
      </c>
      <c r="C143" s="260">
        <f t="shared" si="4"/>
        <v>5.9615625000000005E-2</v>
      </c>
      <c r="D143" s="242">
        <v>7.2</v>
      </c>
      <c r="E143" s="261" t="s">
        <v>34</v>
      </c>
      <c r="F143" s="261" t="s">
        <v>34</v>
      </c>
      <c r="G143" s="262" t="s">
        <v>668</v>
      </c>
      <c r="H143" s="130" t="s">
        <v>5</v>
      </c>
      <c r="I143" s="138">
        <v>0</v>
      </c>
      <c r="J143" s="114" t="str">
        <f>IF(EXACT(G143, H143), "none", IF(ISNUMBER(MATCH(H143, 'MP Analysis Input'!$A$15:$A$21, 0)), "soft", "hard"))</f>
        <v>hard</v>
      </c>
      <c r="K143" s="242"/>
      <c r="L143" s="242"/>
    </row>
    <row r="144" spans="1:12" ht="15" customHeight="1" x14ac:dyDescent="0.25">
      <c r="A144" t="s">
        <v>162</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163</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164</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165</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166</v>
      </c>
      <c r="B148" s="260">
        <v>161.40799999999999</v>
      </c>
      <c r="C148" s="260">
        <f t="shared" si="4"/>
        <v>0.25219999999999998</v>
      </c>
      <c r="D148" s="242">
        <v>5</v>
      </c>
      <c r="E148" s="261" t="s">
        <v>46</v>
      </c>
      <c r="F148" s="261" t="s">
        <v>46</v>
      </c>
      <c r="G148" s="262" t="s">
        <v>669</v>
      </c>
      <c r="H148" s="130" t="s">
        <v>5</v>
      </c>
      <c r="I148" s="138">
        <v>0</v>
      </c>
      <c r="J148" s="114" t="str">
        <f>IF(EXACT(G148, H148), "none", IF(ISNUMBER(MATCH(H148, 'MP Analysis Input'!$A$15:$A$21, 0)), "soft", "hard"))</f>
        <v>hard</v>
      </c>
      <c r="K148" s="242"/>
      <c r="L148" s="242"/>
    </row>
    <row r="149" spans="1:12" ht="15" customHeight="1" x14ac:dyDescent="0.25">
      <c r="A149" t="s">
        <v>167</v>
      </c>
      <c r="B149" s="260">
        <v>128.26599999999999</v>
      </c>
      <c r="C149" s="260">
        <f t="shared" si="4"/>
        <v>0.20041562499999999</v>
      </c>
      <c r="D149" s="242">
        <v>7.1</v>
      </c>
      <c r="E149" s="261" t="s">
        <v>46</v>
      </c>
      <c r="F149" s="261" t="s">
        <v>46</v>
      </c>
      <c r="G149" s="262" t="s">
        <v>669</v>
      </c>
      <c r="H149" s="130" t="s">
        <v>5</v>
      </c>
      <c r="I149" s="138">
        <v>0</v>
      </c>
      <c r="J149" s="114" t="str">
        <f>IF(EXACT(G149, H149), "none", IF(ISNUMBER(MATCH(H149, 'MP Analysis Input'!$A$15:$A$21, 0)), "soft", "hard"))</f>
        <v>hard</v>
      </c>
      <c r="K149" s="242"/>
      <c r="L149" s="242"/>
    </row>
    <row r="150" spans="1:12" ht="15" customHeight="1" x14ac:dyDescent="0.25">
      <c r="A150" t="s">
        <v>168</v>
      </c>
      <c r="B150" s="260">
        <v>181.74</v>
      </c>
      <c r="C150" s="260">
        <f t="shared" si="4"/>
        <v>0.28396875000000005</v>
      </c>
      <c r="D150" s="242">
        <v>5</v>
      </c>
      <c r="E150" s="261" t="s">
        <v>46</v>
      </c>
      <c r="F150" s="261" t="s">
        <v>46</v>
      </c>
      <c r="G150" s="262" t="s">
        <v>670</v>
      </c>
      <c r="H150" s="130" t="s">
        <v>5</v>
      </c>
      <c r="I150" s="138">
        <v>0</v>
      </c>
      <c r="J150" s="114" t="str">
        <f>IF(EXACT(G150, H150), "none", IF(ISNUMBER(MATCH(H150, 'MP Analysis Input'!$A$15:$A$21, 0)), "soft", "hard"))</f>
        <v>hard</v>
      </c>
      <c r="K150" s="242"/>
      <c r="L150" s="242"/>
    </row>
    <row r="151" spans="1:12" ht="15" customHeight="1" x14ac:dyDescent="0.25">
      <c r="A151" t="s">
        <v>169</v>
      </c>
      <c r="B151" s="260">
        <v>177.11799999999999</v>
      </c>
      <c r="C151" s="260">
        <f t="shared" si="4"/>
        <v>0.276746875</v>
      </c>
      <c r="D151" s="242">
        <v>7.1</v>
      </c>
      <c r="E151" s="261" t="s">
        <v>46</v>
      </c>
      <c r="F151" s="261" t="s">
        <v>46</v>
      </c>
      <c r="G151" s="262" t="s">
        <v>670</v>
      </c>
      <c r="H151" s="130" t="s">
        <v>5</v>
      </c>
      <c r="I151" s="138">
        <v>0</v>
      </c>
      <c r="J151" s="114" t="str">
        <f>IF(EXACT(G151, H151), "none", IF(ISNUMBER(MATCH(H151, 'MP Analysis Input'!$A$15:$A$21, 0)), "soft", "hard"))</f>
        <v>hard</v>
      </c>
      <c r="K151" s="242"/>
      <c r="L151" s="242"/>
    </row>
    <row r="152" spans="1:12" ht="15" customHeight="1" x14ac:dyDescent="0.25">
      <c r="A152" t="s">
        <v>170</v>
      </c>
      <c r="B152" s="260">
        <v>274.81900000000002</v>
      </c>
      <c r="C152" s="260">
        <f t="shared" si="4"/>
        <v>0.42940468750000005</v>
      </c>
      <c r="D152" s="242">
        <v>5</v>
      </c>
      <c r="E152" s="261" t="s">
        <v>38</v>
      </c>
      <c r="F152" s="345" t="s">
        <v>685</v>
      </c>
      <c r="G152" s="345" t="s">
        <v>685</v>
      </c>
      <c r="H152" s="130" t="s">
        <v>32</v>
      </c>
      <c r="I152" s="138">
        <v>1</v>
      </c>
      <c r="J152" s="114" t="str">
        <f>IF(EXACT(G152, H152), "none", IF(ISNUMBER(MATCH(H152, 'MP Analysis Input'!$A$15:$A$21, 0)), "soft", "hard"))</f>
        <v>hard</v>
      </c>
      <c r="K152" s="242"/>
      <c r="L152" s="242"/>
    </row>
    <row r="153" spans="1:12" ht="15" customHeight="1" x14ac:dyDescent="0.25">
      <c r="A153" t="s">
        <v>171</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172</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173</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174</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175</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176</v>
      </c>
      <c r="B158" s="260">
        <v>137.94999999999999</v>
      </c>
      <c r="C158" s="260">
        <f t="shared" si="5"/>
        <v>0.215546875</v>
      </c>
      <c r="D158" s="242">
        <v>7.2</v>
      </c>
      <c r="E158" s="261" t="s">
        <v>34</v>
      </c>
      <c r="F158" s="261" t="s">
        <v>34</v>
      </c>
      <c r="G158" s="234" t="s">
        <v>32</v>
      </c>
      <c r="H158" s="130" t="s">
        <v>32</v>
      </c>
      <c r="I158" s="138">
        <v>0</v>
      </c>
      <c r="J158" s="114" t="str">
        <f>IF(EXACT(G158, H158), "none", IF(ISNUMBER(MATCH(H158, 'MP Analysis Input'!$A$15:$A$21, 0)), "soft", "hard"))</f>
        <v>none</v>
      </c>
      <c r="K158" s="242"/>
      <c r="L158" s="242"/>
    </row>
    <row r="159" spans="1:12" ht="15" customHeight="1" x14ac:dyDescent="0.25">
      <c r="A159" t="s">
        <v>177</v>
      </c>
      <c r="B159" s="260">
        <v>116.148</v>
      </c>
      <c r="C159" s="260">
        <f t="shared" si="5"/>
        <v>0.18148125000000001</v>
      </c>
      <c r="D159" s="242">
        <v>9</v>
      </c>
      <c r="E159" s="261" t="s">
        <v>34</v>
      </c>
      <c r="F159" s="261" t="s">
        <v>34</v>
      </c>
      <c r="G159" s="234" t="s">
        <v>32</v>
      </c>
      <c r="H159" s="130" t="s">
        <v>32</v>
      </c>
      <c r="I159" s="138">
        <v>0</v>
      </c>
      <c r="J159" s="114" t="str">
        <f>IF(EXACT(G159, H159), "none", IF(ISNUMBER(MATCH(H159, 'MP Analysis Input'!$A$15:$A$21, 0)), "soft", "hard"))</f>
        <v>none</v>
      </c>
      <c r="K159" s="242"/>
      <c r="L159" s="242"/>
    </row>
    <row r="160" spans="1:12" ht="15" customHeight="1" x14ac:dyDescent="0.25">
      <c r="A160" t="s">
        <v>178</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179</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180</v>
      </c>
      <c r="B162" s="260">
        <v>73.62</v>
      </c>
      <c r="C162" s="260">
        <f t="shared" si="5"/>
        <v>0.11503125000000002</v>
      </c>
      <c r="D162" s="242">
        <v>7.2</v>
      </c>
      <c r="E162" s="261" t="s">
        <v>34</v>
      </c>
      <c r="F162" s="261" t="s">
        <v>34</v>
      </c>
      <c r="G162" s="234" t="s">
        <v>103</v>
      </c>
      <c r="H162" s="130" t="s">
        <v>4</v>
      </c>
      <c r="I162" s="138">
        <v>3</v>
      </c>
      <c r="J162" s="114" t="str">
        <f>IF(EXACT(G162, H162), "none", IF(ISNUMBER(MATCH(H162, 'MP Analysis Input'!$A$15:$A$21, 0)), "soft", "hard"))</f>
        <v>hard</v>
      </c>
      <c r="K162" s="242"/>
      <c r="L162" s="242"/>
    </row>
    <row r="163" spans="1:94" s="338" customFormat="1" ht="15" customHeight="1" x14ac:dyDescent="0.25">
      <c r="A163" s="242" t="s">
        <v>658</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659</v>
      </c>
      <c r="B164" s="260">
        <v>91.721000000000004</v>
      </c>
      <c r="C164" s="260">
        <f t="shared" si="5"/>
        <v>0.14331406250000001</v>
      </c>
      <c r="D164" s="242">
        <v>9</v>
      </c>
      <c r="E164" s="261" t="s">
        <v>34</v>
      </c>
      <c r="F164" s="261" t="s">
        <v>34</v>
      </c>
      <c r="G164" s="234" t="s">
        <v>98</v>
      </c>
      <c r="H164" s="130" t="s">
        <v>53</v>
      </c>
      <c r="I164" s="138">
        <v>5</v>
      </c>
      <c r="J164" s="114" t="str">
        <f>IF(EXACT(G164, H164), "none", IF(ISNUMBER(MATCH(H164, 'MP Analysis Input'!$A$15:$A$21, 0)), "soft", "hard"))</f>
        <v>hard</v>
      </c>
      <c r="K164" s="242"/>
      <c r="L164" s="242"/>
    </row>
    <row r="165" spans="1:94" s="338" customFormat="1" ht="15" customHeight="1" x14ac:dyDescent="0.25">
      <c r="A165" s="242" t="s">
        <v>660</v>
      </c>
      <c r="B165" s="260">
        <v>0.60899999999999999</v>
      </c>
      <c r="C165" s="260">
        <f t="shared" ref="C165" si="6">B165*0.0015625</f>
        <v>9.5156250000000004E-4</v>
      </c>
      <c r="D165" s="242">
        <v>9</v>
      </c>
      <c r="E165" s="261" t="s">
        <v>34</v>
      </c>
      <c r="F165" s="261" t="s">
        <v>34</v>
      </c>
      <c r="G165" s="234" t="s">
        <v>98</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181</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182</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661</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662</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183</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184</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185</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186</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187</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188</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189</v>
      </c>
      <c r="B176" s="260">
        <v>87.82</v>
      </c>
      <c r="C176" s="260">
        <f t="shared" si="5"/>
        <v>0.13721875</v>
      </c>
      <c r="D176" s="242">
        <v>5</v>
      </c>
      <c r="E176" s="261" t="s">
        <v>46</v>
      </c>
      <c r="F176" s="261" t="s">
        <v>46</v>
      </c>
      <c r="G176" s="234" t="s">
        <v>46</v>
      </c>
      <c r="H176" s="130" t="s">
        <v>95</v>
      </c>
      <c r="I176" s="138">
        <v>0</v>
      </c>
      <c r="J176" s="114" t="str">
        <f>IF(EXACT(G176, H176), "none", IF(ISNUMBER(MATCH(H176, 'MP Analysis Input'!$A$15:$A$21, 0)), "soft", "hard"))</f>
        <v>hard</v>
      </c>
      <c r="K176" s="242"/>
      <c r="L176" s="242"/>
    </row>
    <row r="177" spans="1:12" ht="15" customHeight="1" x14ac:dyDescent="0.25">
      <c r="A177" t="s">
        <v>190</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191</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192</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193</v>
      </c>
      <c r="B180" s="260">
        <v>20.143000000000001</v>
      </c>
      <c r="C180" s="260">
        <f t="shared" si="5"/>
        <v>3.14734375E-2</v>
      </c>
      <c r="D180" s="242">
        <v>7</v>
      </c>
      <c r="E180" s="261" t="s">
        <v>194</v>
      </c>
      <c r="F180" s="261" t="s">
        <v>194</v>
      </c>
      <c r="G180" s="234" t="s">
        <v>46</v>
      </c>
      <c r="H180" s="130" t="s">
        <v>40</v>
      </c>
      <c r="I180" s="138">
        <v>3</v>
      </c>
      <c r="J180" s="114" t="str">
        <f>IF(EXACT(G180, H180), "none", IF(ISNUMBER(MATCH(H180, 'MP Analysis Input'!$A$15:$A$21, 0)), "soft", "hard"))</f>
        <v>hard</v>
      </c>
      <c r="K180" s="242"/>
      <c r="L180" s="242"/>
    </row>
    <row r="181" spans="1:12" ht="15" customHeight="1" x14ac:dyDescent="0.25">
      <c r="A181" t="s">
        <v>195</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196</v>
      </c>
      <c r="B182" s="260">
        <v>139.39699999999999</v>
      </c>
      <c r="C182" s="260">
        <f t="shared" si="5"/>
        <v>0.2178078125</v>
      </c>
      <c r="D182" s="242">
        <v>1</v>
      </c>
      <c r="E182" s="261" t="s">
        <v>46</v>
      </c>
      <c r="F182" s="261" t="s">
        <v>684</v>
      </c>
      <c r="G182" s="234" t="s">
        <v>40</v>
      </c>
      <c r="H182" s="130" t="s">
        <v>4</v>
      </c>
      <c r="I182" s="138">
        <v>3</v>
      </c>
      <c r="J182" s="114" t="str">
        <f>IF(EXACT(G182, H182), "none", IF(ISNUMBER(MATCH(H182, 'MP Analysis Input'!$A$15:$A$21, 0)), "soft", "hard"))</f>
        <v>hard</v>
      </c>
      <c r="K182" s="242"/>
      <c r="L182" s="242"/>
    </row>
    <row r="183" spans="1:12" ht="15" customHeight="1" x14ac:dyDescent="0.25">
      <c r="A183" t="s">
        <v>197</v>
      </c>
      <c r="B183" s="260">
        <v>81.070999999999998</v>
      </c>
      <c r="C183" s="260">
        <f t="shared" si="5"/>
        <v>0.12667343750000001</v>
      </c>
      <c r="D183" s="242">
        <v>7</v>
      </c>
      <c r="E183" s="261" t="s">
        <v>38</v>
      </c>
      <c r="F183" s="261" t="s">
        <v>685</v>
      </c>
      <c r="G183" s="234" t="s">
        <v>40</v>
      </c>
      <c r="H183" s="130" t="s">
        <v>4</v>
      </c>
      <c r="I183" s="138">
        <v>4</v>
      </c>
      <c r="J183" s="114" t="str">
        <f>IF(EXACT(G183, H183), "none", IF(ISNUMBER(MATCH(H183, 'MP Analysis Input'!$A$15:$A$21, 0)), "soft", "hard"))</f>
        <v>hard</v>
      </c>
      <c r="K183" s="242"/>
      <c r="L183" s="242"/>
    </row>
    <row r="184" spans="1:12" ht="15" customHeight="1" x14ac:dyDescent="0.25">
      <c r="A184" t="s">
        <v>198</v>
      </c>
      <c r="B184" s="260">
        <v>40.165999999999997</v>
      </c>
      <c r="C184" s="260">
        <f t="shared" si="5"/>
        <v>6.2759374999999992E-2</v>
      </c>
      <c r="D184" s="242">
        <v>1</v>
      </c>
      <c r="E184" s="261" t="s">
        <v>194</v>
      </c>
      <c r="F184" s="261" t="s">
        <v>194</v>
      </c>
      <c r="G184" s="234" t="s">
        <v>194</v>
      </c>
      <c r="H184" s="130" t="s">
        <v>4</v>
      </c>
      <c r="I184" s="138">
        <v>1</v>
      </c>
      <c r="J184" s="114" t="str">
        <f>IF(EXACT(G184, H184), "none", IF(ISNUMBER(MATCH(H184, 'MP Analysis Input'!$A$15:$A$21, 0)), "soft", "hard"))</f>
        <v>hard</v>
      </c>
      <c r="K184" s="242"/>
      <c r="L184" s="242"/>
    </row>
    <row r="185" spans="1:12" ht="15" customHeight="1" x14ac:dyDescent="0.25">
      <c r="A185" t="s">
        <v>199</v>
      </c>
      <c r="B185" s="260">
        <v>19.809000000000001</v>
      </c>
      <c r="C185" s="260">
        <f t="shared" si="5"/>
        <v>3.0951562500000002E-2</v>
      </c>
      <c r="D185" s="242">
        <v>1</v>
      </c>
      <c r="E185" s="261" t="s">
        <v>194</v>
      </c>
      <c r="F185" s="261" t="s">
        <v>194</v>
      </c>
      <c r="G185" s="234" t="s">
        <v>194</v>
      </c>
      <c r="H185" s="130" t="s">
        <v>4</v>
      </c>
      <c r="I185" s="138">
        <v>1</v>
      </c>
      <c r="J185" s="114" t="str">
        <f>IF(EXACT(G185, H185), "none", IF(ISNUMBER(MATCH(H185, 'MP Analysis Input'!$A$15:$A$21, 0)), "soft", "hard"))</f>
        <v>hard</v>
      </c>
      <c r="K185" s="242"/>
      <c r="L185" s="242"/>
    </row>
    <row r="186" spans="1:12" ht="15" customHeight="1" x14ac:dyDescent="0.25">
      <c r="A186" t="s">
        <v>200</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201</v>
      </c>
      <c r="B187" s="260">
        <v>40.177999999999997</v>
      </c>
      <c r="C187" s="260">
        <f t="shared" si="5"/>
        <v>6.2778125000000004E-2</v>
      </c>
      <c r="D187" s="242">
        <v>1</v>
      </c>
      <c r="E187" s="261" t="s">
        <v>194</v>
      </c>
      <c r="F187" s="261" t="s">
        <v>194</v>
      </c>
      <c r="G187" s="234" t="s">
        <v>194</v>
      </c>
      <c r="H187" s="130" t="s">
        <v>4</v>
      </c>
      <c r="I187" s="138">
        <v>1</v>
      </c>
      <c r="J187" s="114" t="str">
        <f>IF(EXACT(G187, H187), "none", IF(ISNUMBER(MATCH(H187, 'MP Analysis Input'!$A$15:$A$21, 0)), "soft", "hard"))</f>
        <v>hard</v>
      </c>
      <c r="K187" s="242"/>
      <c r="L187" s="242"/>
    </row>
    <row r="188" spans="1:12" ht="15" customHeight="1" x14ac:dyDescent="0.25">
      <c r="A188" t="s">
        <v>202</v>
      </c>
      <c r="B188" s="260">
        <v>40.165999999999997</v>
      </c>
      <c r="C188" s="260">
        <f t="shared" si="5"/>
        <v>6.2759374999999992E-2</v>
      </c>
      <c r="D188" s="242">
        <v>1</v>
      </c>
      <c r="E188" s="261" t="s">
        <v>194</v>
      </c>
      <c r="F188" s="261" t="s">
        <v>194</v>
      </c>
      <c r="G188" s="234" t="s">
        <v>194</v>
      </c>
      <c r="H188" s="130" t="s">
        <v>4</v>
      </c>
      <c r="I188" s="138">
        <v>2</v>
      </c>
      <c r="J188" s="114" t="str">
        <f>IF(EXACT(G188, H188), "none", IF(ISNUMBER(MATCH(H188, 'MP Analysis Input'!$A$15:$A$21, 0)), "soft", "hard"))</f>
        <v>hard</v>
      </c>
      <c r="K188" s="242"/>
      <c r="L188" s="242"/>
    </row>
    <row r="189" spans="1:12" ht="13.5" customHeight="1" x14ac:dyDescent="0.25">
      <c r="A189" t="s">
        <v>203</v>
      </c>
      <c r="B189" s="260">
        <v>40.167000000000002</v>
      </c>
      <c r="C189" s="260">
        <f t="shared" si="5"/>
        <v>6.2760937500000002E-2</v>
      </c>
      <c r="D189" s="242">
        <v>1</v>
      </c>
      <c r="E189" s="261" t="s">
        <v>194</v>
      </c>
      <c r="F189" s="261" t="s">
        <v>194</v>
      </c>
      <c r="G189" s="234" t="s">
        <v>194</v>
      </c>
      <c r="H189" s="130" t="s">
        <v>4</v>
      </c>
      <c r="I189" s="138">
        <v>2</v>
      </c>
      <c r="J189" s="114" t="str">
        <f>IF(EXACT(G189, H189), "none", IF(ISNUMBER(MATCH(H189, 'MP Analysis Input'!$A$15:$A$21, 0)), "soft", "hard"))</f>
        <v>hard</v>
      </c>
      <c r="K189" s="242"/>
      <c r="L189" s="242"/>
    </row>
    <row r="190" spans="1:12" ht="13.5" customHeight="1" x14ac:dyDescent="0.25">
      <c r="A190" t="s">
        <v>204</v>
      </c>
      <c r="B190" s="260">
        <v>40.165999999999997</v>
      </c>
      <c r="C190" s="260">
        <f t="shared" si="5"/>
        <v>6.2759374999999992E-2</v>
      </c>
      <c r="D190" s="242">
        <v>1</v>
      </c>
      <c r="E190" s="261" t="s">
        <v>194</v>
      </c>
      <c r="F190" s="261" t="s">
        <v>194</v>
      </c>
      <c r="G190" s="234" t="s">
        <v>194</v>
      </c>
      <c r="H190" s="130" t="s">
        <v>4</v>
      </c>
      <c r="I190" s="138">
        <v>2</v>
      </c>
      <c r="J190" s="114" t="str">
        <f>IF(EXACT(G190, H190), "none", IF(ISNUMBER(MATCH(H190, 'MP Analysis Input'!$A$15:$A$21, 0)), "soft", "hard"))</f>
        <v>hard</v>
      </c>
      <c r="K190" s="242"/>
      <c r="L190" s="242"/>
    </row>
    <row r="191" spans="1:12" x14ac:dyDescent="0.25">
      <c r="A191" t="s">
        <v>205</v>
      </c>
      <c r="B191" s="260">
        <v>40.168999999999997</v>
      </c>
      <c r="C191" s="260">
        <f t="shared" si="5"/>
        <v>6.2764062499999995E-2</v>
      </c>
      <c r="D191" s="242">
        <v>1</v>
      </c>
      <c r="E191" s="261" t="s">
        <v>194</v>
      </c>
      <c r="F191" s="261" t="s">
        <v>194</v>
      </c>
      <c r="G191" s="234" t="s">
        <v>194</v>
      </c>
      <c r="H191" s="130" t="s">
        <v>194</v>
      </c>
      <c r="I191" s="138">
        <v>0</v>
      </c>
      <c r="J191" s="114" t="str">
        <f>IF(EXACT(G191, H191), "none", IF(ISNUMBER(MATCH(H191, 'MP Analysis Input'!$A$15:$A$21, 0)), "soft", "hard"))</f>
        <v>none</v>
      </c>
      <c r="K191" s="242"/>
      <c r="L191" s="242"/>
    </row>
    <row r="192" spans="1:12" x14ac:dyDescent="0.25">
      <c r="A192" t="s">
        <v>206</v>
      </c>
      <c r="B192" s="260">
        <v>40.152000000000001</v>
      </c>
      <c r="C192" s="260">
        <f t="shared" si="5"/>
        <v>6.2737500000000002E-2</v>
      </c>
      <c r="D192" s="242">
        <v>1</v>
      </c>
      <c r="E192" s="261" t="s">
        <v>194</v>
      </c>
      <c r="F192" s="261" t="s">
        <v>194</v>
      </c>
      <c r="G192" s="234" t="s">
        <v>194</v>
      </c>
      <c r="H192" s="130" t="s">
        <v>4</v>
      </c>
      <c r="I192" s="138">
        <v>2</v>
      </c>
      <c r="J192" s="114" t="str">
        <f>IF(EXACT(G192, H192), "none", IF(ISNUMBER(MATCH(H192, 'MP Analysis Input'!$A$15:$A$21, 0)), "soft", "hard"))</f>
        <v>hard</v>
      </c>
      <c r="K192" s="242"/>
      <c r="L192" s="242"/>
    </row>
    <row r="193" spans="1:12" x14ac:dyDescent="0.25">
      <c r="A193" t="s">
        <v>207</v>
      </c>
      <c r="B193" s="260">
        <v>40.168999999999997</v>
      </c>
      <c r="C193" s="260">
        <f t="shared" si="5"/>
        <v>6.2764062499999995E-2</v>
      </c>
      <c r="D193" s="242">
        <v>1</v>
      </c>
      <c r="E193" s="261" t="s">
        <v>194</v>
      </c>
      <c r="F193" s="261" t="s">
        <v>194</v>
      </c>
      <c r="G193" s="234" t="s">
        <v>194</v>
      </c>
      <c r="H193" s="130" t="s">
        <v>4</v>
      </c>
      <c r="I193" s="138">
        <v>2</v>
      </c>
      <c r="J193" s="114" t="str">
        <f>IF(EXACT(G193, H193), "none", IF(ISNUMBER(MATCH(H193, 'MP Analysis Input'!$A$15:$A$21, 0)), "soft", "hard"))</f>
        <v>hard</v>
      </c>
      <c r="K193" s="242"/>
      <c r="L193" s="242"/>
    </row>
    <row r="194" spans="1:12" x14ac:dyDescent="0.25">
      <c r="A194" t="s">
        <v>208</v>
      </c>
      <c r="B194" s="260">
        <v>40.176000000000002</v>
      </c>
      <c r="C194" s="260">
        <f t="shared" si="5"/>
        <v>6.2775000000000011E-2</v>
      </c>
      <c r="D194" s="242">
        <v>1</v>
      </c>
      <c r="E194" s="261" t="s">
        <v>194</v>
      </c>
      <c r="F194" s="261" t="s">
        <v>194</v>
      </c>
      <c r="G194" s="234" t="s">
        <v>194</v>
      </c>
      <c r="H194" s="130" t="s">
        <v>4</v>
      </c>
      <c r="I194" s="138">
        <v>2</v>
      </c>
      <c r="J194" s="114" t="str">
        <f>IF(EXACT(G194, H194), "none", IF(ISNUMBER(MATCH(H194, 'MP Analysis Input'!$A$15:$A$21, 0)), "soft", "hard"))</f>
        <v>hard</v>
      </c>
      <c r="K194" s="242"/>
      <c r="L194" s="242"/>
    </row>
    <row r="195" spans="1:12" x14ac:dyDescent="0.25">
      <c r="A195" t="s">
        <v>209</v>
      </c>
      <c r="B195" s="260">
        <v>40.171999999999997</v>
      </c>
      <c r="C195" s="260">
        <f t="shared" si="5"/>
        <v>6.2768749999999998E-2</v>
      </c>
      <c r="D195" s="242">
        <v>1</v>
      </c>
      <c r="E195" s="261" t="s">
        <v>194</v>
      </c>
      <c r="F195" s="261" t="s">
        <v>194</v>
      </c>
      <c r="G195" s="234" t="s">
        <v>194</v>
      </c>
      <c r="H195" s="130" t="s">
        <v>4</v>
      </c>
      <c r="I195" s="138">
        <v>2</v>
      </c>
      <c r="J195" s="114" t="str">
        <f>IF(EXACT(G195, H195), "none", IF(ISNUMBER(MATCH(H195, 'MP Analysis Input'!$A$15:$A$21, 0)), "soft", "hard"))</f>
        <v>hard</v>
      </c>
      <c r="K195" s="242"/>
      <c r="L195" s="242"/>
    </row>
    <row r="196" spans="1:12" x14ac:dyDescent="0.25">
      <c r="A196" t="s">
        <v>210</v>
      </c>
      <c r="B196" s="260">
        <v>40.155000000000001</v>
      </c>
      <c r="C196" s="260">
        <f t="shared" si="5"/>
        <v>6.2742187500000005E-2</v>
      </c>
      <c r="D196" s="242">
        <v>1</v>
      </c>
      <c r="E196" s="261" t="s">
        <v>194</v>
      </c>
      <c r="F196" s="261" t="s">
        <v>194</v>
      </c>
      <c r="G196" s="234" t="s">
        <v>194</v>
      </c>
      <c r="H196" s="130" t="s">
        <v>4</v>
      </c>
      <c r="I196" s="138">
        <v>2</v>
      </c>
      <c r="J196" s="114" t="str">
        <f>IF(EXACT(G196, H196), "none", IF(ISNUMBER(MATCH(H196, 'MP Analysis Input'!$A$15:$A$21, 0)), "soft", "hard"))</f>
        <v>hard</v>
      </c>
      <c r="K196" s="242"/>
      <c r="L196" s="242"/>
    </row>
    <row r="197" spans="1:12" x14ac:dyDescent="0.25">
      <c r="A197" t="s">
        <v>211</v>
      </c>
      <c r="B197" s="260">
        <v>40.17</v>
      </c>
      <c r="C197" s="260">
        <f t="shared" si="5"/>
        <v>6.2765625000000005E-2</v>
      </c>
      <c r="D197" s="242">
        <v>1</v>
      </c>
      <c r="E197" s="261" t="s">
        <v>194</v>
      </c>
      <c r="F197" s="261" t="s">
        <v>194</v>
      </c>
      <c r="G197" s="234" t="s">
        <v>194</v>
      </c>
      <c r="H197" s="130" t="s">
        <v>4</v>
      </c>
      <c r="I197" s="138">
        <v>2</v>
      </c>
      <c r="J197" s="114" t="str">
        <f>IF(EXACT(G197, H197), "none", IF(ISNUMBER(MATCH(H197, 'MP Analysis Input'!$A$15:$A$21, 0)), "soft", "hard"))</f>
        <v>hard</v>
      </c>
      <c r="K197" s="242"/>
      <c r="L197" s="242"/>
    </row>
    <row r="198" spans="1:12" x14ac:dyDescent="0.25">
      <c r="A198" t="s">
        <v>212</v>
      </c>
      <c r="B198" s="260">
        <v>40.14</v>
      </c>
      <c r="C198" s="260">
        <f t="shared" si="5"/>
        <v>6.2718750000000004E-2</v>
      </c>
      <c r="D198" s="242">
        <v>1</v>
      </c>
      <c r="E198" s="261" t="s">
        <v>194</v>
      </c>
      <c r="F198" s="261" t="s">
        <v>194</v>
      </c>
      <c r="G198" s="234" t="s">
        <v>194</v>
      </c>
      <c r="H198" s="130" t="s">
        <v>4</v>
      </c>
      <c r="I198" s="138">
        <v>2</v>
      </c>
      <c r="J198" s="114" t="str">
        <f>IF(EXACT(G198, H198), "none", IF(ISNUMBER(MATCH(H198, 'MP Analysis Input'!$A$15:$A$21, 0)), "soft", "hard"))</f>
        <v>hard</v>
      </c>
      <c r="K198" s="242"/>
      <c r="L198" s="242"/>
    </row>
    <row r="199" spans="1:12" x14ac:dyDescent="0.25">
      <c r="A199" t="s">
        <v>213</v>
      </c>
      <c r="B199" s="260">
        <v>40.161000000000001</v>
      </c>
      <c r="C199" s="260">
        <f t="shared" si="5"/>
        <v>6.275156250000001E-2</v>
      </c>
      <c r="D199" s="242">
        <v>1</v>
      </c>
      <c r="E199" s="261" t="s">
        <v>194</v>
      </c>
      <c r="F199" s="261" t="s">
        <v>194</v>
      </c>
      <c r="G199" s="234" t="s">
        <v>194</v>
      </c>
      <c r="H199" s="130" t="s">
        <v>4</v>
      </c>
      <c r="I199" s="138">
        <v>2</v>
      </c>
      <c r="J199" s="114" t="str">
        <f>IF(EXACT(G199, H199), "none", IF(ISNUMBER(MATCH(H199, 'MP Analysis Input'!$A$15:$A$21, 0)), "soft", "hard"))</f>
        <v>hard</v>
      </c>
      <c r="K199" s="242"/>
      <c r="L199" s="242"/>
    </row>
    <row r="200" spans="1:12" x14ac:dyDescent="0.25">
      <c r="A200" t="s">
        <v>214</v>
      </c>
      <c r="B200" s="260">
        <v>40.173999999999999</v>
      </c>
      <c r="C200" s="260">
        <f t="shared" si="5"/>
        <v>6.2771875000000005E-2</v>
      </c>
      <c r="D200" s="242">
        <v>1</v>
      </c>
      <c r="E200" s="261" t="s">
        <v>194</v>
      </c>
      <c r="F200" s="261" t="s">
        <v>194</v>
      </c>
      <c r="G200" s="234" t="s">
        <v>194</v>
      </c>
      <c r="H200" s="130" t="s">
        <v>4</v>
      </c>
      <c r="I200" s="138">
        <v>2</v>
      </c>
      <c r="J200" s="114" t="str">
        <f>IF(EXACT(G200, H200), "none", IF(ISNUMBER(MATCH(H200, 'MP Analysis Input'!$A$15:$A$21, 0)), "soft", "hard"))</f>
        <v>hard</v>
      </c>
      <c r="K200" s="242"/>
      <c r="L200" s="242"/>
    </row>
    <row r="201" spans="1:12" x14ac:dyDescent="0.25">
      <c r="A201" t="s">
        <v>215</v>
      </c>
      <c r="B201" s="260">
        <v>40.167999999999999</v>
      </c>
      <c r="C201" s="260">
        <f t="shared" si="5"/>
        <v>6.2762499999999999E-2</v>
      </c>
      <c r="D201" s="242">
        <v>1</v>
      </c>
      <c r="E201" s="261" t="s">
        <v>194</v>
      </c>
      <c r="F201" s="261" t="s">
        <v>194</v>
      </c>
      <c r="G201" s="234" t="s">
        <v>194</v>
      </c>
      <c r="H201" s="130" t="s">
        <v>4</v>
      </c>
      <c r="I201" s="138">
        <v>2</v>
      </c>
      <c r="J201" s="114" t="str">
        <f>IF(EXACT(G201, H201), "none", IF(ISNUMBER(MATCH(H201, 'MP Analysis Input'!$A$15:$A$21, 0)), "soft", "hard"))</f>
        <v>hard</v>
      </c>
      <c r="K201" s="242"/>
      <c r="L201" s="242"/>
    </row>
    <row r="202" spans="1:12" x14ac:dyDescent="0.25">
      <c r="A202" t="s">
        <v>216</v>
      </c>
      <c r="B202" s="260">
        <v>40.152000000000001</v>
      </c>
      <c r="C202" s="260">
        <f t="shared" si="5"/>
        <v>6.2737500000000002E-2</v>
      </c>
      <c r="D202" s="242">
        <v>1</v>
      </c>
      <c r="E202" s="261" t="s">
        <v>194</v>
      </c>
      <c r="F202" s="261" t="s">
        <v>194</v>
      </c>
      <c r="G202" s="234" t="s">
        <v>194</v>
      </c>
      <c r="H202" s="130" t="s">
        <v>4</v>
      </c>
      <c r="I202" s="138">
        <v>2</v>
      </c>
      <c r="J202" s="114" t="str">
        <f>IF(EXACT(G202, H202), "none", IF(ISNUMBER(MATCH(H202, 'MP Analysis Input'!$A$15:$A$21, 0)), "soft", "hard"))</f>
        <v>hard</v>
      </c>
      <c r="K202" s="242"/>
      <c r="L202" s="242"/>
    </row>
    <row r="203" spans="1:12" x14ac:dyDescent="0.25">
      <c r="A203" t="s">
        <v>217</v>
      </c>
      <c r="B203" s="260">
        <v>40.168999999999997</v>
      </c>
      <c r="C203" s="260">
        <f t="shared" si="5"/>
        <v>6.2764062499999995E-2</v>
      </c>
      <c r="D203" s="242">
        <v>1</v>
      </c>
      <c r="E203" s="261" t="s">
        <v>194</v>
      </c>
      <c r="F203" s="261" t="s">
        <v>194</v>
      </c>
      <c r="G203" s="234" t="s">
        <v>194</v>
      </c>
      <c r="H203" s="130" t="s">
        <v>4</v>
      </c>
      <c r="I203" s="138">
        <v>2</v>
      </c>
      <c r="J203" s="114" t="str">
        <f>IF(EXACT(G203, H203), "none", IF(ISNUMBER(MATCH(H203, 'MP Analysis Input'!$A$15:$A$21, 0)), "soft", "hard"))</f>
        <v>hard</v>
      </c>
      <c r="K203" s="242"/>
      <c r="L203" s="242"/>
    </row>
    <row r="204" spans="1:12" x14ac:dyDescent="0.25">
      <c r="A204" t="s">
        <v>218</v>
      </c>
      <c r="B204" s="260">
        <v>40.171999999999997</v>
      </c>
      <c r="C204" s="260">
        <f t="shared" si="5"/>
        <v>6.2768749999999998E-2</v>
      </c>
      <c r="D204" s="242">
        <v>1</v>
      </c>
      <c r="E204" s="261" t="s">
        <v>194</v>
      </c>
      <c r="F204" s="261" t="s">
        <v>194</v>
      </c>
      <c r="G204" s="234" t="s">
        <v>194</v>
      </c>
      <c r="H204" s="130" t="s">
        <v>4</v>
      </c>
      <c r="I204" s="138">
        <v>2</v>
      </c>
      <c r="J204" s="114" t="str">
        <f>IF(EXACT(G204, H204), "none", IF(ISNUMBER(MATCH(H204, 'MP Analysis Input'!$A$15:$A$21, 0)), "soft", "hard"))</f>
        <v>hard</v>
      </c>
      <c r="K204" s="242"/>
      <c r="L204" s="242"/>
    </row>
    <row r="205" spans="1:12" x14ac:dyDescent="0.25">
      <c r="A205" t="s">
        <v>219</v>
      </c>
      <c r="B205" s="260">
        <v>40.155999999999999</v>
      </c>
      <c r="C205" s="260">
        <f t="shared" si="5"/>
        <v>6.2743750000000001E-2</v>
      </c>
      <c r="D205" s="242">
        <v>1</v>
      </c>
      <c r="E205" s="261" t="s">
        <v>194</v>
      </c>
      <c r="F205" s="261" t="s">
        <v>194</v>
      </c>
      <c r="G205" s="234" t="s">
        <v>194</v>
      </c>
      <c r="H205" s="130" t="s">
        <v>4</v>
      </c>
      <c r="I205" s="138">
        <v>2</v>
      </c>
      <c r="J205" s="114" t="str">
        <f>IF(EXACT(G205, H205), "none", IF(ISNUMBER(MATCH(H205, 'MP Analysis Input'!$A$15:$A$21, 0)), "soft", "hard"))</f>
        <v>hard</v>
      </c>
      <c r="K205" s="242"/>
      <c r="L205" s="242"/>
    </row>
    <row r="206" spans="1:12" x14ac:dyDescent="0.25">
      <c r="A206" t="s">
        <v>220</v>
      </c>
      <c r="B206" s="260">
        <v>40.15</v>
      </c>
      <c r="C206" s="260">
        <f t="shared" si="5"/>
        <v>6.2734374999999995E-2</v>
      </c>
      <c r="D206" s="242">
        <v>1</v>
      </c>
      <c r="E206" s="261" t="s">
        <v>194</v>
      </c>
      <c r="F206" s="261" t="s">
        <v>194</v>
      </c>
      <c r="G206" s="234" t="s">
        <v>194</v>
      </c>
      <c r="H206" s="130" t="s">
        <v>4</v>
      </c>
      <c r="I206" s="138">
        <v>2</v>
      </c>
      <c r="J206" s="114" t="str">
        <f>IF(EXACT(G206, H206), "none", IF(ISNUMBER(MATCH(H206, 'MP Analysis Input'!$A$15:$A$21, 0)), "soft", "hard"))</f>
        <v>hard</v>
      </c>
      <c r="K206" s="242"/>
      <c r="L206" s="242"/>
    </row>
    <row r="207" spans="1:12" x14ac:dyDescent="0.25">
      <c r="A207" t="s">
        <v>221</v>
      </c>
      <c r="B207" s="260">
        <v>40.168999999999997</v>
      </c>
      <c r="C207" s="260">
        <f t="shared" si="5"/>
        <v>6.2764062499999995E-2</v>
      </c>
      <c r="D207" s="242">
        <v>1</v>
      </c>
      <c r="E207" s="261" t="s">
        <v>194</v>
      </c>
      <c r="F207" s="261" t="s">
        <v>194</v>
      </c>
      <c r="G207" s="234" t="s">
        <v>194</v>
      </c>
      <c r="H207" s="130" t="s">
        <v>4</v>
      </c>
      <c r="I207" s="138">
        <v>2</v>
      </c>
      <c r="J207" s="114" t="str">
        <f>IF(EXACT(G207, H207), "none", IF(ISNUMBER(MATCH(H207, 'MP Analysis Input'!$A$15:$A$21, 0)), "soft", "hard"))</f>
        <v>hard</v>
      </c>
      <c r="K207" s="242"/>
      <c r="L207" s="242"/>
    </row>
    <row r="208" spans="1:12" x14ac:dyDescent="0.25">
      <c r="A208" t="s">
        <v>222</v>
      </c>
      <c r="B208" s="260">
        <v>40.174999999999997</v>
      </c>
      <c r="C208" s="260">
        <f t="shared" si="5"/>
        <v>6.2773437500000001E-2</v>
      </c>
      <c r="D208" s="242">
        <v>1</v>
      </c>
      <c r="E208" s="261" t="s">
        <v>194</v>
      </c>
      <c r="F208" s="261" t="s">
        <v>194</v>
      </c>
      <c r="G208" s="234" t="s">
        <v>194</v>
      </c>
      <c r="H208" s="130" t="s">
        <v>4</v>
      </c>
      <c r="I208" s="138">
        <v>2</v>
      </c>
      <c r="J208" s="114" t="str">
        <f>IF(EXACT(G208, H208), "none", IF(ISNUMBER(MATCH(H208, 'MP Analysis Input'!$A$15:$A$21, 0)), "soft", "hard"))</f>
        <v>hard</v>
      </c>
      <c r="K208" s="242"/>
      <c r="L208" s="242"/>
    </row>
    <row r="209" spans="1:12" x14ac:dyDescent="0.25">
      <c r="A209" t="s">
        <v>223</v>
      </c>
      <c r="B209" s="260">
        <v>40.158999999999999</v>
      </c>
      <c r="C209" s="260">
        <f t="shared" si="5"/>
        <v>6.2748437500000004E-2</v>
      </c>
      <c r="D209" s="242">
        <v>1</v>
      </c>
      <c r="E209" s="261" t="s">
        <v>194</v>
      </c>
      <c r="F209" s="261" t="s">
        <v>194</v>
      </c>
      <c r="G209" s="234" t="s">
        <v>194</v>
      </c>
      <c r="H209" s="130" t="s">
        <v>4</v>
      </c>
      <c r="I209" s="138">
        <v>2</v>
      </c>
      <c r="J209" s="114" t="str">
        <f>IF(EXACT(G209, H209), "none", IF(ISNUMBER(MATCH(H209, 'MP Analysis Input'!$A$15:$A$21, 0)), "soft", "hard"))</f>
        <v>hard</v>
      </c>
      <c r="K209" s="242"/>
      <c r="L209" s="242"/>
    </row>
    <row r="210" spans="1:12" x14ac:dyDescent="0.25">
      <c r="A210" t="s">
        <v>224</v>
      </c>
      <c r="B210" s="260">
        <v>40.15</v>
      </c>
      <c r="C210" s="260">
        <f t="shared" si="5"/>
        <v>6.2734374999999995E-2</v>
      </c>
      <c r="D210" s="242">
        <v>1</v>
      </c>
      <c r="E210" s="261" t="s">
        <v>194</v>
      </c>
      <c r="F210" s="261" t="s">
        <v>194</v>
      </c>
      <c r="G210" s="234" t="s">
        <v>194</v>
      </c>
      <c r="H210" s="130" t="s">
        <v>4</v>
      </c>
      <c r="I210" s="138">
        <v>2</v>
      </c>
      <c r="J210" s="114" t="str">
        <f>IF(EXACT(G210, H210), "none", IF(ISNUMBER(MATCH(H210, 'MP Analysis Input'!$A$15:$A$21, 0)), "soft", "hard"))</f>
        <v>hard</v>
      </c>
      <c r="K210" s="242"/>
      <c r="L210" s="242"/>
    </row>
    <row r="211" spans="1:12" x14ac:dyDescent="0.25">
      <c r="A211" t="s">
        <v>225</v>
      </c>
      <c r="B211" s="260">
        <v>40.146999999999998</v>
      </c>
      <c r="C211" s="260">
        <f t="shared" si="5"/>
        <v>6.2729687500000006E-2</v>
      </c>
      <c r="D211" s="242">
        <v>1</v>
      </c>
      <c r="E211" s="261" t="s">
        <v>194</v>
      </c>
      <c r="F211" s="261" t="s">
        <v>194</v>
      </c>
      <c r="G211" s="234" t="s">
        <v>194</v>
      </c>
      <c r="H211" s="130" t="s">
        <v>4</v>
      </c>
      <c r="I211" s="138">
        <v>3</v>
      </c>
      <c r="J211" s="114" t="str">
        <f>IF(EXACT(G211, H211), "none", IF(ISNUMBER(MATCH(H211, 'MP Analysis Input'!$A$15:$A$21, 0)), "soft", "hard"))</f>
        <v>hard</v>
      </c>
      <c r="K211" s="242"/>
      <c r="L211" s="242"/>
    </row>
    <row r="212" spans="1:12" x14ac:dyDescent="0.25">
      <c r="A212" t="s">
        <v>226</v>
      </c>
      <c r="B212" s="260">
        <v>40.152999999999999</v>
      </c>
      <c r="C212" s="260">
        <f t="shared" si="5"/>
        <v>6.2739062499999998E-2</v>
      </c>
      <c r="D212" s="242">
        <v>1</v>
      </c>
      <c r="E212" s="261" t="s">
        <v>194</v>
      </c>
      <c r="F212" s="261" t="s">
        <v>194</v>
      </c>
      <c r="G212" s="234" t="s">
        <v>194</v>
      </c>
      <c r="H212" s="130" t="s">
        <v>4</v>
      </c>
      <c r="I212" s="138">
        <v>2</v>
      </c>
      <c r="J212" s="114" t="str">
        <f>IF(EXACT(G212, H212), "none", IF(ISNUMBER(MATCH(H212, 'MP Analysis Input'!$A$15:$A$21, 0)), "soft", "hard"))</f>
        <v>hard</v>
      </c>
      <c r="K212" s="242"/>
      <c r="L212" s="242"/>
    </row>
    <row r="213" spans="1:12" x14ac:dyDescent="0.25">
      <c r="A213" t="s">
        <v>227</v>
      </c>
      <c r="B213" s="260">
        <v>40.185000000000002</v>
      </c>
      <c r="C213" s="260">
        <f t="shared" si="5"/>
        <v>6.2789062500000006E-2</v>
      </c>
      <c r="D213" s="242">
        <v>1</v>
      </c>
      <c r="E213" s="261" t="s">
        <v>194</v>
      </c>
      <c r="F213" s="261" t="s">
        <v>194</v>
      </c>
      <c r="G213" s="234" t="s">
        <v>194</v>
      </c>
      <c r="H213" s="130" t="s">
        <v>4</v>
      </c>
      <c r="I213" s="138">
        <v>2</v>
      </c>
      <c r="J213" s="114" t="str">
        <f>IF(EXACT(G213, H213), "none", IF(ISNUMBER(MATCH(H213, 'MP Analysis Input'!$A$15:$A$21, 0)), "soft", "hard"))</f>
        <v>hard</v>
      </c>
      <c r="K213" s="242"/>
      <c r="L213" s="242"/>
    </row>
    <row r="214" spans="1:12" x14ac:dyDescent="0.25">
      <c r="A214" t="s">
        <v>228</v>
      </c>
      <c r="B214" s="260">
        <v>40.162999999999997</v>
      </c>
      <c r="C214" s="260">
        <f t="shared" si="5"/>
        <v>6.2754687500000003E-2</v>
      </c>
      <c r="D214" s="242">
        <v>1</v>
      </c>
      <c r="E214" s="261" t="s">
        <v>194</v>
      </c>
      <c r="F214" s="261" t="s">
        <v>194</v>
      </c>
      <c r="G214" s="234" t="s">
        <v>194</v>
      </c>
      <c r="H214" s="130" t="s">
        <v>4</v>
      </c>
      <c r="I214" s="138">
        <v>2</v>
      </c>
      <c r="J214" s="114" t="str">
        <f>IF(EXACT(G214, H214), "none", IF(ISNUMBER(MATCH(H214, 'MP Analysis Input'!$A$15:$A$21, 0)), "soft", "hard"))</f>
        <v>hard</v>
      </c>
      <c r="K214" s="242"/>
      <c r="L214" s="242"/>
    </row>
    <row r="215" spans="1:12" x14ac:dyDescent="0.25">
      <c r="A215" t="s">
        <v>229</v>
      </c>
      <c r="B215" s="260">
        <v>40.180999999999997</v>
      </c>
      <c r="C215" s="260">
        <f t="shared" si="5"/>
        <v>6.2782812499999993E-2</v>
      </c>
      <c r="D215" s="242">
        <v>1</v>
      </c>
      <c r="E215" s="261" t="s">
        <v>194</v>
      </c>
      <c r="F215" s="261" t="s">
        <v>194</v>
      </c>
      <c r="G215" s="234" t="s">
        <v>194</v>
      </c>
      <c r="H215" s="130" t="s">
        <v>4</v>
      </c>
      <c r="I215" s="138">
        <v>2</v>
      </c>
      <c r="J215" s="114" t="str">
        <f>IF(EXACT(G215, H215), "none", IF(ISNUMBER(MATCH(H215, 'MP Analysis Input'!$A$15:$A$21, 0)), "soft", "hard"))</f>
        <v>hard</v>
      </c>
      <c r="K215" s="242"/>
      <c r="L215" s="242"/>
    </row>
    <row r="216" spans="1:12" x14ac:dyDescent="0.25">
      <c r="A216" t="s">
        <v>230</v>
      </c>
      <c r="B216" s="260">
        <v>40.182000000000002</v>
      </c>
      <c r="C216" s="260">
        <f t="shared" si="5"/>
        <v>6.2784375000000003E-2</v>
      </c>
      <c r="D216" s="242">
        <v>1</v>
      </c>
      <c r="E216" s="261" t="s">
        <v>194</v>
      </c>
      <c r="F216" s="261" t="s">
        <v>194</v>
      </c>
      <c r="G216" s="234" t="s">
        <v>194</v>
      </c>
      <c r="H216" s="130" t="s">
        <v>4</v>
      </c>
      <c r="I216" s="138">
        <v>2</v>
      </c>
      <c r="J216" s="114" t="str">
        <f>IF(EXACT(G216, H216), "none", IF(ISNUMBER(MATCH(H216, 'MP Analysis Input'!$A$15:$A$21, 0)), "soft", "hard"))</f>
        <v>hard</v>
      </c>
      <c r="K216" s="242"/>
      <c r="L216" s="242"/>
    </row>
    <row r="217" spans="1:12" x14ac:dyDescent="0.25">
      <c r="A217" t="s">
        <v>231</v>
      </c>
      <c r="B217" s="260">
        <v>40.164000000000001</v>
      </c>
      <c r="C217" s="260">
        <f t="shared" si="5"/>
        <v>6.275625E-2</v>
      </c>
      <c r="D217" s="242">
        <v>1</v>
      </c>
      <c r="E217" s="261" t="s">
        <v>194</v>
      </c>
      <c r="F217" s="261" t="s">
        <v>194</v>
      </c>
      <c r="G217" s="234" t="s">
        <v>194</v>
      </c>
      <c r="H217" s="130" t="s">
        <v>4</v>
      </c>
      <c r="I217" s="138">
        <v>2</v>
      </c>
      <c r="J217" s="114" t="str">
        <f>IF(EXACT(G217, H217), "none", IF(ISNUMBER(MATCH(H217, 'MP Analysis Input'!$A$15:$A$21, 0)), "soft", "hard"))</f>
        <v>hard</v>
      </c>
      <c r="K217" s="242"/>
      <c r="L217" s="242"/>
    </row>
    <row r="218" spans="1:12" x14ac:dyDescent="0.25">
      <c r="A218" t="s">
        <v>232</v>
      </c>
      <c r="B218" s="260">
        <v>40.165999999999997</v>
      </c>
      <c r="C218" s="260">
        <f t="shared" si="5"/>
        <v>6.2759374999999992E-2</v>
      </c>
      <c r="D218" s="242">
        <v>1</v>
      </c>
      <c r="E218" s="261" t="s">
        <v>194</v>
      </c>
      <c r="F218" s="261" t="s">
        <v>194</v>
      </c>
      <c r="G218" s="234" t="s">
        <v>194</v>
      </c>
      <c r="H218" s="130" t="s">
        <v>4</v>
      </c>
      <c r="I218" s="138">
        <v>3</v>
      </c>
      <c r="J218" s="114" t="str">
        <f>IF(EXACT(G218, H218), "none", IF(ISNUMBER(MATCH(H218, 'MP Analysis Input'!$A$15:$A$21, 0)), "soft", "hard"))</f>
        <v>hard</v>
      </c>
      <c r="K218" s="242"/>
      <c r="L218" s="242"/>
    </row>
    <row r="219" spans="1:12" x14ac:dyDescent="0.25">
      <c r="A219" t="s">
        <v>233</v>
      </c>
      <c r="B219" s="260">
        <v>40.183999999999997</v>
      </c>
      <c r="C219" s="260">
        <f t="shared" si="5"/>
        <v>6.2787499999999996E-2</v>
      </c>
      <c r="D219" s="242">
        <v>1</v>
      </c>
      <c r="E219" s="261" t="s">
        <v>194</v>
      </c>
      <c r="F219" s="261" t="s">
        <v>194</v>
      </c>
      <c r="G219" s="234" t="s">
        <v>194</v>
      </c>
      <c r="H219" s="130" t="s">
        <v>4</v>
      </c>
      <c r="I219" s="138">
        <v>3</v>
      </c>
      <c r="J219" s="114" t="str">
        <f>IF(EXACT(G219, H219), "none", IF(ISNUMBER(MATCH(H219, 'MP Analysis Input'!$A$15:$A$21, 0)), "soft", "hard"))</f>
        <v>hard</v>
      </c>
      <c r="K219" s="242"/>
      <c r="L219" s="242"/>
    </row>
    <row r="220" spans="1:12" x14ac:dyDescent="0.25">
      <c r="A220" t="s">
        <v>234</v>
      </c>
      <c r="B220" s="260">
        <v>40.167000000000002</v>
      </c>
      <c r="C220" s="260">
        <f t="shared" si="5"/>
        <v>6.2760937500000002E-2</v>
      </c>
      <c r="D220" s="242">
        <v>1</v>
      </c>
      <c r="E220" s="261" t="s">
        <v>194</v>
      </c>
      <c r="F220" s="261" t="s">
        <v>194</v>
      </c>
      <c r="G220" s="234" t="s">
        <v>194</v>
      </c>
      <c r="H220" s="130" t="s">
        <v>4</v>
      </c>
      <c r="I220" s="138">
        <v>3</v>
      </c>
      <c r="J220" s="114" t="str">
        <f>IF(EXACT(G220, H220), "none", IF(ISNUMBER(MATCH(H220, 'MP Analysis Input'!$A$15:$A$21, 0)), "soft", "hard"))</f>
        <v>hard</v>
      </c>
      <c r="K220" s="242"/>
      <c r="L220" s="242"/>
    </row>
    <row r="221" spans="1:12" x14ac:dyDescent="0.25">
      <c r="A221" t="s">
        <v>235</v>
      </c>
      <c r="B221" s="260">
        <v>40.149000000000001</v>
      </c>
      <c r="C221" s="260">
        <f t="shared" ref="C221:C243" si="8">B221*0.0015625</f>
        <v>6.2732812499999999E-2</v>
      </c>
      <c r="D221" s="242">
        <v>1</v>
      </c>
      <c r="E221" s="261" t="s">
        <v>194</v>
      </c>
      <c r="F221" s="261" t="s">
        <v>194</v>
      </c>
      <c r="G221" s="234" t="s">
        <v>194</v>
      </c>
      <c r="H221" s="130" t="s">
        <v>4</v>
      </c>
      <c r="I221" s="138">
        <v>3</v>
      </c>
      <c r="J221" s="114" t="str">
        <f>IF(EXACT(G221, H221), "none", IF(ISNUMBER(MATCH(H221, 'MP Analysis Input'!$A$15:$A$21, 0)), "soft", "hard"))</f>
        <v>hard</v>
      </c>
      <c r="K221" s="242"/>
      <c r="L221" s="242"/>
    </row>
    <row r="222" spans="1:12" x14ac:dyDescent="0.25">
      <c r="A222" t="s">
        <v>236</v>
      </c>
      <c r="B222" s="260">
        <v>40.162999999999997</v>
      </c>
      <c r="C222" s="260">
        <f t="shared" si="8"/>
        <v>6.2754687500000003E-2</v>
      </c>
      <c r="D222" s="242">
        <v>1</v>
      </c>
      <c r="E222" s="261" t="s">
        <v>194</v>
      </c>
      <c r="F222" s="261" t="s">
        <v>194</v>
      </c>
      <c r="G222" s="234" t="s">
        <v>194</v>
      </c>
      <c r="H222" s="130" t="s">
        <v>4</v>
      </c>
      <c r="I222" s="138">
        <v>3</v>
      </c>
      <c r="J222" s="114" t="str">
        <f>IF(EXACT(G222, H222), "none", IF(ISNUMBER(MATCH(H222, 'MP Analysis Input'!$A$15:$A$21, 0)), "soft", "hard"))</f>
        <v>hard</v>
      </c>
      <c r="K222" s="242"/>
      <c r="L222" s="242"/>
    </row>
    <row r="223" spans="1:12" x14ac:dyDescent="0.25">
      <c r="A223" t="s">
        <v>237</v>
      </c>
      <c r="B223" s="260">
        <v>40.180999999999997</v>
      </c>
      <c r="C223" s="260">
        <f t="shared" si="8"/>
        <v>6.2782812499999993E-2</v>
      </c>
      <c r="D223" s="242">
        <v>1</v>
      </c>
      <c r="E223" s="261" t="s">
        <v>194</v>
      </c>
      <c r="F223" s="261" t="s">
        <v>194</v>
      </c>
      <c r="G223" s="234" t="s">
        <v>194</v>
      </c>
      <c r="H223" s="130" t="s">
        <v>4</v>
      </c>
      <c r="I223" s="138">
        <v>3</v>
      </c>
      <c r="J223" s="114" t="str">
        <f>IF(EXACT(G223, H223), "none", IF(ISNUMBER(MATCH(H223, 'MP Analysis Input'!$A$15:$A$21, 0)), "soft", "hard"))</f>
        <v>hard</v>
      </c>
      <c r="K223" s="242"/>
      <c r="L223" s="242"/>
    </row>
    <row r="224" spans="1:12" x14ac:dyDescent="0.25">
      <c r="A224" t="s">
        <v>238</v>
      </c>
      <c r="B224" s="260">
        <v>40.167000000000002</v>
      </c>
      <c r="C224" s="260">
        <f t="shared" si="8"/>
        <v>6.2760937500000002E-2</v>
      </c>
      <c r="D224" s="242">
        <v>1</v>
      </c>
      <c r="E224" s="261" t="s">
        <v>194</v>
      </c>
      <c r="F224" s="261" t="s">
        <v>194</v>
      </c>
      <c r="G224" s="234" t="s">
        <v>194</v>
      </c>
      <c r="H224" s="130" t="s">
        <v>4</v>
      </c>
      <c r="I224" s="138">
        <v>3</v>
      </c>
      <c r="J224" s="114" t="str">
        <f>IF(EXACT(G224, H224), "none", IF(ISNUMBER(MATCH(H224, 'MP Analysis Input'!$A$15:$A$21, 0)), "soft", "hard"))</f>
        <v>hard</v>
      </c>
      <c r="K224" s="242"/>
      <c r="L224" s="242"/>
    </row>
    <row r="225" spans="1:12" x14ac:dyDescent="0.25">
      <c r="A225" t="s">
        <v>239</v>
      </c>
      <c r="B225" s="260">
        <v>40.146000000000001</v>
      </c>
      <c r="C225" s="260">
        <f t="shared" si="8"/>
        <v>6.272812500000001E-2</v>
      </c>
      <c r="D225" s="242">
        <v>1</v>
      </c>
      <c r="E225" s="261" t="s">
        <v>194</v>
      </c>
      <c r="F225" s="261" t="s">
        <v>194</v>
      </c>
      <c r="G225" s="234" t="s">
        <v>194</v>
      </c>
      <c r="H225" s="130" t="s">
        <v>4</v>
      </c>
      <c r="I225" s="138">
        <v>3</v>
      </c>
      <c r="J225" s="114" t="str">
        <f>IF(EXACT(G225, H225), "none", IF(ISNUMBER(MATCH(H225, 'MP Analysis Input'!$A$15:$A$21, 0)), "soft", "hard"))</f>
        <v>hard</v>
      </c>
      <c r="K225" s="242"/>
      <c r="L225" s="242"/>
    </row>
    <row r="226" spans="1:12" x14ac:dyDescent="0.25">
      <c r="A226" t="s">
        <v>240</v>
      </c>
      <c r="B226" s="260">
        <v>40.128999999999998</v>
      </c>
      <c r="C226" s="260">
        <f t="shared" si="8"/>
        <v>6.2701562500000002E-2</v>
      </c>
      <c r="D226" s="242">
        <v>1</v>
      </c>
      <c r="E226" s="261" t="s">
        <v>194</v>
      </c>
      <c r="F226" s="261" t="s">
        <v>194</v>
      </c>
      <c r="G226" s="234" t="s">
        <v>194</v>
      </c>
      <c r="H226" s="130" t="s">
        <v>194</v>
      </c>
      <c r="I226" s="138">
        <v>0</v>
      </c>
      <c r="J226" s="114" t="str">
        <f>IF(EXACT(G226, H226), "none", IF(ISNUMBER(MATCH(H226, 'MP Analysis Input'!$A$15:$A$21, 0)), "soft", "hard"))</f>
        <v>none</v>
      </c>
      <c r="K226" s="242"/>
      <c r="L226" s="242"/>
    </row>
    <row r="227" spans="1:12" x14ac:dyDescent="0.25">
      <c r="A227" t="s">
        <v>241</v>
      </c>
      <c r="B227" s="260">
        <v>40.145000000000003</v>
      </c>
      <c r="C227" s="260">
        <f t="shared" si="8"/>
        <v>6.2726562500000013E-2</v>
      </c>
      <c r="D227" s="242">
        <v>1</v>
      </c>
      <c r="E227" s="261" t="s">
        <v>194</v>
      </c>
      <c r="F227" s="261" t="s">
        <v>194</v>
      </c>
      <c r="G227" s="234" t="s">
        <v>194</v>
      </c>
      <c r="H227" s="130" t="s">
        <v>4</v>
      </c>
      <c r="I227" s="138">
        <v>3</v>
      </c>
      <c r="J227" s="114" t="str">
        <f>IF(EXACT(G227, H227), "none", IF(ISNUMBER(MATCH(H227, 'MP Analysis Input'!$A$15:$A$21, 0)), "soft", "hard"))</f>
        <v>hard</v>
      </c>
      <c r="K227" s="242"/>
      <c r="L227" s="242"/>
    </row>
    <row r="228" spans="1:12" x14ac:dyDescent="0.25">
      <c r="A228" t="s">
        <v>242</v>
      </c>
      <c r="B228" s="260">
        <v>40.149000000000001</v>
      </c>
      <c r="C228" s="260">
        <f t="shared" si="8"/>
        <v>6.2732812499999999E-2</v>
      </c>
      <c r="D228" s="242">
        <v>1</v>
      </c>
      <c r="E228" s="261" t="s">
        <v>194</v>
      </c>
      <c r="F228" s="261" t="s">
        <v>194</v>
      </c>
      <c r="G228" s="234" t="s">
        <v>194</v>
      </c>
      <c r="H228" s="130" t="s">
        <v>4</v>
      </c>
      <c r="I228" s="138">
        <v>3</v>
      </c>
      <c r="J228" s="114" t="str">
        <f>IF(EXACT(G228, H228), "none", IF(ISNUMBER(MATCH(H228, 'MP Analysis Input'!$A$15:$A$21, 0)), "soft", "hard"))</f>
        <v>hard</v>
      </c>
      <c r="K228" s="242"/>
      <c r="L228" s="242"/>
    </row>
    <row r="229" spans="1:12" x14ac:dyDescent="0.25">
      <c r="A229" t="s">
        <v>243</v>
      </c>
      <c r="B229" s="260">
        <v>39.851999999999997</v>
      </c>
      <c r="C229" s="260">
        <f t="shared" si="8"/>
        <v>6.2268749999999998E-2</v>
      </c>
      <c r="D229" s="242">
        <v>1</v>
      </c>
      <c r="E229" s="261" t="s">
        <v>194</v>
      </c>
      <c r="F229" s="261" t="s">
        <v>194</v>
      </c>
      <c r="G229" s="234" t="s">
        <v>194</v>
      </c>
      <c r="H229" s="130" t="s">
        <v>194</v>
      </c>
      <c r="I229" s="138">
        <v>0</v>
      </c>
      <c r="J229" s="114" t="str">
        <f>IF(EXACT(G229, H229), "none", IF(ISNUMBER(MATCH(H229, 'MP Analysis Input'!$A$15:$A$21, 0)), "soft", "hard"))</f>
        <v>none</v>
      </c>
      <c r="K229" s="242"/>
      <c r="L229" s="242"/>
    </row>
    <row r="230" spans="1:12" x14ac:dyDescent="0.25">
      <c r="A230" t="s">
        <v>244</v>
      </c>
      <c r="B230" s="260">
        <v>40.146999999999998</v>
      </c>
      <c r="C230" s="260">
        <f t="shared" si="8"/>
        <v>6.2729687500000006E-2</v>
      </c>
      <c r="D230" s="242">
        <v>1</v>
      </c>
      <c r="E230" s="261" t="s">
        <v>194</v>
      </c>
      <c r="F230" s="261" t="s">
        <v>194</v>
      </c>
      <c r="G230" s="234" t="s">
        <v>194</v>
      </c>
      <c r="H230" s="130" t="s">
        <v>194</v>
      </c>
      <c r="I230" s="138">
        <v>0</v>
      </c>
      <c r="J230" s="114" t="str">
        <f>IF(EXACT(G230, H230), "none", IF(ISNUMBER(MATCH(H230, 'MP Analysis Input'!$A$15:$A$21, 0)), "soft", "hard"))</f>
        <v>none</v>
      </c>
      <c r="K230" s="242"/>
      <c r="L230" s="242"/>
    </row>
    <row r="231" spans="1:12" x14ac:dyDescent="0.25">
      <c r="A231" t="s">
        <v>245</v>
      </c>
      <c r="B231" s="260">
        <v>40.152000000000001</v>
      </c>
      <c r="C231" s="260">
        <f t="shared" si="8"/>
        <v>6.2737500000000002E-2</v>
      </c>
      <c r="D231" s="242">
        <v>1</v>
      </c>
      <c r="E231" s="261" t="s">
        <v>194</v>
      </c>
      <c r="F231" s="261" t="s">
        <v>194</v>
      </c>
      <c r="G231" s="234" t="s">
        <v>194</v>
      </c>
      <c r="H231" s="130" t="s">
        <v>194</v>
      </c>
      <c r="I231" s="138">
        <v>0</v>
      </c>
      <c r="J231" s="114" t="str">
        <f>IF(EXACT(G231, H231), "none", IF(ISNUMBER(MATCH(H231, 'MP Analysis Input'!$A$15:$A$21, 0)), "soft", "hard"))</f>
        <v>none</v>
      </c>
      <c r="K231" s="242"/>
      <c r="L231" s="242"/>
    </row>
    <row r="232" spans="1:12" x14ac:dyDescent="0.25">
      <c r="A232" t="s">
        <v>246</v>
      </c>
      <c r="B232" s="260">
        <v>40.167000000000002</v>
      </c>
      <c r="C232" s="260">
        <f t="shared" si="8"/>
        <v>6.2760937500000002E-2</v>
      </c>
      <c r="D232" s="242">
        <v>1</v>
      </c>
      <c r="E232" s="261" t="s">
        <v>194</v>
      </c>
      <c r="F232" s="261" t="s">
        <v>194</v>
      </c>
      <c r="G232" s="234" t="s">
        <v>194</v>
      </c>
      <c r="H232" s="130" t="s">
        <v>194</v>
      </c>
      <c r="I232" s="138">
        <v>0</v>
      </c>
      <c r="J232" s="114" t="str">
        <f>IF(EXACT(G232, H232), "none", IF(ISNUMBER(MATCH(H232, 'MP Analysis Input'!$A$15:$A$21, 0)), "soft", "hard"))</f>
        <v>none</v>
      </c>
      <c r="K232" s="242"/>
      <c r="L232" s="242"/>
    </row>
    <row r="233" spans="1:12" x14ac:dyDescent="0.25">
      <c r="A233" t="s">
        <v>247</v>
      </c>
      <c r="B233" s="260">
        <v>40.570999999999998</v>
      </c>
      <c r="C233" s="260">
        <f t="shared" si="8"/>
        <v>6.3392187500000002E-2</v>
      </c>
      <c r="D233" s="242">
        <v>1</v>
      </c>
      <c r="E233" s="261" t="s">
        <v>194</v>
      </c>
      <c r="F233" s="261" t="s">
        <v>194</v>
      </c>
      <c r="G233" s="234" t="s">
        <v>194</v>
      </c>
      <c r="H233" s="130" t="s">
        <v>194</v>
      </c>
      <c r="I233" s="138">
        <v>0</v>
      </c>
      <c r="J233" s="114" t="str">
        <f>IF(EXACT(G233, H233), "none", IF(ISNUMBER(MATCH(H233, 'MP Analysis Input'!$A$15:$A$21, 0)), "soft", "hard"))</f>
        <v>none</v>
      </c>
      <c r="K233" s="242"/>
      <c r="L233" s="242"/>
    </row>
    <row r="234" spans="1:12" x14ac:dyDescent="0.25">
      <c r="A234" t="s">
        <v>248</v>
      </c>
      <c r="B234" s="260">
        <v>39.920999999999999</v>
      </c>
      <c r="C234" s="260">
        <f t="shared" si="8"/>
        <v>6.2376562500000003E-2</v>
      </c>
      <c r="D234" s="242">
        <v>1</v>
      </c>
      <c r="E234" s="261" t="s">
        <v>194</v>
      </c>
      <c r="F234" s="261" t="s">
        <v>194</v>
      </c>
      <c r="G234" s="234" t="s">
        <v>194</v>
      </c>
      <c r="H234" s="130" t="s">
        <v>194</v>
      </c>
      <c r="I234" s="138">
        <v>0</v>
      </c>
      <c r="J234" s="114" t="str">
        <f>IF(EXACT(G234, H234), "none", IF(ISNUMBER(MATCH(H234, 'MP Analysis Input'!$A$15:$A$21, 0)), "soft", "hard"))</f>
        <v>none</v>
      </c>
      <c r="K234" s="242"/>
      <c r="L234" s="242"/>
    </row>
    <row r="235" spans="1:12" x14ac:dyDescent="0.25">
      <c r="A235" t="s">
        <v>249</v>
      </c>
      <c r="B235" s="260">
        <v>40.161000000000001</v>
      </c>
      <c r="C235" s="260">
        <f t="shared" si="8"/>
        <v>6.275156250000001E-2</v>
      </c>
      <c r="D235" s="242">
        <v>1</v>
      </c>
      <c r="E235" s="261" t="s">
        <v>194</v>
      </c>
      <c r="F235" s="261" t="s">
        <v>194</v>
      </c>
      <c r="G235" s="234" t="s">
        <v>194</v>
      </c>
      <c r="H235" s="130" t="s">
        <v>194</v>
      </c>
      <c r="I235" s="138">
        <v>0</v>
      </c>
      <c r="J235" s="114" t="str">
        <f>IF(EXACT(G235, H235), "none", IF(ISNUMBER(MATCH(H235, 'MP Analysis Input'!$A$15:$A$21, 0)), "soft", "hard"))</f>
        <v>none</v>
      </c>
      <c r="K235" s="242"/>
      <c r="L235" s="242"/>
    </row>
    <row r="236" spans="1:12" x14ac:dyDescent="0.25">
      <c r="A236" t="s">
        <v>250</v>
      </c>
      <c r="B236" s="260">
        <v>40.159999999999997</v>
      </c>
      <c r="C236" s="260">
        <f t="shared" si="8"/>
        <v>6.275E-2</v>
      </c>
      <c r="D236" s="242">
        <v>1</v>
      </c>
      <c r="E236" s="261" t="s">
        <v>194</v>
      </c>
      <c r="F236" s="261" t="s">
        <v>194</v>
      </c>
      <c r="G236" s="234" t="s">
        <v>194</v>
      </c>
      <c r="H236" s="130" t="s">
        <v>194</v>
      </c>
      <c r="I236" s="138">
        <v>0</v>
      </c>
      <c r="J236" s="114" t="str">
        <f>IF(EXACT(G236, H236), "none", IF(ISNUMBER(MATCH(H236, 'MP Analysis Input'!$A$15:$A$21, 0)), "soft", "hard"))</f>
        <v>none</v>
      </c>
      <c r="K236" s="242"/>
      <c r="L236" s="242"/>
    </row>
    <row r="237" spans="1:12" x14ac:dyDescent="0.25">
      <c r="A237" t="s">
        <v>251</v>
      </c>
      <c r="B237" s="260">
        <v>40.183999999999997</v>
      </c>
      <c r="C237" s="260">
        <f t="shared" si="8"/>
        <v>6.2787499999999996E-2</v>
      </c>
      <c r="D237" s="242">
        <v>1</v>
      </c>
      <c r="E237" s="261" t="s">
        <v>194</v>
      </c>
      <c r="F237" s="261" t="s">
        <v>194</v>
      </c>
      <c r="G237" s="234" t="s">
        <v>194</v>
      </c>
      <c r="H237" s="130" t="s">
        <v>194</v>
      </c>
      <c r="I237" s="138">
        <v>0</v>
      </c>
      <c r="J237" s="114" t="str">
        <f>IF(EXACT(G237, H237), "none", IF(ISNUMBER(MATCH(H237, 'MP Analysis Input'!$A$15:$A$21, 0)), "soft", "hard"))</f>
        <v>none</v>
      </c>
      <c r="K237" s="242"/>
      <c r="L237" s="242"/>
    </row>
    <row r="238" spans="1:12" x14ac:dyDescent="0.25">
      <c r="A238" t="s">
        <v>252</v>
      </c>
      <c r="B238" s="260">
        <v>40.168999999999997</v>
      </c>
      <c r="C238" s="260">
        <f t="shared" si="8"/>
        <v>6.2764062499999995E-2</v>
      </c>
      <c r="D238" s="242">
        <v>1</v>
      </c>
      <c r="E238" s="261" t="s">
        <v>194</v>
      </c>
      <c r="F238" s="261" t="s">
        <v>194</v>
      </c>
      <c r="G238" s="234" t="s">
        <v>194</v>
      </c>
      <c r="H238" s="130" t="s">
        <v>194</v>
      </c>
      <c r="I238" s="138">
        <v>0</v>
      </c>
      <c r="J238" s="114" t="str">
        <f>IF(EXACT(G238, H238), "none", IF(ISNUMBER(MATCH(H238, 'MP Analysis Input'!$A$15:$A$21, 0)), "soft", "hard"))</f>
        <v>none</v>
      </c>
      <c r="K238" s="242"/>
      <c r="L238" s="242"/>
    </row>
    <row r="239" spans="1:12" x14ac:dyDescent="0.25">
      <c r="A239" t="s">
        <v>253</v>
      </c>
      <c r="B239" s="260">
        <v>40.146000000000001</v>
      </c>
      <c r="C239" s="260">
        <f t="shared" si="8"/>
        <v>6.272812500000001E-2</v>
      </c>
      <c r="D239" s="242">
        <v>1</v>
      </c>
      <c r="E239" s="261" t="s">
        <v>194</v>
      </c>
      <c r="F239" s="261" t="s">
        <v>194</v>
      </c>
      <c r="G239" s="234" t="s">
        <v>194</v>
      </c>
      <c r="H239" s="130" t="s">
        <v>194</v>
      </c>
      <c r="I239" s="138">
        <v>0</v>
      </c>
      <c r="J239" s="114" t="str">
        <f>IF(EXACT(G239, H239), "none", IF(ISNUMBER(MATCH(H239, 'MP Analysis Input'!$A$15:$A$21, 0)), "soft", "hard"))</f>
        <v>none</v>
      </c>
      <c r="K239" s="242"/>
      <c r="L239" s="242"/>
    </row>
    <row r="240" spans="1:12" x14ac:dyDescent="0.25">
      <c r="A240" t="s">
        <v>254</v>
      </c>
      <c r="B240" s="260">
        <v>41.738999999999997</v>
      </c>
      <c r="C240" s="260">
        <f t="shared" si="8"/>
        <v>6.5217187499999996E-2</v>
      </c>
      <c r="D240" s="242">
        <v>1</v>
      </c>
      <c r="E240" s="261" t="s">
        <v>194</v>
      </c>
      <c r="F240" s="261" t="s">
        <v>194</v>
      </c>
      <c r="G240" s="234" t="s">
        <v>194</v>
      </c>
      <c r="H240" s="130" t="s">
        <v>4</v>
      </c>
      <c r="I240" s="138">
        <v>1</v>
      </c>
      <c r="J240" s="114" t="str">
        <f>IF(EXACT(G240, H240), "none", IF(ISNUMBER(MATCH(H240, 'MP Analysis Input'!$A$15:$A$21, 0)), "soft", "hard"))</f>
        <v>hard</v>
      </c>
      <c r="K240" s="242"/>
      <c r="L240" s="242"/>
    </row>
    <row r="241" spans="1:12" x14ac:dyDescent="0.25">
      <c r="A241" t="s">
        <v>255</v>
      </c>
      <c r="B241" s="260">
        <v>43.216999999999999</v>
      </c>
      <c r="C241" s="260">
        <f t="shared" si="8"/>
        <v>6.7526562499999998E-2</v>
      </c>
      <c r="D241" s="242">
        <v>1</v>
      </c>
      <c r="E241" s="261" t="s">
        <v>194</v>
      </c>
      <c r="F241" s="261" t="s">
        <v>194</v>
      </c>
      <c r="G241" s="234" t="s">
        <v>194</v>
      </c>
      <c r="H241" s="130" t="s">
        <v>194</v>
      </c>
      <c r="I241" s="138">
        <v>0</v>
      </c>
      <c r="J241" s="114" t="str">
        <f>IF(EXACT(G241, H241), "none", IF(ISNUMBER(MATCH(H241, 'MP Analysis Input'!$A$15:$A$21, 0)), "soft", "hard"))</f>
        <v>none</v>
      </c>
      <c r="K241" s="242"/>
      <c r="L241" s="242"/>
    </row>
    <row r="242" spans="1:12" x14ac:dyDescent="0.25">
      <c r="A242" t="s">
        <v>256</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257</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 workbookViewId="1">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6" t="s">
        <v>258</v>
      </c>
      <c r="B1" s="377"/>
    </row>
    <row r="2" spans="1:40" ht="15.75" customHeight="1" thickBot="1" x14ac:dyDescent="0.3">
      <c r="A2" s="378" t="s">
        <v>259</v>
      </c>
      <c r="B2" s="379"/>
    </row>
    <row r="3" spans="1:40" ht="13.5" customHeight="1" thickBot="1" x14ac:dyDescent="0.25">
      <c r="X3" s="245" t="s">
        <v>260</v>
      </c>
    </row>
    <row r="4" spans="1:40" ht="15.75" customHeight="1" thickBot="1" x14ac:dyDescent="0.3">
      <c r="A4" s="383" t="s">
        <v>261</v>
      </c>
      <c r="B4" s="384"/>
      <c r="C4" s="67"/>
      <c r="D4" s="387" t="s">
        <v>262</v>
      </c>
      <c r="E4" s="380" t="s">
        <v>263</v>
      </c>
      <c r="F4" s="381"/>
      <c r="G4" s="381"/>
      <c r="H4" s="381"/>
      <c r="I4" s="381"/>
      <c r="J4" s="381"/>
      <c r="K4" s="381"/>
      <c r="L4" s="381"/>
      <c r="M4" s="381"/>
      <c r="N4" s="381"/>
      <c r="O4" s="381"/>
      <c r="P4" s="381"/>
      <c r="Q4" s="381"/>
      <c r="R4" s="381"/>
      <c r="S4" s="381"/>
      <c r="T4" s="381"/>
      <c r="U4" s="382"/>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5"/>
      <c r="B5" s="386"/>
      <c r="C5" s="68" t="s">
        <v>264</v>
      </c>
      <c r="D5" s="388"/>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265</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5" t="s">
        <v>266</v>
      </c>
      <c r="B6" s="356"/>
      <c r="C6" s="164">
        <v>10</v>
      </c>
      <c r="D6" s="165" t="s">
        <v>267</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268</v>
      </c>
      <c r="B7" s="269">
        <f>'Area Summary'!C28*1.4*1000000</f>
        <v>151876199.99999994</v>
      </c>
      <c r="C7" s="166">
        <v>37</v>
      </c>
      <c r="D7" s="165" t="s">
        <v>269</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270</v>
      </c>
      <c r="B8" s="177">
        <f>MP_new!H5+MP_new!I5</f>
        <v>3.3511000000000002</v>
      </c>
      <c r="C8" s="170">
        <v>30</v>
      </c>
      <c r="D8" s="168" t="s">
        <v>271</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272</v>
      </c>
      <c r="B9" s="167"/>
      <c r="C9" s="170">
        <v>37</v>
      </c>
      <c r="D9" s="168" t="s">
        <v>273</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274</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275</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276</v>
      </c>
    </row>
    <row r="12" spans="1:40" ht="22.5" customHeight="1" thickBot="1" x14ac:dyDescent="0.3">
      <c r="A12" s="370" t="s">
        <v>277</v>
      </c>
      <c r="B12" s="371"/>
      <c r="C12" s="371"/>
      <c r="D12" s="372"/>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0" t="s">
        <v>278</v>
      </c>
      <c r="B13" s="371"/>
      <c r="C13" s="371"/>
      <c r="D13" s="372"/>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5" t="s">
        <v>279</v>
      </c>
      <c r="B14" s="356"/>
      <c r="C14" s="166">
        <v>10</v>
      </c>
      <c r="D14" s="165" t="s">
        <v>267</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268</v>
      </c>
      <c r="B15" s="269">
        <f>'Area Summary'!D28*1.4*1000000</f>
        <v>138765200.00000006</v>
      </c>
      <c r="C15" s="166">
        <v>37</v>
      </c>
      <c r="D15" s="165" t="s">
        <v>269</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280</v>
      </c>
      <c r="B16" s="177">
        <f>MP_new!H6+MP_new!I6</f>
        <v>4.2814281249999997</v>
      </c>
      <c r="C16" s="170">
        <v>30</v>
      </c>
      <c r="D16" s="168" t="s">
        <v>271</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272</v>
      </c>
      <c r="B17" s="167"/>
      <c r="C17" s="170">
        <v>37</v>
      </c>
      <c r="D17" s="168" t="s">
        <v>273</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274</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281</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0" t="s">
        <v>282</v>
      </c>
      <c r="B20" s="371"/>
      <c r="C20" s="371"/>
      <c r="D20" s="372"/>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0" t="s">
        <v>283</v>
      </c>
      <c r="B21" s="371"/>
      <c r="C21" s="371"/>
      <c r="D21" s="372"/>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5" t="s">
        <v>284</v>
      </c>
      <c r="B22" s="356"/>
      <c r="C22" s="164">
        <v>10</v>
      </c>
      <c r="D22" s="165" t="s">
        <v>267</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268</v>
      </c>
      <c r="B23" s="269">
        <f>'Area Summary'!E28*1.4*1000000</f>
        <v>135416399.99999997</v>
      </c>
      <c r="C23" s="166">
        <v>37</v>
      </c>
      <c r="D23" s="165" t="s">
        <v>269</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280</v>
      </c>
      <c r="B24" s="177">
        <f>MP_new!H7+MP_new!I7</f>
        <v>5.0888968750000014</v>
      </c>
      <c r="C24" s="170">
        <v>30</v>
      </c>
      <c r="D24" s="168" t="s">
        <v>271</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272</v>
      </c>
      <c r="B25" s="167"/>
      <c r="C25" s="170">
        <v>37</v>
      </c>
      <c r="D25" s="168" t="s">
        <v>273</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274</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281</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0" t="s">
        <v>285</v>
      </c>
      <c r="B28" s="371"/>
      <c r="C28" s="371"/>
      <c r="D28" s="372"/>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0" t="s">
        <v>286</v>
      </c>
      <c r="B29" s="371"/>
      <c r="C29" s="371"/>
      <c r="D29" s="372"/>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5" t="s">
        <v>287</v>
      </c>
      <c r="B30" s="356"/>
      <c r="C30" s="164">
        <v>10</v>
      </c>
      <c r="D30" s="165" t="s">
        <v>267</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268</v>
      </c>
      <c r="B31" s="269">
        <f>'Area Summary'!F28*1.4*1000000</f>
        <v>105292599.99999993</v>
      </c>
      <c r="C31" s="166">
        <v>37</v>
      </c>
      <c r="D31" s="165" t="s">
        <v>269</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280</v>
      </c>
      <c r="B32" s="177">
        <f>MP_new!H8+MP_new!I8</f>
        <v>3.7482515625000001</v>
      </c>
      <c r="C32" s="170">
        <v>30</v>
      </c>
      <c r="D32" s="168" t="s">
        <v>271</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272</v>
      </c>
      <c r="B33" s="167"/>
      <c r="C33" s="170">
        <v>37</v>
      </c>
      <c r="D33" s="168" t="s">
        <v>273</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274</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281</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0" t="s">
        <v>288</v>
      </c>
      <c r="B36" s="371"/>
      <c r="C36" s="371"/>
      <c r="D36" s="372"/>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0" t="s">
        <v>289</v>
      </c>
      <c r="B37" s="371"/>
      <c r="C37" s="371"/>
      <c r="D37" s="372"/>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5" t="s">
        <v>290</v>
      </c>
      <c r="B38" s="356"/>
      <c r="C38" s="164">
        <v>10</v>
      </c>
      <c r="D38" s="165" t="s">
        <v>267</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268</v>
      </c>
      <c r="B39" s="269">
        <f>'Area Summary'!G28*1.4*1000000</f>
        <v>91089599.999999985</v>
      </c>
      <c r="C39" s="166">
        <v>37</v>
      </c>
      <c r="D39" s="165" t="s">
        <v>269</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280</v>
      </c>
      <c r="B40" s="177">
        <f>MP_new!H9+MP_new!I9</f>
        <v>3.8018281250000001</v>
      </c>
      <c r="C40" s="170">
        <v>30</v>
      </c>
      <c r="D40" s="168" t="s">
        <v>271</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272</v>
      </c>
      <c r="B41" s="167"/>
      <c r="C41" s="170">
        <v>37</v>
      </c>
      <c r="D41" s="168" t="s">
        <v>273</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274</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281</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0" t="s">
        <v>291</v>
      </c>
      <c r="B44" s="371"/>
      <c r="C44" s="371"/>
      <c r="D44" s="372"/>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0" t="s">
        <v>292</v>
      </c>
      <c r="B45" s="371"/>
      <c r="C45" s="371"/>
      <c r="D45" s="372"/>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7" t="s">
        <v>293</v>
      </c>
      <c r="B46" s="358"/>
      <c r="C46" s="359"/>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5" t="s">
        <v>294</v>
      </c>
      <c r="B47" s="366"/>
      <c r="C47" s="366"/>
      <c r="D47" s="367"/>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8" t="s">
        <v>295</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9"/>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9"/>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9"/>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0" t="s">
        <v>296</v>
      </c>
      <c r="B52" s="361"/>
      <c r="C52" s="361"/>
      <c r="D52" s="361"/>
      <c r="E52" s="361"/>
      <c r="F52" s="361"/>
      <c r="G52" s="361"/>
      <c r="H52" s="361"/>
      <c r="I52" s="361"/>
      <c r="J52" s="361"/>
      <c r="K52" s="361"/>
      <c r="L52" s="361"/>
      <c r="M52" s="361"/>
      <c r="N52" s="361"/>
      <c r="O52" s="361"/>
      <c r="P52" s="361"/>
      <c r="Q52" s="361"/>
      <c r="R52" s="361"/>
      <c r="S52" s="361"/>
      <c r="T52" s="361"/>
      <c r="U52" s="361"/>
      <c r="V52" s="361"/>
      <c r="W52" s="362"/>
      <c r="X52" s="246"/>
    </row>
    <row r="53" spans="1:24" hidden="1" x14ac:dyDescent="0.2">
      <c r="A53" s="363" t="s">
        <v>297</v>
      </c>
      <c r="B53" s="364"/>
      <c r="C53" s="76">
        <v>10</v>
      </c>
      <c r="D53" s="85" t="s">
        <v>267</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271</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298</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272</v>
      </c>
      <c r="B56" s="72"/>
      <c r="C56" s="74">
        <v>41</v>
      </c>
      <c r="D56" s="77" t="s">
        <v>281</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3" t="s">
        <v>299</v>
      </c>
      <c r="B58" s="354"/>
      <c r="C58" s="76">
        <v>10</v>
      </c>
      <c r="D58" s="85" t="s">
        <v>267</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271</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298</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272</v>
      </c>
      <c r="B61" s="73"/>
      <c r="C61" s="74">
        <v>41</v>
      </c>
      <c r="D61" s="77" t="s">
        <v>281</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3" t="s">
        <v>300</v>
      </c>
      <c r="B63" s="354"/>
      <c r="C63" s="76">
        <v>10</v>
      </c>
      <c r="D63" s="85" t="s">
        <v>267</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271</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298</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272</v>
      </c>
      <c r="B66" s="73"/>
      <c r="C66" s="74">
        <v>41</v>
      </c>
      <c r="D66" s="77" t="s">
        <v>281</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3" t="s">
        <v>301</v>
      </c>
      <c r="B68" s="354"/>
      <c r="C68" s="76">
        <v>10</v>
      </c>
      <c r="D68" s="85" t="s">
        <v>267</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271</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298</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272</v>
      </c>
      <c r="B71" s="73"/>
      <c r="C71" s="74">
        <v>41</v>
      </c>
      <c r="D71" s="77" t="s">
        <v>281</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3" t="s">
        <v>302</v>
      </c>
      <c r="B73" s="354"/>
      <c r="C73" s="76">
        <v>10</v>
      </c>
      <c r="D73" s="85" t="s">
        <v>267</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271</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298</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272</v>
      </c>
      <c r="B76" s="73"/>
      <c r="C76" s="74">
        <v>41</v>
      </c>
      <c r="D76" s="77" t="s">
        <v>281</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303</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3" t="s">
        <v>304</v>
      </c>
      <c r="B78" s="354"/>
      <c r="C78" s="76">
        <v>10</v>
      </c>
      <c r="D78" s="85" t="s">
        <v>267</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271</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305</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272</v>
      </c>
      <c r="B81" s="73"/>
      <c r="C81" s="74">
        <v>41</v>
      </c>
      <c r="D81" s="77" t="s">
        <v>281</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3" t="s">
        <v>306</v>
      </c>
      <c r="B83" s="354"/>
      <c r="C83" s="76">
        <v>10</v>
      </c>
      <c r="D83" s="85" t="s">
        <v>267</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271</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307</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272</v>
      </c>
      <c r="B86" s="73"/>
      <c r="C86" s="74">
        <v>41</v>
      </c>
      <c r="D86" s="77" t="s">
        <v>308</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3" t="s">
        <v>78</v>
      </c>
      <c r="B88" s="354"/>
      <c r="C88" s="76">
        <v>10</v>
      </c>
      <c r="D88" s="85" t="s">
        <v>267</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271</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307</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272</v>
      </c>
      <c r="B91" s="73"/>
      <c r="C91" s="74">
        <v>41</v>
      </c>
      <c r="D91" s="77" t="s">
        <v>281</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3" t="s">
        <v>309</v>
      </c>
      <c r="B93" s="354"/>
      <c r="C93" s="76">
        <v>10</v>
      </c>
      <c r="D93" s="85" t="s">
        <v>267</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271</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310</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272</v>
      </c>
      <c r="B96" s="73"/>
      <c r="C96" s="74">
        <v>41</v>
      </c>
      <c r="D96" s="77" t="s">
        <v>281</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3" t="s">
        <v>311</v>
      </c>
      <c r="B98" s="354"/>
      <c r="C98" s="76">
        <v>10</v>
      </c>
      <c r="D98" s="85" t="s">
        <v>267</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271</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312</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272</v>
      </c>
      <c r="B101" s="73"/>
      <c r="C101" s="74">
        <v>41</v>
      </c>
      <c r="D101" s="77" t="s">
        <v>281</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3" t="s">
        <v>313</v>
      </c>
      <c r="B103" s="354"/>
      <c r="C103" s="76">
        <v>10</v>
      </c>
      <c r="D103" s="85" t="s">
        <v>267</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271</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298</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272</v>
      </c>
      <c r="B106" s="73"/>
      <c r="C106" s="74">
        <v>41</v>
      </c>
      <c r="D106" s="77" t="s">
        <v>281</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3" t="s">
        <v>314</v>
      </c>
      <c r="B108" s="354"/>
      <c r="C108" s="76">
        <v>10</v>
      </c>
      <c r="D108" s="85" t="s">
        <v>267</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271</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312</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272</v>
      </c>
      <c r="B111" s="73"/>
      <c r="C111" s="74">
        <v>41</v>
      </c>
      <c r="D111" s="77" t="s">
        <v>281</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3" t="s">
        <v>315</v>
      </c>
      <c r="B113" s="354"/>
      <c r="C113" s="76">
        <v>10</v>
      </c>
      <c r="D113" s="85" t="s">
        <v>267</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271</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298</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272</v>
      </c>
      <c r="B116" s="73"/>
      <c r="C116" s="74">
        <v>41</v>
      </c>
      <c r="D116" s="77" t="s">
        <v>281</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3" t="s">
        <v>316</v>
      </c>
      <c r="B118" s="354"/>
      <c r="C118" s="76">
        <v>10</v>
      </c>
      <c r="D118" s="85" t="s">
        <v>267</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271</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307</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272</v>
      </c>
      <c r="B121" s="73"/>
      <c r="C121" s="74">
        <v>41</v>
      </c>
      <c r="D121" s="77" t="s">
        <v>281</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3" t="s">
        <v>317</v>
      </c>
      <c r="B123" s="354"/>
      <c r="C123" s="76">
        <v>10</v>
      </c>
      <c r="D123" s="85" t="s">
        <v>267</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271</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307</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272</v>
      </c>
      <c r="B126" s="73"/>
      <c r="C126" s="74">
        <v>41</v>
      </c>
      <c r="D126" s="77" t="s">
        <v>281</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3" t="s">
        <v>318</v>
      </c>
      <c r="B128" s="354"/>
      <c r="C128" s="76">
        <v>10</v>
      </c>
      <c r="D128" s="85" t="s">
        <v>267</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271</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307</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272</v>
      </c>
      <c r="B131" s="73"/>
      <c r="C131" s="74">
        <v>41</v>
      </c>
      <c r="D131" s="77" t="s">
        <v>281</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3" t="s">
        <v>319</v>
      </c>
      <c r="B133" s="354"/>
      <c r="C133" s="76">
        <v>10</v>
      </c>
      <c r="D133" s="85" t="s">
        <v>267</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271</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298</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272</v>
      </c>
      <c r="B136" s="73"/>
      <c r="C136" s="74">
        <v>41</v>
      </c>
      <c r="D136" s="77" t="s">
        <v>281</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3" t="s">
        <v>320</v>
      </c>
      <c r="B138" s="354"/>
      <c r="C138" s="80">
        <v>10</v>
      </c>
      <c r="D138" s="83" t="s">
        <v>267</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271</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272</v>
      </c>
      <c r="B140" s="81" t="s">
        <v>321</v>
      </c>
      <c r="C140" s="74">
        <v>39</v>
      </c>
      <c r="D140" s="77" t="s">
        <v>322</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323</v>
      </c>
      <c r="C141" s="74">
        <v>39</v>
      </c>
      <c r="D141" s="77" t="s">
        <v>322</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281</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3" t="s">
        <v>324</v>
      </c>
      <c r="B143" s="354"/>
      <c r="C143" s="80">
        <v>10</v>
      </c>
      <c r="D143" s="83" t="s">
        <v>267</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325</v>
      </c>
      <c r="B144" s="313"/>
      <c r="C144" s="88">
        <v>41</v>
      </c>
      <c r="D144" s="84" t="s">
        <v>281</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3" t="s">
        <v>326</v>
      </c>
      <c r="B145" s="364"/>
      <c r="C145" s="76">
        <v>10</v>
      </c>
      <c r="D145" s="85" t="s">
        <v>267</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325</v>
      </c>
      <c r="B146" s="316"/>
      <c r="C146" s="86">
        <v>41</v>
      </c>
      <c r="D146" s="82" t="s">
        <v>281</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3" t="s">
        <v>327</v>
      </c>
      <c r="B147" s="364"/>
      <c r="C147" s="76">
        <v>10</v>
      </c>
      <c r="D147" s="85" t="s">
        <v>267</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325</v>
      </c>
      <c r="B148" s="316"/>
      <c r="C148" s="86">
        <v>41</v>
      </c>
      <c r="D148" s="82" t="s">
        <v>281</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3" t="s">
        <v>328</v>
      </c>
      <c r="B149" s="364"/>
      <c r="C149" s="76">
        <v>10</v>
      </c>
      <c r="D149" s="85" t="s">
        <v>267</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325</v>
      </c>
      <c r="B150" s="316"/>
      <c r="C150" s="86">
        <v>41</v>
      </c>
      <c r="D150" s="82" t="s">
        <v>281</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3" t="s">
        <v>329</v>
      </c>
      <c r="B152" s="374"/>
      <c r="C152" s="374"/>
      <c r="D152" s="375"/>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22"/>
  <sheetViews>
    <sheetView workbookViewId="0">
      <selection activeCell="M2" sqref="M2"/>
    </sheetView>
    <sheetView workbookViewId="1"/>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3" x14ac:dyDescent="0.25">
      <c r="A1" s="108" t="s">
        <v>12</v>
      </c>
      <c r="B1" s="108"/>
      <c r="C1" s="108"/>
      <c r="D1" s="108"/>
      <c r="E1" s="108"/>
      <c r="J1" t="s">
        <v>709</v>
      </c>
      <c r="M1" t="s">
        <v>710</v>
      </c>
    </row>
    <row r="2" spans="1:13" x14ac:dyDescent="0.25">
      <c r="J2" s="339" t="s">
        <v>680</v>
      </c>
      <c r="K2" s="339" t="s">
        <v>681</v>
      </c>
      <c r="L2" s="339" t="s">
        <v>486</v>
      </c>
    </row>
    <row r="3" spans="1:13" x14ac:dyDescent="0.25">
      <c r="A3" s="389" t="s">
        <v>330</v>
      </c>
      <c r="B3" s="390"/>
      <c r="J3" s="234" t="s">
        <v>28</v>
      </c>
      <c r="K3" s="343"/>
      <c r="L3" s="343"/>
    </row>
    <row r="4" spans="1:13" x14ac:dyDescent="0.25">
      <c r="A4" s="146" t="s">
        <v>331</v>
      </c>
      <c r="B4" s="109">
        <v>3</v>
      </c>
      <c r="C4" s="245" t="s">
        <v>332</v>
      </c>
      <c r="J4" s="234" t="s">
        <v>30</v>
      </c>
      <c r="K4" s="343"/>
      <c r="L4" s="343"/>
    </row>
    <row r="5" spans="1:13" x14ac:dyDescent="0.25">
      <c r="A5" s="146" t="s">
        <v>333</v>
      </c>
      <c r="B5" s="109">
        <v>3</v>
      </c>
      <c r="C5" s="245" t="s">
        <v>332</v>
      </c>
      <c r="J5" s="234" t="s">
        <v>31</v>
      </c>
      <c r="K5" s="343"/>
      <c r="L5" s="343"/>
    </row>
    <row r="6" spans="1:13" x14ac:dyDescent="0.25">
      <c r="J6" s="234" t="s">
        <v>33</v>
      </c>
      <c r="K6" s="343"/>
      <c r="L6" s="343"/>
    </row>
    <row r="7" spans="1:13" x14ac:dyDescent="0.25">
      <c r="A7" s="389" t="s">
        <v>334</v>
      </c>
      <c r="B7" s="390"/>
      <c r="C7" s="115" t="s">
        <v>335</v>
      </c>
      <c r="J7" s="234" t="s">
        <v>35</v>
      </c>
      <c r="K7" s="343"/>
      <c r="L7" s="343"/>
    </row>
    <row r="8" spans="1:13" x14ac:dyDescent="0.25">
      <c r="A8" s="146" t="s">
        <v>1</v>
      </c>
      <c r="B8" s="109">
        <v>0.9</v>
      </c>
      <c r="C8" s="116" t="s">
        <v>336</v>
      </c>
      <c r="J8" s="234" t="s">
        <v>36</v>
      </c>
      <c r="K8" s="343"/>
      <c r="L8" s="343"/>
    </row>
    <row r="9" spans="1:13" x14ac:dyDescent="0.25">
      <c r="A9" s="146" t="s">
        <v>2</v>
      </c>
      <c r="B9" s="109">
        <v>0.9</v>
      </c>
      <c r="C9" s="116" t="s">
        <v>337</v>
      </c>
      <c r="J9" s="234" t="s">
        <v>37</v>
      </c>
      <c r="K9" s="343" t="s">
        <v>471</v>
      </c>
      <c r="L9" s="343">
        <v>1</v>
      </c>
    </row>
    <row r="10" spans="1:13" x14ac:dyDescent="0.25">
      <c r="A10" s="146" t="s">
        <v>3</v>
      </c>
      <c r="B10" s="109">
        <v>0.9</v>
      </c>
      <c r="C10" s="116" t="s">
        <v>338</v>
      </c>
      <c r="J10" s="234" t="s">
        <v>41</v>
      </c>
      <c r="K10" s="343" t="s">
        <v>471</v>
      </c>
      <c r="L10" s="343">
        <v>1</v>
      </c>
    </row>
    <row r="11" spans="1:13" x14ac:dyDescent="0.25">
      <c r="A11" s="146" t="s">
        <v>4</v>
      </c>
      <c r="B11" s="109">
        <v>0.9</v>
      </c>
      <c r="C11" s="116" t="s">
        <v>339</v>
      </c>
      <c r="J11" s="234" t="s">
        <v>42</v>
      </c>
      <c r="K11" s="343" t="s">
        <v>471</v>
      </c>
      <c r="L11" s="343">
        <v>1</v>
      </c>
    </row>
    <row r="12" spans="1:13" x14ac:dyDescent="0.25">
      <c r="A12" s="146" t="s">
        <v>5</v>
      </c>
      <c r="B12" s="109">
        <v>0.9</v>
      </c>
      <c r="C12" s="245" t="s">
        <v>340</v>
      </c>
      <c r="J12" s="234" t="s">
        <v>43</v>
      </c>
      <c r="K12" s="343" t="s">
        <v>50</v>
      </c>
      <c r="L12" s="343">
        <v>5</v>
      </c>
    </row>
    <row r="13" spans="1:13" x14ac:dyDescent="0.25">
      <c r="J13" s="234" t="s">
        <v>44</v>
      </c>
      <c r="K13" s="343" t="s">
        <v>55</v>
      </c>
      <c r="L13" s="343">
        <v>1</v>
      </c>
    </row>
    <row r="14" spans="1:13" x14ac:dyDescent="0.25">
      <c r="A14" s="122" t="s">
        <v>341</v>
      </c>
      <c r="J14" s="234" t="s">
        <v>45</v>
      </c>
      <c r="K14" s="343" t="s">
        <v>55</v>
      </c>
      <c r="L14" s="343">
        <v>1</v>
      </c>
    </row>
    <row r="15" spans="1:13" x14ac:dyDescent="0.25">
      <c r="A15" s="325" t="s">
        <v>55</v>
      </c>
      <c r="J15" s="234" t="s">
        <v>47</v>
      </c>
      <c r="K15" s="343"/>
      <c r="L15" s="343"/>
    </row>
    <row r="16" spans="1:13" x14ac:dyDescent="0.25">
      <c r="A16" s="325" t="s">
        <v>11</v>
      </c>
      <c r="J16" s="234" t="s">
        <v>48</v>
      </c>
      <c r="K16" s="343" t="s">
        <v>50</v>
      </c>
      <c r="L16" s="343">
        <v>3</v>
      </c>
    </row>
    <row r="17" spans="1:12" x14ac:dyDescent="0.25">
      <c r="A17" s="325" t="s">
        <v>11</v>
      </c>
      <c r="J17" s="234" t="s">
        <v>49</v>
      </c>
      <c r="K17" s="343"/>
      <c r="L17" s="343"/>
    </row>
    <row r="18" spans="1:12" x14ac:dyDescent="0.25">
      <c r="A18" s="325" t="s">
        <v>11</v>
      </c>
      <c r="J18" s="234" t="s">
        <v>51</v>
      </c>
      <c r="K18" s="343" t="s">
        <v>50</v>
      </c>
      <c r="L18" s="343">
        <v>3</v>
      </c>
    </row>
    <row r="19" spans="1:12" x14ac:dyDescent="0.25">
      <c r="A19" s="325" t="s">
        <v>11</v>
      </c>
      <c r="J19" s="234" t="s">
        <v>52</v>
      </c>
      <c r="K19" s="343" t="s">
        <v>471</v>
      </c>
      <c r="L19" s="343">
        <v>1</v>
      </c>
    </row>
    <row r="20" spans="1:12" x14ac:dyDescent="0.25">
      <c r="A20" s="325" t="s">
        <v>11</v>
      </c>
      <c r="B20" s="124"/>
      <c r="C20" s="124"/>
      <c r="J20" s="234" t="s">
        <v>54</v>
      </c>
      <c r="K20" s="343"/>
      <c r="L20" s="343"/>
    </row>
    <row r="21" spans="1:12" ht="15.75" customHeight="1" x14ac:dyDescent="0.25">
      <c r="A21" s="325" t="s">
        <v>11</v>
      </c>
      <c r="B21" s="123"/>
      <c r="C21" s="123"/>
      <c r="J21" s="234" t="s">
        <v>56</v>
      </c>
      <c r="K21" s="343" t="s">
        <v>465</v>
      </c>
      <c r="L21" s="343">
        <v>4</v>
      </c>
    </row>
    <row r="22" spans="1:12" x14ac:dyDescent="0.25">
      <c r="J22" s="234" t="s">
        <v>57</v>
      </c>
      <c r="K22" s="343" t="s">
        <v>465</v>
      </c>
      <c r="L22" s="343">
        <v>4</v>
      </c>
    </row>
    <row r="23" spans="1:12" x14ac:dyDescent="0.25">
      <c r="A23" s="391" t="s">
        <v>342</v>
      </c>
      <c r="B23" s="390"/>
      <c r="C23" t="s">
        <v>343</v>
      </c>
      <c r="J23" s="234" t="s">
        <v>58</v>
      </c>
      <c r="K23" s="343" t="s">
        <v>465</v>
      </c>
      <c r="L23" s="343">
        <v>2</v>
      </c>
    </row>
    <row r="24" spans="1:12" x14ac:dyDescent="0.25">
      <c r="A24" s="131" t="s">
        <v>55</v>
      </c>
      <c r="B24" s="234" t="s">
        <v>344</v>
      </c>
      <c r="C24" t="s">
        <v>345</v>
      </c>
      <c r="J24" s="234" t="s">
        <v>59</v>
      </c>
      <c r="K24" s="343" t="s">
        <v>465</v>
      </c>
      <c r="L24" s="343">
        <v>2</v>
      </c>
    </row>
    <row r="25" spans="1:12" x14ac:dyDescent="0.25">
      <c r="A25" s="131" t="s">
        <v>32</v>
      </c>
      <c r="B25" s="234" t="s">
        <v>346</v>
      </c>
      <c r="C25" t="s">
        <v>347</v>
      </c>
      <c r="J25" s="234" t="s">
        <v>60</v>
      </c>
      <c r="K25" s="343" t="s">
        <v>465</v>
      </c>
      <c r="L25" s="343">
        <v>2</v>
      </c>
    </row>
    <row r="26" spans="1:12" x14ac:dyDescent="0.25">
      <c r="A26" s="131" t="s">
        <v>50</v>
      </c>
      <c r="B26" s="234" t="s">
        <v>348</v>
      </c>
      <c r="C26" t="s">
        <v>349</v>
      </c>
      <c r="J26" s="234" t="s">
        <v>61</v>
      </c>
      <c r="K26" s="343" t="s">
        <v>465</v>
      </c>
      <c r="L26" s="343">
        <v>2</v>
      </c>
    </row>
    <row r="27" spans="1:12" x14ac:dyDescent="0.25">
      <c r="A27" s="131" t="s">
        <v>350</v>
      </c>
      <c r="B27" s="234" t="s">
        <v>351</v>
      </c>
      <c r="C27" s="392" t="s">
        <v>352</v>
      </c>
      <c r="D27" s="392"/>
      <c r="E27" s="392"/>
      <c r="F27" s="392"/>
      <c r="G27" s="392"/>
      <c r="H27" s="392"/>
      <c r="J27" s="234" t="s">
        <v>62</v>
      </c>
      <c r="K27" s="343" t="s">
        <v>465</v>
      </c>
      <c r="L27" s="343">
        <v>2</v>
      </c>
    </row>
    <row r="28" spans="1:12" x14ac:dyDescent="0.25">
      <c r="C28" s="392"/>
      <c r="D28" s="392"/>
      <c r="E28" s="392"/>
      <c r="F28" s="392"/>
      <c r="G28" s="392"/>
      <c r="H28" s="392"/>
      <c r="J28" s="234" t="s">
        <v>63</v>
      </c>
      <c r="K28" s="343" t="s">
        <v>53</v>
      </c>
      <c r="L28" s="343">
        <v>3</v>
      </c>
    </row>
    <row r="29" spans="1:12" x14ac:dyDescent="0.25">
      <c r="C29" s="393"/>
      <c r="D29" s="393"/>
      <c r="E29" s="393"/>
      <c r="F29" s="393"/>
      <c r="G29" s="393"/>
      <c r="H29" s="393"/>
      <c r="J29" s="234" t="s">
        <v>64</v>
      </c>
      <c r="K29" s="343" t="s">
        <v>682</v>
      </c>
      <c r="L29" s="343">
        <v>5</v>
      </c>
    </row>
    <row r="30" spans="1:12" x14ac:dyDescent="0.25">
      <c r="J30" s="234" t="s">
        <v>65</v>
      </c>
      <c r="K30" s="343" t="s">
        <v>682</v>
      </c>
      <c r="L30" s="343">
        <v>5</v>
      </c>
    </row>
    <row r="31" spans="1:12" x14ac:dyDescent="0.25">
      <c r="A31"/>
      <c r="B31"/>
      <c r="C31"/>
      <c r="J31" s="234" t="s">
        <v>66</v>
      </c>
      <c r="K31" s="343"/>
      <c r="L31" s="343"/>
    </row>
    <row r="32" spans="1:12" x14ac:dyDescent="0.25">
      <c r="A32"/>
      <c r="B32"/>
      <c r="C32"/>
      <c r="J32" s="234" t="s">
        <v>67</v>
      </c>
      <c r="K32" s="343"/>
      <c r="L32" s="343"/>
    </row>
    <row r="33" spans="1:12" x14ac:dyDescent="0.25">
      <c r="A33"/>
      <c r="B33"/>
      <c r="C33"/>
      <c r="J33" s="234" t="s">
        <v>68</v>
      </c>
      <c r="K33" s="343"/>
      <c r="L33" s="343"/>
    </row>
    <row r="34" spans="1:12" x14ac:dyDescent="0.25">
      <c r="A34"/>
      <c r="B34"/>
      <c r="C34"/>
      <c r="J34" s="234" t="s">
        <v>69</v>
      </c>
      <c r="K34" s="343"/>
      <c r="L34" s="343"/>
    </row>
    <row r="35" spans="1:12" x14ac:dyDescent="0.25">
      <c r="A35"/>
      <c r="B35"/>
      <c r="C35"/>
      <c r="J35" s="234" t="s">
        <v>70</v>
      </c>
      <c r="K35" s="343"/>
      <c r="L35" s="343"/>
    </row>
    <row r="36" spans="1:12" x14ac:dyDescent="0.25">
      <c r="A36"/>
      <c r="B36"/>
      <c r="C36"/>
      <c r="J36" s="234" t="s">
        <v>71</v>
      </c>
      <c r="K36" s="343"/>
      <c r="L36" s="343"/>
    </row>
    <row r="37" spans="1:12" x14ac:dyDescent="0.25">
      <c r="A37"/>
      <c r="B37"/>
      <c r="C37"/>
      <c r="J37" s="234" t="s">
        <v>72</v>
      </c>
      <c r="K37" s="343"/>
      <c r="L37" s="343"/>
    </row>
    <row r="38" spans="1:12" x14ac:dyDescent="0.25">
      <c r="A38"/>
      <c r="B38"/>
      <c r="C38"/>
      <c r="J38" s="234" t="s">
        <v>73</v>
      </c>
      <c r="K38" s="343"/>
      <c r="L38" s="343"/>
    </row>
    <row r="39" spans="1:12" x14ac:dyDescent="0.25">
      <c r="A39"/>
      <c r="B39"/>
      <c r="C39"/>
      <c r="J39" s="234" t="s">
        <v>74</v>
      </c>
      <c r="K39" s="343"/>
      <c r="L39" s="343"/>
    </row>
    <row r="40" spans="1:12" x14ac:dyDescent="0.25">
      <c r="A40"/>
      <c r="B40"/>
      <c r="C40"/>
      <c r="J40" s="234" t="s">
        <v>75</v>
      </c>
      <c r="K40" s="343"/>
      <c r="L40" s="343"/>
    </row>
    <row r="41" spans="1:12" x14ac:dyDescent="0.25">
      <c r="A41"/>
      <c r="B41"/>
      <c r="C41"/>
      <c r="J41" s="234" t="s">
        <v>656</v>
      </c>
      <c r="K41" s="343"/>
      <c r="L41" s="343"/>
    </row>
    <row r="42" spans="1:12" x14ac:dyDescent="0.25">
      <c r="A42"/>
      <c r="B42"/>
      <c r="C42"/>
      <c r="J42" s="234" t="s">
        <v>76</v>
      </c>
      <c r="K42" s="343" t="s">
        <v>477</v>
      </c>
      <c r="L42" s="343">
        <v>4</v>
      </c>
    </row>
    <row r="43" spans="1:12" x14ac:dyDescent="0.25">
      <c r="A43"/>
      <c r="B43"/>
      <c r="C43"/>
      <c r="J43" s="234" t="s">
        <v>78</v>
      </c>
      <c r="K43" s="343" t="s">
        <v>55</v>
      </c>
      <c r="L43" s="343">
        <v>4</v>
      </c>
    </row>
    <row r="44" spans="1:12" x14ac:dyDescent="0.25">
      <c r="A44"/>
      <c r="B44"/>
      <c r="C44"/>
      <c r="J44" s="234" t="s">
        <v>79</v>
      </c>
      <c r="K44" s="343" t="s">
        <v>350</v>
      </c>
      <c r="L44" s="343">
        <v>5</v>
      </c>
    </row>
    <row r="45" spans="1:12" x14ac:dyDescent="0.25">
      <c r="A45"/>
      <c r="B45"/>
      <c r="C45"/>
      <c r="J45" s="234" t="s">
        <v>80</v>
      </c>
      <c r="K45" s="343" t="s">
        <v>53</v>
      </c>
      <c r="L45" s="343">
        <v>3</v>
      </c>
    </row>
    <row r="46" spans="1:12" x14ac:dyDescent="0.25">
      <c r="A46"/>
      <c r="B46"/>
      <c r="C46"/>
      <c r="J46" s="234" t="s">
        <v>81</v>
      </c>
      <c r="K46" s="343" t="s">
        <v>53</v>
      </c>
      <c r="L46" s="343">
        <v>2</v>
      </c>
    </row>
    <row r="47" spans="1:12" x14ac:dyDescent="0.25">
      <c r="A47"/>
      <c r="B47"/>
      <c r="C47"/>
      <c r="J47" s="234" t="s">
        <v>82</v>
      </c>
      <c r="K47" s="343" t="s">
        <v>350</v>
      </c>
      <c r="L47" s="343">
        <v>2</v>
      </c>
    </row>
    <row r="48" spans="1:12" x14ac:dyDescent="0.25">
      <c r="A48"/>
      <c r="B48"/>
      <c r="C48"/>
      <c r="J48" s="234" t="s">
        <v>83</v>
      </c>
      <c r="K48" s="343" t="s">
        <v>350</v>
      </c>
      <c r="L48" s="343">
        <v>2</v>
      </c>
    </row>
    <row r="49" spans="1:12" x14ac:dyDescent="0.25">
      <c r="A49"/>
      <c r="B49"/>
      <c r="C49"/>
      <c r="J49" s="234" t="s">
        <v>657</v>
      </c>
      <c r="K49" s="343" t="s">
        <v>350</v>
      </c>
      <c r="L49" s="343">
        <v>2</v>
      </c>
    </row>
    <row r="50" spans="1:12" x14ac:dyDescent="0.25">
      <c r="A50"/>
      <c r="B50"/>
      <c r="C50"/>
      <c r="J50" s="234" t="s">
        <v>84</v>
      </c>
      <c r="K50" s="343"/>
      <c r="L50" s="343"/>
    </row>
    <row r="51" spans="1:12" x14ac:dyDescent="0.25">
      <c r="A51"/>
      <c r="B51"/>
      <c r="C51"/>
      <c r="J51" s="234" t="s">
        <v>86</v>
      </c>
      <c r="K51" s="343" t="s">
        <v>473</v>
      </c>
      <c r="L51" s="343">
        <v>2</v>
      </c>
    </row>
    <row r="52" spans="1:12" x14ac:dyDescent="0.25">
      <c r="A52"/>
      <c r="B52"/>
      <c r="C52"/>
      <c r="J52" s="234" t="s">
        <v>87</v>
      </c>
      <c r="K52" s="343" t="s">
        <v>473</v>
      </c>
      <c r="L52" s="343">
        <v>2</v>
      </c>
    </row>
    <row r="53" spans="1:12" x14ac:dyDescent="0.25">
      <c r="A53"/>
      <c r="B53"/>
      <c r="C53"/>
      <c r="J53" s="234" t="s">
        <v>88</v>
      </c>
      <c r="K53" s="343" t="s">
        <v>473</v>
      </c>
      <c r="L53" s="343">
        <v>2</v>
      </c>
    </row>
    <row r="54" spans="1:12" x14ac:dyDescent="0.25">
      <c r="A54"/>
      <c r="B54"/>
      <c r="C54"/>
      <c r="J54" s="234" t="s">
        <v>89</v>
      </c>
      <c r="K54" s="343" t="s">
        <v>473</v>
      </c>
      <c r="L54" s="343">
        <v>2</v>
      </c>
    </row>
    <row r="55" spans="1:12" x14ac:dyDescent="0.25">
      <c r="A55"/>
      <c r="B55"/>
      <c r="C55"/>
      <c r="J55" s="234" t="s">
        <v>90</v>
      </c>
      <c r="K55" s="343" t="s">
        <v>473</v>
      </c>
      <c r="L55" s="343">
        <v>2</v>
      </c>
    </row>
    <row r="56" spans="1:12" x14ac:dyDescent="0.25">
      <c r="A56"/>
      <c r="B56"/>
      <c r="C56"/>
      <c r="J56" s="234" t="s">
        <v>91</v>
      </c>
      <c r="K56" s="343"/>
      <c r="L56" s="343"/>
    </row>
    <row r="57" spans="1:12" x14ac:dyDescent="0.25">
      <c r="A57"/>
      <c r="B57"/>
      <c r="C57"/>
      <c r="J57" s="234" t="s">
        <v>92</v>
      </c>
      <c r="K57" s="343"/>
      <c r="L57" s="343"/>
    </row>
    <row r="58" spans="1:12" x14ac:dyDescent="0.25">
      <c r="A58"/>
      <c r="B58"/>
      <c r="C58"/>
      <c r="J58" s="234" t="s">
        <v>93</v>
      </c>
      <c r="K58" s="343"/>
      <c r="L58" s="343"/>
    </row>
    <row r="59" spans="1:12" x14ac:dyDescent="0.25">
      <c r="A59"/>
      <c r="B59"/>
      <c r="C59"/>
      <c r="J59" s="234" t="s">
        <v>94</v>
      </c>
      <c r="K59" s="343" t="s">
        <v>350</v>
      </c>
      <c r="L59" s="343">
        <v>3</v>
      </c>
    </row>
    <row r="60" spans="1:12" x14ac:dyDescent="0.25">
      <c r="A60"/>
      <c r="B60"/>
      <c r="C60"/>
      <c r="J60" s="234" t="s">
        <v>96</v>
      </c>
      <c r="K60" s="343"/>
      <c r="L60" s="343"/>
    </row>
    <row r="61" spans="1:12" x14ac:dyDescent="0.25">
      <c r="A61"/>
      <c r="B61"/>
      <c r="C61"/>
      <c r="J61" s="234" t="s">
        <v>97</v>
      </c>
      <c r="K61" s="343" t="s">
        <v>350</v>
      </c>
      <c r="L61" s="343">
        <v>1</v>
      </c>
    </row>
    <row r="62" spans="1:12" x14ac:dyDescent="0.25">
      <c r="A62"/>
      <c r="B62"/>
      <c r="C62"/>
      <c r="J62" s="234" t="s">
        <v>99</v>
      </c>
      <c r="K62" s="343" t="s">
        <v>53</v>
      </c>
      <c r="L62" s="343">
        <v>2</v>
      </c>
    </row>
    <row r="63" spans="1:12" x14ac:dyDescent="0.25">
      <c r="A63"/>
      <c r="B63"/>
      <c r="C63"/>
      <c r="J63" s="234" t="s">
        <v>100</v>
      </c>
      <c r="K63" s="343"/>
      <c r="L63" s="343"/>
    </row>
    <row r="64" spans="1:12" x14ac:dyDescent="0.25">
      <c r="A64"/>
      <c r="B64"/>
      <c r="C64"/>
      <c r="J64" s="234" t="s">
        <v>101</v>
      </c>
      <c r="K64" s="343"/>
      <c r="L64" s="343"/>
    </row>
    <row r="65" spans="1:12" x14ac:dyDescent="0.25">
      <c r="A65"/>
      <c r="B65"/>
      <c r="C65"/>
      <c r="J65" s="234" t="s">
        <v>102</v>
      </c>
      <c r="K65" s="343"/>
      <c r="L65" s="343"/>
    </row>
    <row r="66" spans="1:12" x14ac:dyDescent="0.25">
      <c r="J66" s="234" t="s">
        <v>104</v>
      </c>
      <c r="K66" s="343"/>
      <c r="L66" s="343"/>
    </row>
    <row r="67" spans="1:12" x14ac:dyDescent="0.25">
      <c r="J67" s="234" t="s">
        <v>105</v>
      </c>
      <c r="K67" s="343" t="s">
        <v>2</v>
      </c>
      <c r="L67" s="343">
        <v>2</v>
      </c>
    </row>
    <row r="68" spans="1:12" x14ac:dyDescent="0.25">
      <c r="J68" s="234" t="s">
        <v>106</v>
      </c>
      <c r="K68" s="343" t="s">
        <v>55</v>
      </c>
      <c r="L68" s="343">
        <v>2</v>
      </c>
    </row>
    <row r="69" spans="1:12" x14ac:dyDescent="0.25">
      <c r="J69" s="234" t="s">
        <v>107</v>
      </c>
      <c r="K69" s="343"/>
      <c r="L69" s="343"/>
    </row>
    <row r="70" spans="1:12" x14ac:dyDescent="0.25">
      <c r="J70" s="234" t="s">
        <v>108</v>
      </c>
      <c r="K70" s="343" t="s">
        <v>4</v>
      </c>
      <c r="L70" s="343">
        <v>2</v>
      </c>
    </row>
    <row r="71" spans="1:12" x14ac:dyDescent="0.25">
      <c r="J71" s="234" t="s">
        <v>109</v>
      </c>
      <c r="K71" s="343" t="s">
        <v>4</v>
      </c>
      <c r="L71" s="343">
        <v>2</v>
      </c>
    </row>
    <row r="72" spans="1:12" x14ac:dyDescent="0.25">
      <c r="J72" s="234" t="s">
        <v>110</v>
      </c>
      <c r="K72" s="343"/>
      <c r="L72" s="343"/>
    </row>
    <row r="73" spans="1:12" x14ac:dyDescent="0.25">
      <c r="J73" s="234" t="s">
        <v>111</v>
      </c>
      <c r="K73" s="343" t="s">
        <v>50</v>
      </c>
      <c r="L73" s="343">
        <v>2</v>
      </c>
    </row>
    <row r="74" spans="1:12" x14ac:dyDescent="0.25">
      <c r="J74" s="234" t="s">
        <v>112</v>
      </c>
      <c r="K74" s="343" t="s">
        <v>350</v>
      </c>
      <c r="L74" s="343">
        <v>1</v>
      </c>
    </row>
    <row r="75" spans="1:12" x14ac:dyDescent="0.25">
      <c r="J75" s="234" t="s">
        <v>113</v>
      </c>
      <c r="K75" s="343" t="s">
        <v>350</v>
      </c>
      <c r="L75" s="343">
        <v>1</v>
      </c>
    </row>
    <row r="76" spans="1:12" x14ac:dyDescent="0.25">
      <c r="J76" s="234" t="s">
        <v>114</v>
      </c>
      <c r="K76" s="343" t="s">
        <v>350</v>
      </c>
      <c r="L76" s="343">
        <v>1</v>
      </c>
    </row>
    <row r="77" spans="1:12" x14ac:dyDescent="0.25">
      <c r="J77" s="234" t="s">
        <v>115</v>
      </c>
      <c r="K77" s="343" t="s">
        <v>350</v>
      </c>
      <c r="L77" s="343">
        <v>1</v>
      </c>
    </row>
    <row r="78" spans="1:12" x14ac:dyDescent="0.25">
      <c r="J78" s="234" t="s">
        <v>116</v>
      </c>
      <c r="K78" s="343" t="s">
        <v>350</v>
      </c>
      <c r="L78" s="343">
        <v>1</v>
      </c>
    </row>
    <row r="79" spans="1:12" x14ac:dyDescent="0.25">
      <c r="J79" s="234" t="s">
        <v>117</v>
      </c>
      <c r="K79" s="343" t="s">
        <v>350</v>
      </c>
      <c r="L79" s="343">
        <v>1</v>
      </c>
    </row>
    <row r="80" spans="1:12" x14ac:dyDescent="0.25">
      <c r="J80" s="234" t="s">
        <v>118</v>
      </c>
      <c r="K80" s="343" t="s">
        <v>475</v>
      </c>
      <c r="L80" s="343">
        <v>1</v>
      </c>
    </row>
    <row r="81" spans="10:12" x14ac:dyDescent="0.25">
      <c r="J81" s="234" t="s">
        <v>119</v>
      </c>
      <c r="K81" s="343" t="s">
        <v>350</v>
      </c>
      <c r="L81" s="343">
        <v>1</v>
      </c>
    </row>
    <row r="82" spans="10:12" x14ac:dyDescent="0.25">
      <c r="J82" s="234" t="s">
        <v>120</v>
      </c>
      <c r="K82" s="343" t="s">
        <v>467</v>
      </c>
      <c r="L82" s="343">
        <v>3</v>
      </c>
    </row>
    <row r="83" spans="10:12" x14ac:dyDescent="0.25">
      <c r="J83" s="234" t="s">
        <v>121</v>
      </c>
      <c r="K83" s="343" t="s">
        <v>467</v>
      </c>
      <c r="L83" s="343">
        <v>3</v>
      </c>
    </row>
    <row r="84" spans="10:12" x14ac:dyDescent="0.25">
      <c r="J84" s="234" t="s">
        <v>122</v>
      </c>
      <c r="K84" s="343"/>
      <c r="L84" s="343"/>
    </row>
    <row r="85" spans="10:12" x14ac:dyDescent="0.25">
      <c r="J85" s="234" t="s">
        <v>123</v>
      </c>
      <c r="K85" s="343"/>
      <c r="L85" s="343"/>
    </row>
    <row r="86" spans="10:12" x14ac:dyDescent="0.25">
      <c r="J86" s="234" t="s">
        <v>124</v>
      </c>
      <c r="K86" s="343"/>
      <c r="L86" s="343"/>
    </row>
    <row r="87" spans="10:12" x14ac:dyDescent="0.25">
      <c r="J87" s="234" t="s">
        <v>125</v>
      </c>
      <c r="K87" s="343"/>
      <c r="L87" s="343"/>
    </row>
    <row r="88" spans="10:12" x14ac:dyDescent="0.25">
      <c r="J88" s="234" t="s">
        <v>126</v>
      </c>
      <c r="K88" s="343"/>
      <c r="L88" s="343"/>
    </row>
    <row r="89" spans="10:12" x14ac:dyDescent="0.25">
      <c r="J89" s="234" t="s">
        <v>127</v>
      </c>
      <c r="K89" s="343" t="s">
        <v>465</v>
      </c>
      <c r="L89" s="343">
        <v>2</v>
      </c>
    </row>
    <row r="90" spans="10:12" x14ac:dyDescent="0.25">
      <c r="J90" s="234" t="s">
        <v>128</v>
      </c>
      <c r="K90" s="343" t="s">
        <v>53</v>
      </c>
      <c r="L90" s="343">
        <v>2</v>
      </c>
    </row>
    <row r="91" spans="10:12" x14ac:dyDescent="0.25">
      <c r="J91" s="234" t="s">
        <v>129</v>
      </c>
      <c r="K91" s="343" t="s">
        <v>53</v>
      </c>
      <c r="L91" s="343">
        <v>2</v>
      </c>
    </row>
    <row r="92" spans="10:12" x14ac:dyDescent="0.25">
      <c r="J92" s="234" t="s">
        <v>130</v>
      </c>
      <c r="K92" s="343" t="s">
        <v>471</v>
      </c>
      <c r="L92" s="343">
        <v>5</v>
      </c>
    </row>
    <row r="93" spans="10:12" x14ac:dyDescent="0.25">
      <c r="J93" s="234" t="s">
        <v>131</v>
      </c>
      <c r="K93" s="343" t="s">
        <v>471</v>
      </c>
      <c r="L93" s="343">
        <v>5</v>
      </c>
    </row>
    <row r="94" spans="10:12" x14ac:dyDescent="0.25">
      <c r="J94" s="234" t="s">
        <v>132</v>
      </c>
      <c r="K94" s="343" t="s">
        <v>50</v>
      </c>
      <c r="L94" s="343">
        <v>5</v>
      </c>
    </row>
    <row r="95" spans="10:12" x14ac:dyDescent="0.25">
      <c r="J95" s="234" t="s">
        <v>133</v>
      </c>
      <c r="K95" s="343" t="s">
        <v>4</v>
      </c>
      <c r="L95" s="343">
        <v>5</v>
      </c>
    </row>
    <row r="96" spans="10:12" x14ac:dyDescent="0.25">
      <c r="J96" s="234" t="s">
        <v>134</v>
      </c>
      <c r="K96" s="343" t="s">
        <v>467</v>
      </c>
      <c r="L96" s="343">
        <v>5</v>
      </c>
    </row>
    <row r="97" spans="10:12" x14ac:dyDescent="0.25">
      <c r="J97" s="234" t="s">
        <v>135</v>
      </c>
      <c r="K97" s="343"/>
      <c r="L97" s="343"/>
    </row>
    <row r="98" spans="10:12" x14ac:dyDescent="0.25">
      <c r="J98" s="234" t="s">
        <v>136</v>
      </c>
      <c r="K98" s="343"/>
      <c r="L98" s="343"/>
    </row>
    <row r="99" spans="10:12" x14ac:dyDescent="0.25">
      <c r="J99" s="234" t="s">
        <v>137</v>
      </c>
      <c r="K99" s="343"/>
      <c r="L99" s="343"/>
    </row>
    <row r="100" spans="10:12" x14ac:dyDescent="0.25">
      <c r="J100" s="234" t="s">
        <v>138</v>
      </c>
      <c r="K100" s="343"/>
      <c r="L100" s="343"/>
    </row>
    <row r="101" spans="10:12" x14ac:dyDescent="0.25">
      <c r="J101" s="234" t="s">
        <v>139</v>
      </c>
      <c r="K101" s="343"/>
      <c r="L101" s="343"/>
    </row>
    <row r="102" spans="10:12" x14ac:dyDescent="0.25">
      <c r="J102" s="234" t="s">
        <v>140</v>
      </c>
      <c r="K102" s="343"/>
      <c r="L102" s="343"/>
    </row>
    <row r="103" spans="10:12" x14ac:dyDescent="0.25">
      <c r="J103" s="234" t="s">
        <v>141</v>
      </c>
      <c r="K103" s="343"/>
      <c r="L103" s="343"/>
    </row>
    <row r="104" spans="10:12" x14ac:dyDescent="0.25">
      <c r="J104" s="234" t="s">
        <v>142</v>
      </c>
      <c r="K104" s="343"/>
      <c r="L104" s="343"/>
    </row>
    <row r="105" spans="10:12" x14ac:dyDescent="0.25">
      <c r="J105" s="234" t="s">
        <v>143</v>
      </c>
      <c r="K105" s="343"/>
      <c r="L105" s="343"/>
    </row>
    <row r="106" spans="10:12" x14ac:dyDescent="0.25">
      <c r="J106" s="234" t="s">
        <v>144</v>
      </c>
      <c r="K106" s="343"/>
      <c r="L106" s="343"/>
    </row>
    <row r="107" spans="10:12" x14ac:dyDescent="0.25">
      <c r="J107" s="234" t="s">
        <v>145</v>
      </c>
      <c r="K107" s="343"/>
      <c r="L107" s="343"/>
    </row>
    <row r="108" spans="10:12" x14ac:dyDescent="0.25">
      <c r="J108" s="234" t="s">
        <v>146</v>
      </c>
      <c r="K108" s="343"/>
      <c r="L108" s="343"/>
    </row>
    <row r="109" spans="10:12" x14ac:dyDescent="0.25">
      <c r="J109" s="234" t="s">
        <v>147</v>
      </c>
      <c r="K109" s="343"/>
      <c r="L109" s="343"/>
    </row>
    <row r="110" spans="10:12" x14ac:dyDescent="0.25">
      <c r="J110" s="234" t="s">
        <v>148</v>
      </c>
      <c r="K110" s="343" t="s">
        <v>53</v>
      </c>
      <c r="L110" s="343">
        <v>1</v>
      </c>
    </row>
    <row r="111" spans="10:12" x14ac:dyDescent="0.25">
      <c r="J111" s="234" t="s">
        <v>149</v>
      </c>
      <c r="K111" s="343" t="s">
        <v>53</v>
      </c>
      <c r="L111" s="343">
        <v>1</v>
      </c>
    </row>
    <row r="112" spans="10:12" x14ac:dyDescent="0.25">
      <c r="J112" s="234" t="s">
        <v>150</v>
      </c>
      <c r="K112" s="343" t="s">
        <v>53</v>
      </c>
      <c r="L112" s="343">
        <v>1</v>
      </c>
    </row>
    <row r="113" spans="10:12" x14ac:dyDescent="0.25">
      <c r="J113" s="234" t="s">
        <v>151</v>
      </c>
      <c r="K113" s="343" t="s">
        <v>50</v>
      </c>
      <c r="L113" s="343">
        <v>4</v>
      </c>
    </row>
    <row r="114" spans="10:12" x14ac:dyDescent="0.25">
      <c r="J114" s="234" t="s">
        <v>152</v>
      </c>
      <c r="K114" s="343"/>
      <c r="L114" s="343"/>
    </row>
    <row r="115" spans="10:12" x14ac:dyDescent="0.25">
      <c r="J115" s="234" t="s">
        <v>153</v>
      </c>
      <c r="K115" s="343"/>
      <c r="L115" s="343"/>
    </row>
    <row r="116" spans="10:12" x14ac:dyDescent="0.25">
      <c r="J116" s="234" t="s">
        <v>154</v>
      </c>
      <c r="K116" s="343"/>
      <c r="L116" s="343"/>
    </row>
    <row r="117" spans="10:12" x14ac:dyDescent="0.25">
      <c r="J117" s="234" t="s">
        <v>156</v>
      </c>
      <c r="K117" s="343"/>
      <c r="L117" s="343"/>
    </row>
    <row r="118" spans="10:12" x14ac:dyDescent="0.25">
      <c r="J118" s="234" t="s">
        <v>157</v>
      </c>
      <c r="K118" s="343"/>
      <c r="L118" s="343"/>
    </row>
    <row r="119" spans="10:12" x14ac:dyDescent="0.25">
      <c r="J119" s="234" t="s">
        <v>158</v>
      </c>
      <c r="K119" s="343" t="s">
        <v>53</v>
      </c>
      <c r="L119" s="343">
        <v>4</v>
      </c>
    </row>
    <row r="120" spans="10:12" x14ac:dyDescent="0.25">
      <c r="J120" s="234" t="s">
        <v>159</v>
      </c>
      <c r="K120" s="343" t="s">
        <v>4</v>
      </c>
      <c r="L120" s="343">
        <v>1</v>
      </c>
    </row>
    <row r="121" spans="10:12" x14ac:dyDescent="0.25">
      <c r="J121" s="234" t="s">
        <v>160</v>
      </c>
      <c r="K121" s="343"/>
      <c r="L121" s="343"/>
    </row>
    <row r="122" spans="10:12" x14ac:dyDescent="0.25">
      <c r="J122" s="234" t="s">
        <v>161</v>
      </c>
      <c r="K122" s="343"/>
      <c r="L122" s="343"/>
    </row>
    <row r="123" spans="10:12" x14ac:dyDescent="0.25">
      <c r="J123" s="234" t="s">
        <v>162</v>
      </c>
      <c r="K123" s="343"/>
      <c r="L123" s="343"/>
    </row>
    <row r="124" spans="10:12" x14ac:dyDescent="0.25">
      <c r="J124" s="234" t="s">
        <v>163</v>
      </c>
      <c r="K124" s="343"/>
      <c r="L124" s="343"/>
    </row>
    <row r="125" spans="10:12" x14ac:dyDescent="0.25">
      <c r="J125" s="234" t="s">
        <v>164</v>
      </c>
      <c r="K125" s="343"/>
      <c r="L125" s="343"/>
    </row>
    <row r="126" spans="10:12" x14ac:dyDescent="0.25">
      <c r="J126" s="234" t="s">
        <v>165</v>
      </c>
      <c r="K126" s="343"/>
      <c r="L126" s="343"/>
    </row>
    <row r="127" spans="10:12" x14ac:dyDescent="0.25">
      <c r="J127" s="234" t="s">
        <v>166</v>
      </c>
      <c r="K127" s="343"/>
      <c r="L127" s="343"/>
    </row>
    <row r="128" spans="10:12" x14ac:dyDescent="0.25">
      <c r="J128" s="234" t="s">
        <v>167</v>
      </c>
      <c r="K128" s="343"/>
      <c r="L128" s="343"/>
    </row>
    <row r="129" spans="10:12" x14ac:dyDescent="0.25">
      <c r="J129" s="234" t="s">
        <v>168</v>
      </c>
      <c r="K129" s="343"/>
      <c r="L129" s="343"/>
    </row>
    <row r="130" spans="10:12" x14ac:dyDescent="0.25">
      <c r="J130" s="234" t="s">
        <v>169</v>
      </c>
      <c r="K130" s="343"/>
      <c r="L130" s="343"/>
    </row>
    <row r="131" spans="10:12" x14ac:dyDescent="0.25">
      <c r="J131" s="234" t="s">
        <v>170</v>
      </c>
      <c r="K131" s="343" t="s">
        <v>53</v>
      </c>
      <c r="L131" s="343">
        <v>1</v>
      </c>
    </row>
    <row r="132" spans="10:12" x14ac:dyDescent="0.25">
      <c r="J132" s="234" t="s">
        <v>171</v>
      </c>
      <c r="K132" s="343" t="s">
        <v>50</v>
      </c>
      <c r="L132" s="343">
        <v>5</v>
      </c>
    </row>
    <row r="133" spans="10:12" x14ac:dyDescent="0.25">
      <c r="J133" s="234" t="s">
        <v>172</v>
      </c>
      <c r="K133" s="343" t="s">
        <v>50</v>
      </c>
      <c r="L133" s="343">
        <v>5</v>
      </c>
    </row>
    <row r="134" spans="10:12" x14ac:dyDescent="0.25">
      <c r="J134" s="234" t="s">
        <v>173</v>
      </c>
      <c r="K134" s="343"/>
      <c r="L134" s="343"/>
    </row>
    <row r="135" spans="10:12" x14ac:dyDescent="0.25">
      <c r="J135" s="234" t="s">
        <v>174</v>
      </c>
      <c r="K135" s="343"/>
      <c r="L135" s="343"/>
    </row>
    <row r="136" spans="10:12" x14ac:dyDescent="0.25">
      <c r="J136" s="234" t="s">
        <v>175</v>
      </c>
      <c r="K136" s="343"/>
      <c r="L136" s="343"/>
    </row>
    <row r="137" spans="10:12" x14ac:dyDescent="0.25">
      <c r="J137" s="234" t="s">
        <v>176</v>
      </c>
      <c r="K137" s="343"/>
      <c r="L137" s="343"/>
    </row>
    <row r="138" spans="10:12" x14ac:dyDescent="0.25">
      <c r="J138" s="234" t="s">
        <v>177</v>
      </c>
      <c r="K138" s="343"/>
      <c r="L138" s="343"/>
    </row>
    <row r="139" spans="10:12" x14ac:dyDescent="0.25">
      <c r="J139" s="234" t="s">
        <v>178</v>
      </c>
      <c r="K139" s="343" t="s">
        <v>350</v>
      </c>
      <c r="L139" s="343">
        <v>4</v>
      </c>
    </row>
    <row r="140" spans="10:12" x14ac:dyDescent="0.25">
      <c r="J140" s="234" t="s">
        <v>179</v>
      </c>
      <c r="K140" s="343" t="s">
        <v>350</v>
      </c>
      <c r="L140" s="343">
        <v>4</v>
      </c>
    </row>
    <row r="141" spans="10:12" x14ac:dyDescent="0.25">
      <c r="J141" s="234" t="s">
        <v>180</v>
      </c>
      <c r="K141" s="343" t="s">
        <v>350</v>
      </c>
      <c r="L141" s="343">
        <v>4</v>
      </c>
    </row>
    <row r="142" spans="10:12" x14ac:dyDescent="0.25">
      <c r="J142" s="234" t="s">
        <v>658</v>
      </c>
      <c r="K142" s="343" t="s">
        <v>350</v>
      </c>
      <c r="L142" s="343">
        <v>4</v>
      </c>
    </row>
    <row r="143" spans="10:12" x14ac:dyDescent="0.25">
      <c r="J143" s="234" t="s">
        <v>659</v>
      </c>
      <c r="K143" s="343" t="s">
        <v>465</v>
      </c>
      <c r="L143" s="343">
        <v>2</v>
      </c>
    </row>
    <row r="144" spans="10:12" x14ac:dyDescent="0.25">
      <c r="J144" s="234" t="s">
        <v>660</v>
      </c>
      <c r="K144" s="343" t="s">
        <v>465</v>
      </c>
      <c r="L144" s="343">
        <v>2</v>
      </c>
    </row>
    <row r="145" spans="10:12" x14ac:dyDescent="0.25">
      <c r="J145" s="234" t="s">
        <v>181</v>
      </c>
      <c r="K145" s="343" t="s">
        <v>50</v>
      </c>
      <c r="L145" s="343">
        <v>2</v>
      </c>
    </row>
    <row r="146" spans="10:12" x14ac:dyDescent="0.25">
      <c r="J146" s="234" t="s">
        <v>182</v>
      </c>
      <c r="K146" s="343" t="s">
        <v>50</v>
      </c>
      <c r="L146" s="343">
        <v>2</v>
      </c>
    </row>
    <row r="147" spans="10:12" x14ac:dyDescent="0.25">
      <c r="J147" s="234" t="s">
        <v>661</v>
      </c>
      <c r="K147" s="343" t="s">
        <v>465</v>
      </c>
      <c r="L147" s="343">
        <v>2</v>
      </c>
    </row>
    <row r="148" spans="10:12" x14ac:dyDescent="0.25">
      <c r="J148" s="234" t="s">
        <v>662</v>
      </c>
      <c r="K148" s="343" t="s">
        <v>465</v>
      </c>
      <c r="L148" s="343">
        <v>2</v>
      </c>
    </row>
    <row r="149" spans="10:12" x14ac:dyDescent="0.25">
      <c r="J149" s="234" t="s">
        <v>183</v>
      </c>
      <c r="K149" s="343"/>
      <c r="L149" s="343"/>
    </row>
    <row r="150" spans="10:12" x14ac:dyDescent="0.25">
      <c r="J150" s="234" t="s">
        <v>184</v>
      </c>
      <c r="K150" s="343"/>
      <c r="L150" s="343"/>
    </row>
    <row r="151" spans="10:12" x14ac:dyDescent="0.25">
      <c r="J151" s="234" t="s">
        <v>185</v>
      </c>
      <c r="K151" s="343"/>
      <c r="L151" s="343"/>
    </row>
    <row r="152" spans="10:12" x14ac:dyDescent="0.25">
      <c r="J152" s="234" t="s">
        <v>186</v>
      </c>
      <c r="K152" s="343" t="s">
        <v>465</v>
      </c>
      <c r="L152" s="343">
        <v>2</v>
      </c>
    </row>
    <row r="153" spans="10:12" x14ac:dyDescent="0.25">
      <c r="J153" s="234" t="s">
        <v>187</v>
      </c>
      <c r="K153" s="343"/>
      <c r="L153" s="343"/>
    </row>
    <row r="154" spans="10:12" x14ac:dyDescent="0.25">
      <c r="J154" s="234" t="s">
        <v>188</v>
      </c>
      <c r="K154" s="343" t="s">
        <v>350</v>
      </c>
      <c r="L154" s="343">
        <v>1</v>
      </c>
    </row>
    <row r="155" spans="10:12" x14ac:dyDescent="0.25">
      <c r="J155" s="234" t="s">
        <v>189</v>
      </c>
      <c r="K155" s="343" t="s">
        <v>350</v>
      </c>
      <c r="L155" s="343">
        <v>1</v>
      </c>
    </row>
    <row r="156" spans="10:12" x14ac:dyDescent="0.25">
      <c r="J156" s="234" t="s">
        <v>190</v>
      </c>
      <c r="K156" s="343" t="s">
        <v>350</v>
      </c>
      <c r="L156" s="343">
        <v>1</v>
      </c>
    </row>
    <row r="157" spans="10:12" x14ac:dyDescent="0.25">
      <c r="J157" s="234" t="s">
        <v>191</v>
      </c>
      <c r="K157" s="343" t="s">
        <v>350</v>
      </c>
      <c r="L157" s="343">
        <v>1</v>
      </c>
    </row>
    <row r="158" spans="10:12" x14ac:dyDescent="0.25">
      <c r="J158" s="234" t="s">
        <v>192</v>
      </c>
      <c r="K158" s="343" t="s">
        <v>350</v>
      </c>
      <c r="L158" s="343">
        <v>1</v>
      </c>
    </row>
    <row r="159" spans="10:12" x14ac:dyDescent="0.25">
      <c r="J159" s="234" t="s">
        <v>193</v>
      </c>
      <c r="K159" s="343"/>
      <c r="L159" s="343"/>
    </row>
    <row r="160" spans="10:12" x14ac:dyDescent="0.25">
      <c r="J160" s="234" t="s">
        <v>195</v>
      </c>
      <c r="K160" s="343" t="s">
        <v>350</v>
      </c>
      <c r="L160" s="343">
        <v>1</v>
      </c>
    </row>
    <row r="161" spans="10:12" x14ac:dyDescent="0.25">
      <c r="J161" s="234" t="s">
        <v>196</v>
      </c>
      <c r="K161" s="343" t="s">
        <v>350</v>
      </c>
      <c r="L161" s="343">
        <v>1</v>
      </c>
    </row>
    <row r="162" spans="10:12" x14ac:dyDescent="0.25">
      <c r="J162" s="234" t="s">
        <v>197</v>
      </c>
      <c r="K162" s="343" t="s">
        <v>53</v>
      </c>
      <c r="L162" s="343">
        <v>1</v>
      </c>
    </row>
    <row r="163" spans="10:12" x14ac:dyDescent="0.25">
      <c r="J163" s="234" t="s">
        <v>198</v>
      </c>
      <c r="K163" s="343"/>
      <c r="L163" s="343"/>
    </row>
    <row r="164" spans="10:12" x14ac:dyDescent="0.25">
      <c r="J164" s="234" t="s">
        <v>199</v>
      </c>
      <c r="K164" s="343"/>
      <c r="L164" s="343"/>
    </row>
    <row r="165" spans="10:12" x14ac:dyDescent="0.25">
      <c r="J165" s="234" t="s">
        <v>200</v>
      </c>
      <c r="K165" s="343"/>
      <c r="L165" s="343"/>
    </row>
    <row r="166" spans="10:12" x14ac:dyDescent="0.25">
      <c r="J166" s="234" t="s">
        <v>201</v>
      </c>
      <c r="K166" s="343"/>
      <c r="L166" s="343"/>
    </row>
    <row r="167" spans="10:12" x14ac:dyDescent="0.25">
      <c r="J167" s="234" t="s">
        <v>202</v>
      </c>
      <c r="K167" s="343"/>
      <c r="L167" s="343"/>
    </row>
    <row r="168" spans="10:12" x14ac:dyDescent="0.25">
      <c r="J168" s="234" t="s">
        <v>203</v>
      </c>
      <c r="K168" s="343"/>
      <c r="L168" s="343"/>
    </row>
    <row r="169" spans="10:12" x14ac:dyDescent="0.25">
      <c r="J169" s="234" t="s">
        <v>204</v>
      </c>
      <c r="K169" s="343"/>
      <c r="L169" s="343"/>
    </row>
    <row r="170" spans="10:12" x14ac:dyDescent="0.25">
      <c r="J170" s="234" t="s">
        <v>205</v>
      </c>
      <c r="K170" s="343"/>
      <c r="L170" s="343"/>
    </row>
    <row r="171" spans="10:12" x14ac:dyDescent="0.25">
      <c r="J171" s="234" t="s">
        <v>206</v>
      </c>
      <c r="K171" s="343"/>
      <c r="L171" s="343"/>
    </row>
    <row r="172" spans="10:12" x14ac:dyDescent="0.25">
      <c r="J172" s="234" t="s">
        <v>207</v>
      </c>
      <c r="K172" s="343"/>
      <c r="L172" s="343"/>
    </row>
    <row r="173" spans="10:12" x14ac:dyDescent="0.25">
      <c r="J173" s="234" t="s">
        <v>208</v>
      </c>
      <c r="K173" s="343"/>
      <c r="L173" s="343"/>
    </row>
    <row r="174" spans="10:12" x14ac:dyDescent="0.25">
      <c r="J174" s="234" t="s">
        <v>209</v>
      </c>
      <c r="K174" s="343"/>
      <c r="L174" s="343"/>
    </row>
    <row r="175" spans="10:12" x14ac:dyDescent="0.25">
      <c r="J175" s="234" t="s">
        <v>210</v>
      </c>
      <c r="K175" s="343"/>
      <c r="L175" s="343"/>
    </row>
    <row r="176" spans="10:12" x14ac:dyDescent="0.25">
      <c r="J176" s="234" t="s">
        <v>211</v>
      </c>
      <c r="K176" s="343"/>
      <c r="L176" s="343"/>
    </row>
    <row r="177" spans="10:12" x14ac:dyDescent="0.25">
      <c r="J177" s="234" t="s">
        <v>212</v>
      </c>
      <c r="K177" s="343"/>
      <c r="L177" s="343"/>
    </row>
    <row r="178" spans="10:12" x14ac:dyDescent="0.25">
      <c r="J178" s="234" t="s">
        <v>213</v>
      </c>
      <c r="K178" s="343"/>
      <c r="L178" s="343"/>
    </row>
    <row r="179" spans="10:12" x14ac:dyDescent="0.25">
      <c r="J179" s="234" t="s">
        <v>214</v>
      </c>
      <c r="K179" s="343"/>
      <c r="L179" s="343"/>
    </row>
    <row r="180" spans="10:12" x14ac:dyDescent="0.25">
      <c r="J180" s="234" t="s">
        <v>215</v>
      </c>
      <c r="K180" s="343"/>
      <c r="L180" s="343"/>
    </row>
    <row r="181" spans="10:12" x14ac:dyDescent="0.25">
      <c r="J181" s="234" t="s">
        <v>216</v>
      </c>
      <c r="K181" s="343"/>
      <c r="L181" s="343"/>
    </row>
    <row r="182" spans="10:12" x14ac:dyDescent="0.25">
      <c r="J182" s="234" t="s">
        <v>217</v>
      </c>
      <c r="K182" s="343"/>
      <c r="L182" s="343"/>
    </row>
    <row r="183" spans="10:12" x14ac:dyDescent="0.25">
      <c r="J183" s="234" t="s">
        <v>218</v>
      </c>
      <c r="K183" s="343"/>
      <c r="L183" s="343"/>
    </row>
    <row r="184" spans="10:12" x14ac:dyDescent="0.25">
      <c r="J184" s="234" t="s">
        <v>219</v>
      </c>
      <c r="K184" s="343"/>
      <c r="L184" s="343"/>
    </row>
    <row r="185" spans="10:12" x14ac:dyDescent="0.25">
      <c r="J185" s="234" t="s">
        <v>220</v>
      </c>
      <c r="K185" s="343"/>
      <c r="L185" s="343"/>
    </row>
    <row r="186" spans="10:12" x14ac:dyDescent="0.25">
      <c r="J186" s="234" t="s">
        <v>221</v>
      </c>
      <c r="K186" s="343"/>
      <c r="L186" s="343"/>
    </row>
    <row r="187" spans="10:12" x14ac:dyDescent="0.25">
      <c r="J187" s="234" t="s">
        <v>222</v>
      </c>
      <c r="K187" s="343"/>
      <c r="L187" s="343"/>
    </row>
    <row r="188" spans="10:12" x14ac:dyDescent="0.25">
      <c r="J188" s="234" t="s">
        <v>223</v>
      </c>
      <c r="K188" s="343"/>
      <c r="L188" s="343"/>
    </row>
    <row r="189" spans="10:12" x14ac:dyDescent="0.25">
      <c r="J189" s="234" t="s">
        <v>224</v>
      </c>
      <c r="K189" s="343"/>
      <c r="L189" s="343"/>
    </row>
    <row r="190" spans="10:12" x14ac:dyDescent="0.25">
      <c r="J190" s="234" t="s">
        <v>225</v>
      </c>
      <c r="K190" s="343"/>
      <c r="L190" s="343"/>
    </row>
    <row r="191" spans="10:12" x14ac:dyDescent="0.25">
      <c r="J191" s="234" t="s">
        <v>226</v>
      </c>
      <c r="K191" s="343"/>
      <c r="L191" s="343"/>
    </row>
    <row r="192" spans="10:12" x14ac:dyDescent="0.25">
      <c r="J192" s="234" t="s">
        <v>227</v>
      </c>
      <c r="K192" s="343"/>
      <c r="L192" s="343"/>
    </row>
    <row r="193" spans="10:12" x14ac:dyDescent="0.25">
      <c r="J193" s="234" t="s">
        <v>228</v>
      </c>
      <c r="K193" s="343"/>
      <c r="L193" s="343"/>
    </row>
    <row r="194" spans="10:12" x14ac:dyDescent="0.25">
      <c r="J194" s="234" t="s">
        <v>229</v>
      </c>
      <c r="K194" s="343"/>
      <c r="L194" s="343"/>
    </row>
    <row r="195" spans="10:12" x14ac:dyDescent="0.25">
      <c r="J195" s="234" t="s">
        <v>230</v>
      </c>
      <c r="K195" s="343"/>
      <c r="L195" s="343"/>
    </row>
    <row r="196" spans="10:12" x14ac:dyDescent="0.25">
      <c r="J196" s="234" t="s">
        <v>231</v>
      </c>
      <c r="K196" s="343"/>
      <c r="L196" s="343"/>
    </row>
    <row r="197" spans="10:12" x14ac:dyDescent="0.25">
      <c r="J197" s="234" t="s">
        <v>232</v>
      </c>
      <c r="K197" s="343"/>
      <c r="L197" s="343"/>
    </row>
    <row r="198" spans="10:12" x14ac:dyDescent="0.25">
      <c r="J198" s="234" t="s">
        <v>233</v>
      </c>
      <c r="K198" s="343"/>
      <c r="L198" s="343"/>
    </row>
    <row r="199" spans="10:12" x14ac:dyDescent="0.25">
      <c r="J199" s="234" t="s">
        <v>234</v>
      </c>
      <c r="K199" s="343"/>
      <c r="L199" s="343"/>
    </row>
    <row r="200" spans="10:12" x14ac:dyDescent="0.25">
      <c r="J200" s="234" t="s">
        <v>235</v>
      </c>
      <c r="K200" s="343"/>
      <c r="L200" s="343"/>
    </row>
    <row r="201" spans="10:12" x14ac:dyDescent="0.25">
      <c r="J201" s="234" t="s">
        <v>236</v>
      </c>
      <c r="K201" s="343"/>
      <c r="L201" s="343"/>
    </row>
    <row r="202" spans="10:12" x14ac:dyDescent="0.25">
      <c r="J202" s="234" t="s">
        <v>237</v>
      </c>
      <c r="K202" s="343"/>
      <c r="L202" s="343"/>
    </row>
    <row r="203" spans="10:12" x14ac:dyDescent="0.25">
      <c r="J203" s="234" t="s">
        <v>238</v>
      </c>
      <c r="K203" s="343"/>
      <c r="L203" s="343"/>
    </row>
    <row r="204" spans="10:12" x14ac:dyDescent="0.25">
      <c r="J204" s="234" t="s">
        <v>239</v>
      </c>
      <c r="K204" s="343"/>
      <c r="L204" s="343"/>
    </row>
    <row r="205" spans="10:12" x14ac:dyDescent="0.25">
      <c r="J205" s="234" t="s">
        <v>240</v>
      </c>
      <c r="K205" s="343"/>
      <c r="L205" s="343"/>
    </row>
    <row r="206" spans="10:12" x14ac:dyDescent="0.25">
      <c r="J206" s="234" t="s">
        <v>241</v>
      </c>
      <c r="K206" s="343"/>
      <c r="L206" s="343"/>
    </row>
    <row r="207" spans="10:12" x14ac:dyDescent="0.25">
      <c r="J207" s="234" t="s">
        <v>242</v>
      </c>
      <c r="K207" s="343"/>
      <c r="L207" s="343"/>
    </row>
    <row r="208" spans="10:12" x14ac:dyDescent="0.25">
      <c r="J208" s="234" t="s">
        <v>243</v>
      </c>
      <c r="K208" s="343"/>
      <c r="L208" s="343"/>
    </row>
    <row r="209" spans="10:12" x14ac:dyDescent="0.25">
      <c r="J209" s="234" t="s">
        <v>244</v>
      </c>
      <c r="K209" s="343"/>
      <c r="L209" s="343"/>
    </row>
    <row r="210" spans="10:12" x14ac:dyDescent="0.25">
      <c r="J210" s="234" t="s">
        <v>245</v>
      </c>
      <c r="K210" s="343"/>
      <c r="L210" s="343"/>
    </row>
    <row r="211" spans="10:12" x14ac:dyDescent="0.25">
      <c r="J211" s="234" t="s">
        <v>246</v>
      </c>
      <c r="K211" s="343"/>
      <c r="L211" s="343"/>
    </row>
    <row r="212" spans="10:12" x14ac:dyDescent="0.25">
      <c r="J212" s="234" t="s">
        <v>247</v>
      </c>
      <c r="K212" s="343"/>
      <c r="L212" s="343"/>
    </row>
    <row r="213" spans="10:12" x14ac:dyDescent="0.25">
      <c r="J213" s="234" t="s">
        <v>248</v>
      </c>
      <c r="K213" s="343"/>
      <c r="L213" s="343"/>
    </row>
    <row r="214" spans="10:12" x14ac:dyDescent="0.25">
      <c r="J214" s="234" t="s">
        <v>249</v>
      </c>
      <c r="K214" s="343"/>
      <c r="L214" s="343"/>
    </row>
    <row r="215" spans="10:12" x14ac:dyDescent="0.25">
      <c r="J215" s="234" t="s">
        <v>250</v>
      </c>
      <c r="K215" s="343"/>
      <c r="L215" s="343"/>
    </row>
    <row r="216" spans="10:12" x14ac:dyDescent="0.25">
      <c r="J216" s="234" t="s">
        <v>251</v>
      </c>
      <c r="K216" s="343"/>
      <c r="L216" s="343"/>
    </row>
    <row r="217" spans="10:12" x14ac:dyDescent="0.25">
      <c r="J217" s="234" t="s">
        <v>252</v>
      </c>
      <c r="K217" s="343"/>
      <c r="L217" s="343"/>
    </row>
    <row r="218" spans="10:12" x14ac:dyDescent="0.25">
      <c r="J218" s="234" t="s">
        <v>253</v>
      </c>
      <c r="K218" s="343"/>
      <c r="L218" s="343"/>
    </row>
    <row r="219" spans="10:12" x14ac:dyDescent="0.25">
      <c r="J219" s="234" t="s">
        <v>254</v>
      </c>
      <c r="K219" s="343"/>
      <c r="L219" s="343"/>
    </row>
    <row r="220" spans="10:12" x14ac:dyDescent="0.25">
      <c r="J220" s="234" t="s">
        <v>255</v>
      </c>
      <c r="K220" s="343"/>
      <c r="L220" s="343"/>
    </row>
    <row r="221" spans="10:12" x14ac:dyDescent="0.25">
      <c r="J221" s="234" t="s">
        <v>256</v>
      </c>
      <c r="K221" s="343"/>
      <c r="L221" s="343"/>
    </row>
    <row r="222" spans="10:12" x14ac:dyDescent="0.25">
      <c r="J222" s="234" t="s">
        <v>257</v>
      </c>
      <c r="K222" s="343" t="s">
        <v>53</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0"/>
  <sheetViews>
    <sheetView tabSelected="1" topLeftCell="A132" workbookViewId="0">
      <selection activeCell="A147" sqref="A147:G230"/>
    </sheetView>
    <sheetView workbookViewId="1"/>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353</v>
      </c>
      <c r="B1" s="158"/>
      <c r="H1" s="242" t="s">
        <v>654</v>
      </c>
      <c r="AG1" t="s">
        <v>354</v>
      </c>
    </row>
    <row r="2" spans="1:33" ht="15.75" customHeight="1" x14ac:dyDescent="0.25">
      <c r="A2" t="s">
        <v>355</v>
      </c>
      <c r="Q2" s="159" t="s">
        <v>653</v>
      </c>
      <c r="AG2" t="str">
        <f>'Design HV &amp; WD'!A4</f>
        <v>SFP</v>
      </c>
    </row>
    <row r="3" spans="1:33" ht="15.75" customHeight="1" x14ac:dyDescent="0.25">
      <c r="A3" t="s">
        <v>356</v>
      </c>
      <c r="Q3" s="336" t="s">
        <v>38</v>
      </c>
      <c r="R3" s="337" t="s">
        <v>444</v>
      </c>
      <c r="AG3" t="str">
        <f>'Design HV &amp; WD'!A5</f>
        <v>Veg 08</v>
      </c>
    </row>
    <row r="4" spans="1:33" ht="15.75" customHeight="1" x14ac:dyDescent="0.25">
      <c r="A4" t="s">
        <v>357</v>
      </c>
      <c r="Q4" s="336" t="s">
        <v>194</v>
      </c>
      <c r="R4" s="337" t="s">
        <v>447</v>
      </c>
      <c r="AG4" t="str">
        <f>'Design HV &amp; WD'!A6</f>
        <v>Veg 11</v>
      </c>
    </row>
    <row r="5" spans="1:33" ht="15.75" customHeight="1" x14ac:dyDescent="0.25">
      <c r="A5" t="s">
        <v>358</v>
      </c>
      <c r="Q5" s="336" t="s">
        <v>103</v>
      </c>
      <c r="R5" s="337" t="s">
        <v>450</v>
      </c>
      <c r="AG5" t="str">
        <f>'Design HV &amp; WD'!A7</f>
        <v>ENV</v>
      </c>
    </row>
    <row r="6" spans="1:33" ht="15.75" customHeight="1" x14ac:dyDescent="0.25">
      <c r="A6" t="s">
        <v>359</v>
      </c>
      <c r="Q6" s="336" t="s">
        <v>29</v>
      </c>
      <c r="R6" s="337" t="s">
        <v>452</v>
      </c>
      <c r="AG6" t="str">
        <f>'Design HV &amp; WD'!A8</f>
        <v>SFL</v>
      </c>
    </row>
    <row r="7" spans="1:33" ht="15.75" customHeight="1" x14ac:dyDescent="0.25">
      <c r="A7" t="s">
        <v>360</v>
      </c>
      <c r="Q7" s="336" t="s">
        <v>46</v>
      </c>
      <c r="R7" s="337" t="s">
        <v>445</v>
      </c>
      <c r="AG7" t="str">
        <f>'Design HV &amp; WD'!A9</f>
        <v>DWM_Jan</v>
      </c>
    </row>
    <row r="8" spans="1:33" ht="15.75" customHeight="1" x14ac:dyDescent="0.25">
      <c r="A8" t="s">
        <v>361</v>
      </c>
      <c r="Q8" s="336" t="s">
        <v>40</v>
      </c>
      <c r="R8" s="337" t="s">
        <v>457</v>
      </c>
      <c r="AG8" t="str">
        <f>'Design HV &amp; WD'!A10</f>
        <v>DWM_Oct</v>
      </c>
    </row>
    <row r="9" spans="1:33" ht="15.75" customHeight="1" x14ac:dyDescent="0.25">
      <c r="A9" t="s">
        <v>362</v>
      </c>
      <c r="Q9" s="336" t="s">
        <v>98</v>
      </c>
      <c r="R9" s="337" t="s">
        <v>459</v>
      </c>
      <c r="AG9" t="str">
        <f>'Design HV &amp; WD'!A11</f>
        <v>DWM_Dec</v>
      </c>
    </row>
    <row r="10" spans="1:33" ht="15.75" customHeight="1" x14ac:dyDescent="0.25">
      <c r="A10" t="s">
        <v>422</v>
      </c>
      <c r="Q10" s="336" t="s">
        <v>39</v>
      </c>
      <c r="R10" s="337" t="s">
        <v>462</v>
      </c>
      <c r="AG10" t="str">
        <f>'Design HV &amp; WD'!A12</f>
        <v>BWF</v>
      </c>
    </row>
    <row r="11" spans="1:33" ht="15.75" customHeight="1" x14ac:dyDescent="0.25">
      <c r="A11" s="242" t="s">
        <v>716</v>
      </c>
      <c r="Q11" s="336" t="s">
        <v>1</v>
      </c>
      <c r="R11" s="337" t="s">
        <v>463</v>
      </c>
      <c r="AG11" t="str">
        <f>'Design HV &amp; WD'!A13</f>
        <v>MWF</v>
      </c>
    </row>
    <row r="12" spans="1:33" s="242" customFormat="1" ht="15.75" customHeight="1" x14ac:dyDescent="0.25">
      <c r="Q12" s="336"/>
      <c r="R12" s="337"/>
    </row>
    <row r="13" spans="1:33" s="242" customFormat="1" ht="15.75" customHeight="1" x14ac:dyDescent="0.25">
      <c r="Q13" s="336"/>
      <c r="R13" s="337"/>
    </row>
    <row r="14" spans="1:33" s="242" customFormat="1" ht="15.75" customHeight="1" x14ac:dyDescent="0.25">
      <c r="Q14" s="336"/>
      <c r="R14" s="337"/>
    </row>
    <row r="15" spans="1:33" s="242" customFormat="1" ht="15.75" customHeight="1" x14ac:dyDescent="0.25">
      <c r="Q15" s="336"/>
      <c r="R15" s="337"/>
    </row>
    <row r="16" spans="1:33" ht="15.75" customHeight="1" x14ac:dyDescent="0.25">
      <c r="A16" s="159" t="s">
        <v>680</v>
      </c>
      <c r="B16" s="159" t="s">
        <v>691</v>
      </c>
      <c r="C16" s="159" t="s">
        <v>692</v>
      </c>
      <c r="L16" s="159" t="s">
        <v>363</v>
      </c>
      <c r="M16" s="159" t="s">
        <v>694</v>
      </c>
      <c r="Q16" s="336" t="s">
        <v>2</v>
      </c>
      <c r="R16" s="337" t="s">
        <v>464</v>
      </c>
      <c r="AG16" t="str">
        <f>'Design HV &amp; WD'!A14</f>
        <v>SNPL_realistic</v>
      </c>
    </row>
    <row r="17" spans="1:33" ht="15.75" customHeight="1" x14ac:dyDescent="0.25">
      <c r="A17" t="s">
        <v>37</v>
      </c>
      <c r="B17" s="242" t="s">
        <v>690</v>
      </c>
      <c r="C17" s="234" t="s">
        <v>32</v>
      </c>
      <c r="D17" s="234" t="s">
        <v>55</v>
      </c>
      <c r="E17" s="234" t="s">
        <v>194</v>
      </c>
      <c r="F17" s="234" t="s">
        <v>103</v>
      </c>
      <c r="G17" s="234" t="s">
        <v>46</v>
      </c>
      <c r="H17" s="234"/>
      <c r="I17" s="234"/>
      <c r="J17" s="234"/>
      <c r="L17" t="s">
        <v>364</v>
      </c>
      <c r="M17" t="s">
        <v>365</v>
      </c>
      <c r="Q17" s="336" t="s">
        <v>465</v>
      </c>
      <c r="R17" s="337" t="s">
        <v>466</v>
      </c>
      <c r="AG17" t="str">
        <f>'Design HV &amp; WD'!A15</f>
        <v>SNPL_with gravel</v>
      </c>
    </row>
    <row r="18" spans="1:33" ht="15.75" customHeight="1" x14ac:dyDescent="0.25">
      <c r="A18" t="s">
        <v>41</v>
      </c>
      <c r="B18" s="242" t="s">
        <v>690</v>
      </c>
      <c r="C18" s="234" t="s">
        <v>32</v>
      </c>
      <c r="D18" s="234" t="s">
        <v>55</v>
      </c>
      <c r="E18" s="234" t="s">
        <v>194</v>
      </c>
      <c r="F18" s="234" t="s">
        <v>103</v>
      </c>
      <c r="G18" s="234" t="s">
        <v>46</v>
      </c>
      <c r="H18" s="234"/>
      <c r="I18" s="234"/>
      <c r="J18" s="234"/>
      <c r="Q18" s="336" t="s">
        <v>467</v>
      </c>
      <c r="R18" s="337" t="s">
        <v>468</v>
      </c>
    </row>
    <row r="19" spans="1:33" ht="15.75" customHeight="1" x14ac:dyDescent="0.25">
      <c r="A19" t="s">
        <v>42</v>
      </c>
      <c r="B19" s="242" t="s">
        <v>690</v>
      </c>
      <c r="C19" s="234" t="s">
        <v>32</v>
      </c>
      <c r="D19" s="234" t="s">
        <v>55</v>
      </c>
      <c r="E19" s="234" t="s">
        <v>194</v>
      </c>
      <c r="F19" s="234" t="s">
        <v>103</v>
      </c>
      <c r="G19" s="234" t="s">
        <v>46</v>
      </c>
      <c r="H19" s="234"/>
      <c r="I19" s="234"/>
      <c r="J19" s="234"/>
      <c r="Q19" s="336" t="s">
        <v>4</v>
      </c>
      <c r="R19" s="337" t="s">
        <v>469</v>
      </c>
    </row>
    <row r="20" spans="1:33" ht="15.75" customHeight="1" x14ac:dyDescent="0.25">
      <c r="A20" s="234" t="s">
        <v>43</v>
      </c>
      <c r="B20" s="242" t="s">
        <v>690</v>
      </c>
      <c r="C20" s="234" t="s">
        <v>194</v>
      </c>
      <c r="D20" s="234" t="s">
        <v>103</v>
      </c>
      <c r="E20" s="234" t="s">
        <v>32</v>
      </c>
      <c r="F20" s="234" t="s">
        <v>46</v>
      </c>
      <c r="G20" s="234" t="s">
        <v>55</v>
      </c>
      <c r="H20" s="234" t="s">
        <v>50</v>
      </c>
      <c r="I20" s="234"/>
      <c r="J20" s="234"/>
      <c r="L20" t="s">
        <v>366</v>
      </c>
      <c r="M20" t="s">
        <v>367</v>
      </c>
      <c r="Q20" s="336" t="s">
        <v>5</v>
      </c>
      <c r="R20" s="337" t="s">
        <v>5</v>
      </c>
      <c r="AG20" t="str">
        <f>'Design HV &amp; WD'!A16</f>
        <v>MSB</v>
      </c>
    </row>
    <row r="21" spans="1:33" ht="15.75" customHeight="1" x14ac:dyDescent="0.25">
      <c r="A21" s="234" t="s">
        <v>44</v>
      </c>
      <c r="B21" s="242" t="s">
        <v>690</v>
      </c>
      <c r="C21" s="234" t="s">
        <v>194</v>
      </c>
      <c r="D21" s="234" t="s">
        <v>103</v>
      </c>
      <c r="E21" s="234"/>
      <c r="F21" s="234"/>
      <c r="G21" s="234"/>
      <c r="H21" s="234"/>
      <c r="I21" s="234"/>
      <c r="J21" s="234"/>
      <c r="L21" t="s">
        <v>368</v>
      </c>
      <c r="M21" t="s">
        <v>369</v>
      </c>
      <c r="Q21" s="336" t="s">
        <v>53</v>
      </c>
      <c r="R21" s="337" t="s">
        <v>470</v>
      </c>
      <c r="AG21" t="str">
        <f>'Design HV &amp; WD'!A17</f>
        <v>Meadow</v>
      </c>
    </row>
    <row r="22" spans="1:33" ht="15.75" customHeight="1" x14ac:dyDescent="0.25">
      <c r="A22" s="234" t="s">
        <v>45</v>
      </c>
      <c r="B22" s="242" t="s">
        <v>690</v>
      </c>
      <c r="C22" s="234" t="s">
        <v>194</v>
      </c>
      <c r="D22" s="234" t="s">
        <v>103</v>
      </c>
      <c r="E22" s="234"/>
      <c r="F22" s="234"/>
      <c r="G22" s="234"/>
      <c r="H22" s="234"/>
      <c r="I22" s="234"/>
      <c r="J22" s="234"/>
      <c r="Q22" s="336" t="s">
        <v>471</v>
      </c>
      <c r="R22" s="337" t="s">
        <v>472</v>
      </c>
      <c r="AG22" t="str">
        <f>'Design HV &amp; WD'!A18</f>
        <v>MWF and MSB</v>
      </c>
    </row>
    <row r="23" spans="1:33" ht="15.75" customHeight="1" x14ac:dyDescent="0.25">
      <c r="A23" s="234" t="s">
        <v>48</v>
      </c>
      <c r="B23" s="242" t="s">
        <v>693</v>
      </c>
      <c r="C23" s="234" t="s">
        <v>50</v>
      </c>
      <c r="D23" s="234"/>
      <c r="E23" s="234"/>
      <c r="F23" s="234"/>
      <c r="G23" s="234"/>
      <c r="H23" s="234"/>
      <c r="I23" s="234"/>
      <c r="J23" s="234"/>
      <c r="L23" t="s">
        <v>370</v>
      </c>
      <c r="M23" t="s">
        <v>687</v>
      </c>
      <c r="Q23" s="336" t="s">
        <v>473</v>
      </c>
      <c r="R23" s="337" t="s">
        <v>474</v>
      </c>
      <c r="AG23" t="str">
        <f>'Design HV &amp; WD'!A19</f>
        <v>MSB and SNPL</v>
      </c>
    </row>
    <row r="24" spans="1:33" ht="15.75" customHeight="1" x14ac:dyDescent="0.25">
      <c r="A24" s="234" t="s">
        <v>49</v>
      </c>
      <c r="B24" s="242" t="s">
        <v>693</v>
      </c>
      <c r="C24" s="234" t="s">
        <v>50</v>
      </c>
      <c r="D24" s="234"/>
      <c r="E24" s="234"/>
      <c r="F24" s="234"/>
      <c r="G24" s="234"/>
      <c r="H24" s="234"/>
      <c r="I24" s="234"/>
      <c r="J24" s="234"/>
      <c r="L24" t="s">
        <v>371</v>
      </c>
      <c r="M24" t="s">
        <v>687</v>
      </c>
      <c r="Q24" s="336" t="s">
        <v>475</v>
      </c>
      <c r="R24" s="337" t="s">
        <v>476</v>
      </c>
      <c r="AG24" t="str">
        <f>'Design HV &amp; WD'!A20</f>
        <v>MSB and SNPL_gravel</v>
      </c>
    </row>
    <row r="25" spans="1:33" ht="15.75" customHeight="1" x14ac:dyDescent="0.25">
      <c r="A25" s="234" t="s">
        <v>51</v>
      </c>
      <c r="B25" s="242" t="s">
        <v>690</v>
      </c>
      <c r="C25" s="234" t="s">
        <v>194</v>
      </c>
      <c r="D25" s="234" t="s">
        <v>103</v>
      </c>
      <c r="E25" s="234"/>
      <c r="F25" s="234"/>
      <c r="G25" s="234"/>
      <c r="H25" s="234"/>
      <c r="I25" s="234"/>
      <c r="J25" s="234"/>
      <c r="L25" t="s">
        <v>51</v>
      </c>
      <c r="M25" t="s">
        <v>369</v>
      </c>
      <c r="Q25" s="336" t="s">
        <v>477</v>
      </c>
      <c r="R25" s="337" t="s">
        <v>478</v>
      </c>
      <c r="AG25" t="str">
        <f>'Design HV &amp; WD'!A21</f>
        <v>MSB and SNPL_gravel_MWF</v>
      </c>
    </row>
    <row r="26" spans="1:33" ht="15.75" customHeight="1" x14ac:dyDescent="0.25">
      <c r="A26" t="s">
        <v>58</v>
      </c>
      <c r="B26" s="242" t="s">
        <v>693</v>
      </c>
      <c r="C26" s="234" t="s">
        <v>46</v>
      </c>
      <c r="D26" s="234"/>
      <c r="E26" s="234"/>
      <c r="F26" s="234"/>
      <c r="G26" s="234"/>
      <c r="H26" s="234"/>
      <c r="I26" s="234"/>
      <c r="J26" s="234"/>
      <c r="L26" t="s">
        <v>372</v>
      </c>
      <c r="M26" t="s">
        <v>373</v>
      </c>
      <c r="Q26" s="336" t="s">
        <v>479</v>
      </c>
      <c r="R26" s="337" t="s">
        <v>480</v>
      </c>
      <c r="AG26" t="str">
        <f>'Design HV &amp; WD'!A22</f>
        <v>MWF and SNPL</v>
      </c>
    </row>
    <row r="27" spans="1:33" ht="15.75" customHeight="1" x14ac:dyDescent="0.25">
      <c r="A27" t="s">
        <v>59</v>
      </c>
      <c r="B27" s="242" t="s">
        <v>693</v>
      </c>
      <c r="C27" s="234" t="s">
        <v>46</v>
      </c>
      <c r="D27" s="234"/>
      <c r="E27" s="234"/>
      <c r="F27" s="234"/>
      <c r="G27" s="234"/>
      <c r="H27" s="234"/>
      <c r="I27" s="234"/>
      <c r="J27" s="234"/>
      <c r="Q27" s="336" t="s">
        <v>481</v>
      </c>
      <c r="R27" s="337" t="s">
        <v>457</v>
      </c>
    </row>
    <row r="28" spans="1:33" ht="15.75" customHeight="1" x14ac:dyDescent="0.25">
      <c r="A28" t="s">
        <v>60</v>
      </c>
      <c r="B28" s="242" t="s">
        <v>693</v>
      </c>
      <c r="C28" s="234" t="s">
        <v>46</v>
      </c>
      <c r="D28" s="234"/>
      <c r="E28" s="234"/>
      <c r="F28" s="234"/>
      <c r="G28" s="234"/>
      <c r="H28" s="234"/>
      <c r="I28" s="234"/>
      <c r="J28" s="234"/>
      <c r="Q28" s="336" t="s">
        <v>77</v>
      </c>
      <c r="R28" s="337" t="s">
        <v>482</v>
      </c>
    </row>
    <row r="29" spans="1:33" ht="15.75" customHeight="1" x14ac:dyDescent="0.25">
      <c r="A29" t="s">
        <v>61</v>
      </c>
      <c r="B29" s="242" t="s">
        <v>693</v>
      </c>
      <c r="C29" s="234" t="s">
        <v>46</v>
      </c>
      <c r="D29" s="234"/>
      <c r="E29" s="234"/>
      <c r="F29" s="234"/>
      <c r="G29" s="234"/>
      <c r="H29" s="234"/>
      <c r="I29" s="234"/>
      <c r="J29" s="234"/>
      <c r="Q29" s="336" t="s">
        <v>483</v>
      </c>
      <c r="R29" s="337" t="s">
        <v>459</v>
      </c>
    </row>
    <row r="30" spans="1:33" ht="15.75" customHeight="1" x14ac:dyDescent="0.25">
      <c r="A30" t="s">
        <v>62</v>
      </c>
      <c r="B30" s="242" t="s">
        <v>693</v>
      </c>
      <c r="C30" s="234" t="s">
        <v>46</v>
      </c>
      <c r="D30" s="234"/>
      <c r="E30" s="234"/>
      <c r="F30" s="234"/>
      <c r="G30" s="234"/>
      <c r="H30" s="234"/>
      <c r="I30" s="234"/>
      <c r="J30" s="234"/>
      <c r="Q30" s="336" t="s">
        <v>95</v>
      </c>
      <c r="R30" s="337" t="s">
        <v>484</v>
      </c>
    </row>
    <row r="31" spans="1:33" ht="15.75" customHeight="1" x14ac:dyDescent="0.25">
      <c r="A31" t="s">
        <v>56</v>
      </c>
      <c r="B31" s="242" t="s">
        <v>690</v>
      </c>
      <c r="C31" s="234" t="s">
        <v>32</v>
      </c>
      <c r="D31" s="234" t="s">
        <v>55</v>
      </c>
      <c r="E31" s="234"/>
      <c r="F31" s="234"/>
      <c r="G31" s="234"/>
      <c r="H31" s="234"/>
      <c r="I31" s="234"/>
      <c r="J31" s="234"/>
      <c r="L31" t="s">
        <v>374</v>
      </c>
      <c r="M31" t="s">
        <v>375</v>
      </c>
      <c r="Q31" s="336" t="s">
        <v>32</v>
      </c>
      <c r="R31" s="337" t="s">
        <v>32</v>
      </c>
      <c r="AG31" t="str">
        <f>'Design HV &amp; WD'!A23</f>
        <v>MWF and SNPL_with gravel</v>
      </c>
    </row>
    <row r="32" spans="1:33" ht="15.75" customHeight="1" x14ac:dyDescent="0.25">
      <c r="A32" t="s">
        <v>57</v>
      </c>
      <c r="B32" s="242" t="s">
        <v>690</v>
      </c>
      <c r="C32" s="234" t="s">
        <v>32</v>
      </c>
      <c r="D32" s="234" t="s">
        <v>55</v>
      </c>
      <c r="E32" s="234"/>
      <c r="F32" s="234"/>
      <c r="G32" s="234"/>
      <c r="H32" s="234"/>
      <c r="I32" s="234"/>
      <c r="J32" s="234"/>
      <c r="L32" t="s">
        <v>376</v>
      </c>
      <c r="M32" t="s">
        <v>375</v>
      </c>
      <c r="Q32" s="336" t="s">
        <v>55</v>
      </c>
      <c r="R32" s="337" t="s">
        <v>55</v>
      </c>
      <c r="AG32" t="str">
        <f>'Design HV &amp; WD'!A24</f>
        <v>DWM_Dust Control</v>
      </c>
    </row>
    <row r="33" spans="1:33" ht="15.75" customHeight="1" x14ac:dyDescent="0.25">
      <c r="A33" t="s">
        <v>67</v>
      </c>
      <c r="B33" s="242" t="s">
        <v>690</v>
      </c>
      <c r="C33" s="234" t="s">
        <v>194</v>
      </c>
      <c r="D33" s="234" t="s">
        <v>103</v>
      </c>
      <c r="E33" s="234"/>
      <c r="F33" s="234"/>
      <c r="G33" s="234"/>
      <c r="H33" s="234"/>
      <c r="I33" s="234"/>
      <c r="J33" s="234"/>
      <c r="L33" t="s">
        <v>377</v>
      </c>
      <c r="M33" t="s">
        <v>369</v>
      </c>
      <c r="Q33" s="336" t="s">
        <v>350</v>
      </c>
      <c r="R33" s="337" t="s">
        <v>350</v>
      </c>
      <c r="AG33" t="str">
        <f>'Design HV &amp; WD'!A25</f>
        <v>DWM_Plovers</v>
      </c>
    </row>
    <row r="34" spans="1:33" ht="15.75" customHeight="1" x14ac:dyDescent="0.25">
      <c r="A34" t="s">
        <v>68</v>
      </c>
      <c r="B34" s="242" t="s">
        <v>690</v>
      </c>
      <c r="C34" s="234" t="s">
        <v>194</v>
      </c>
      <c r="D34" s="234" t="s">
        <v>103</v>
      </c>
      <c r="E34" s="234"/>
      <c r="F34" s="234"/>
      <c r="G34" s="234"/>
      <c r="H34" s="234"/>
      <c r="I34" s="234"/>
      <c r="J34" s="234"/>
      <c r="Q34" s="336" t="s">
        <v>85</v>
      </c>
      <c r="R34" s="337" t="s">
        <v>85</v>
      </c>
    </row>
    <row r="35" spans="1:33" ht="15.75" customHeight="1" x14ac:dyDescent="0.25">
      <c r="A35" t="s">
        <v>69</v>
      </c>
      <c r="B35" s="242" t="s">
        <v>690</v>
      </c>
      <c r="C35" s="234" t="s">
        <v>194</v>
      </c>
      <c r="D35" s="234" t="s">
        <v>103</v>
      </c>
      <c r="E35" s="234"/>
      <c r="F35" s="234"/>
      <c r="G35" s="234"/>
      <c r="H35" s="234"/>
      <c r="I35" s="234"/>
      <c r="J35" s="234"/>
      <c r="Q35" s="336" t="s">
        <v>50</v>
      </c>
      <c r="R35" s="337" t="s">
        <v>50</v>
      </c>
    </row>
    <row r="36" spans="1:33" ht="15.75" customHeight="1" x14ac:dyDescent="0.25">
      <c r="A36" t="s">
        <v>70</v>
      </c>
      <c r="B36" s="242" t="s">
        <v>690</v>
      </c>
      <c r="C36" s="234" t="s">
        <v>194</v>
      </c>
      <c r="D36" s="234" t="s">
        <v>103</v>
      </c>
      <c r="E36" s="234"/>
      <c r="F36" s="234"/>
      <c r="G36" s="234"/>
      <c r="H36" s="234"/>
      <c r="I36" s="234"/>
      <c r="J36" s="234"/>
      <c r="Q36" s="336" t="s">
        <v>155</v>
      </c>
      <c r="R36" s="337" t="s">
        <v>155</v>
      </c>
    </row>
    <row r="37" spans="1:33" ht="15.75" customHeight="1" x14ac:dyDescent="0.25">
      <c r="A37" t="s">
        <v>71</v>
      </c>
      <c r="B37" s="242" t="s">
        <v>690</v>
      </c>
      <c r="C37" s="234" t="s">
        <v>194</v>
      </c>
      <c r="D37" s="234" t="s">
        <v>103</v>
      </c>
      <c r="E37" s="234"/>
      <c r="F37" s="234"/>
      <c r="G37" s="234"/>
      <c r="H37" s="234"/>
      <c r="I37" s="234"/>
      <c r="J37" s="234"/>
    </row>
    <row r="38" spans="1:33" ht="15.75" customHeight="1" x14ac:dyDescent="0.25">
      <c r="A38" t="s">
        <v>72</v>
      </c>
      <c r="B38" s="242" t="s">
        <v>690</v>
      </c>
      <c r="C38" s="234" t="s">
        <v>194</v>
      </c>
      <c r="D38" s="234" t="s">
        <v>103</v>
      </c>
      <c r="E38" s="234"/>
      <c r="F38" s="234"/>
      <c r="G38" s="234"/>
      <c r="H38" s="234"/>
      <c r="I38" s="234"/>
      <c r="J38" s="234"/>
    </row>
    <row r="39" spans="1:33" ht="15.75" customHeight="1" x14ac:dyDescent="0.25">
      <c r="A39" t="s">
        <v>73</v>
      </c>
      <c r="B39" s="242" t="s">
        <v>690</v>
      </c>
      <c r="C39" s="234" t="s">
        <v>194</v>
      </c>
      <c r="D39" s="234" t="s">
        <v>103</v>
      </c>
      <c r="E39" s="234"/>
      <c r="F39" s="234"/>
      <c r="G39" s="234"/>
      <c r="H39" s="234"/>
      <c r="I39" s="234"/>
      <c r="J39" s="234"/>
    </row>
    <row r="40" spans="1:33" ht="15.75" customHeight="1" x14ac:dyDescent="0.25">
      <c r="A40" t="s">
        <v>74</v>
      </c>
      <c r="B40" s="242" t="s">
        <v>690</v>
      </c>
      <c r="C40" s="234" t="s">
        <v>194</v>
      </c>
      <c r="D40" s="234" t="s">
        <v>103</v>
      </c>
      <c r="E40" s="234"/>
      <c r="F40" s="234"/>
      <c r="G40" s="234"/>
      <c r="H40" s="234"/>
      <c r="I40" s="234"/>
      <c r="J40" s="234"/>
    </row>
    <row r="41" spans="1:33" ht="15.75" customHeight="1" x14ac:dyDescent="0.25">
      <c r="A41" t="s">
        <v>75</v>
      </c>
      <c r="B41" s="242" t="s">
        <v>690</v>
      </c>
      <c r="C41" s="234" t="s">
        <v>194</v>
      </c>
      <c r="D41" s="234" t="s">
        <v>103</v>
      </c>
      <c r="E41" s="234"/>
      <c r="F41" s="234"/>
      <c r="G41" s="234"/>
      <c r="H41" s="234"/>
      <c r="I41" s="234"/>
      <c r="J41" s="234"/>
    </row>
    <row r="42" spans="1:33" ht="15.75" customHeight="1" x14ac:dyDescent="0.25">
      <c r="A42" s="234" t="s">
        <v>702</v>
      </c>
      <c r="B42" s="242" t="s">
        <v>693</v>
      </c>
      <c r="C42" s="234" t="s">
        <v>55</v>
      </c>
      <c r="D42" s="234"/>
      <c r="E42" s="234"/>
      <c r="F42" s="234"/>
      <c r="G42" s="234"/>
      <c r="H42" s="234"/>
      <c r="I42" s="234"/>
      <c r="J42" s="234"/>
      <c r="L42" t="s">
        <v>706</v>
      </c>
      <c r="M42" t="s">
        <v>707</v>
      </c>
      <c r="AG42" t="str">
        <f>'Design HV &amp; WD'!A26</f>
        <v>DWM_Spring_only</v>
      </c>
    </row>
    <row r="43" spans="1:33" s="242" customFormat="1" ht="15.75" customHeight="1" x14ac:dyDescent="0.25">
      <c r="A43" s="234" t="s">
        <v>703</v>
      </c>
      <c r="B43" s="346" t="s">
        <v>693</v>
      </c>
      <c r="C43" s="234" t="s">
        <v>471</v>
      </c>
      <c r="D43" s="234"/>
      <c r="E43" s="234"/>
      <c r="F43" s="234"/>
      <c r="G43" s="234"/>
      <c r="H43" s="234"/>
      <c r="I43" s="234"/>
      <c r="J43" s="234"/>
      <c r="M43" s="242" t="s">
        <v>708</v>
      </c>
    </row>
    <row r="44" spans="1:33" ht="15.75" customHeight="1" x14ac:dyDescent="0.25">
      <c r="A44" s="234" t="s">
        <v>704</v>
      </c>
      <c r="B44" s="242" t="s">
        <v>693</v>
      </c>
      <c r="C44" s="234" t="s">
        <v>55</v>
      </c>
      <c r="D44" s="234"/>
      <c r="E44" s="234"/>
      <c r="F44" s="234"/>
      <c r="G44" s="234"/>
      <c r="H44" s="234"/>
      <c r="I44" s="234"/>
      <c r="J44" s="234"/>
      <c r="AG44" t="str">
        <f>'Design HV &amp; WD'!A27</f>
        <v>SFLS</v>
      </c>
    </row>
    <row r="45" spans="1:33" s="242" customFormat="1" ht="15.75" customHeight="1" x14ac:dyDescent="0.25">
      <c r="A45" s="346" t="s">
        <v>705</v>
      </c>
      <c r="B45" s="346" t="s">
        <v>693</v>
      </c>
      <c r="C45" s="234" t="s">
        <v>471</v>
      </c>
      <c r="D45" s="234"/>
      <c r="E45" s="234"/>
      <c r="F45" s="234"/>
      <c r="G45" s="234"/>
      <c r="H45" s="234"/>
      <c r="I45" s="234"/>
      <c r="J45" s="234"/>
    </row>
    <row r="46" spans="1:33" ht="15.75" customHeight="1" x14ac:dyDescent="0.25">
      <c r="A46" t="s">
        <v>82</v>
      </c>
      <c r="B46" s="242" t="s">
        <v>690</v>
      </c>
      <c r="C46" s="234" t="s">
        <v>194</v>
      </c>
      <c r="D46" s="234" t="s">
        <v>103</v>
      </c>
      <c r="E46" s="234" t="s">
        <v>32</v>
      </c>
      <c r="F46" s="234"/>
      <c r="G46" s="234"/>
      <c r="H46" s="234"/>
      <c r="I46" s="234"/>
      <c r="J46" s="234"/>
      <c r="L46" t="s">
        <v>378</v>
      </c>
      <c r="M46" t="s">
        <v>379</v>
      </c>
      <c r="AG46" t="str">
        <f>'Design HV &amp; WD'!A28</f>
        <v>Gravel</v>
      </c>
    </row>
    <row r="47" spans="1:33" ht="15.75" customHeight="1" x14ac:dyDescent="0.25">
      <c r="A47" t="s">
        <v>83</v>
      </c>
      <c r="B47" s="242" t="s">
        <v>690</v>
      </c>
      <c r="C47" s="234" t="s">
        <v>194</v>
      </c>
      <c r="D47" s="234" t="s">
        <v>103</v>
      </c>
      <c r="E47" s="234" t="s">
        <v>32</v>
      </c>
      <c r="F47" s="234"/>
      <c r="G47" s="234"/>
      <c r="H47" s="234"/>
      <c r="I47" s="234"/>
      <c r="J47" s="234"/>
    </row>
    <row r="48" spans="1:33" s="242" customFormat="1" ht="15.75" customHeight="1" x14ac:dyDescent="0.25">
      <c r="A48" s="346" t="s">
        <v>657</v>
      </c>
      <c r="B48" s="242" t="s">
        <v>693</v>
      </c>
      <c r="C48" s="336" t="s">
        <v>50</v>
      </c>
      <c r="D48" s="336"/>
      <c r="E48" s="336"/>
      <c r="F48" s="336"/>
      <c r="G48" s="336"/>
      <c r="H48" s="336"/>
      <c r="I48" s="336"/>
      <c r="J48" s="336"/>
      <c r="L48" s="347" t="s">
        <v>686</v>
      </c>
      <c r="M48" s="347" t="s">
        <v>687</v>
      </c>
    </row>
    <row r="49" spans="1:33" ht="15.75" customHeight="1" x14ac:dyDescent="0.25">
      <c r="A49" s="234" t="s">
        <v>94</v>
      </c>
      <c r="B49" s="242" t="s">
        <v>690</v>
      </c>
      <c r="C49" s="234" t="s">
        <v>194</v>
      </c>
      <c r="D49" s="234" t="s">
        <v>103</v>
      </c>
      <c r="E49" s="234" t="s">
        <v>32</v>
      </c>
      <c r="F49" s="234" t="s">
        <v>55</v>
      </c>
      <c r="G49" s="234"/>
      <c r="H49" s="234"/>
      <c r="I49" s="234"/>
      <c r="J49" s="234"/>
      <c r="L49" t="s">
        <v>94</v>
      </c>
      <c r="M49" t="s">
        <v>700</v>
      </c>
      <c r="AG49" t="str">
        <f>'Design HV &amp; WD'!A29</f>
        <v>Tillage</v>
      </c>
    </row>
    <row r="50" spans="1:33" s="242" customFormat="1" ht="15.75" customHeight="1" x14ac:dyDescent="0.25">
      <c r="A50" s="234" t="s">
        <v>90</v>
      </c>
      <c r="B50" s="346" t="s">
        <v>693</v>
      </c>
      <c r="C50" s="346" t="s">
        <v>1</v>
      </c>
      <c r="D50" s="337"/>
      <c r="E50" s="337"/>
      <c r="F50" s="337"/>
      <c r="G50" s="337"/>
      <c r="H50" s="337"/>
      <c r="I50" s="337"/>
      <c r="J50" s="337"/>
      <c r="L50" s="242" t="s">
        <v>90</v>
      </c>
      <c r="M50" s="242" t="s">
        <v>711</v>
      </c>
    </row>
    <row r="51" spans="1:33" s="242" customFormat="1" ht="15.75" customHeight="1" x14ac:dyDescent="0.25">
      <c r="A51" s="234" t="s">
        <v>106</v>
      </c>
      <c r="B51" s="242" t="s">
        <v>690</v>
      </c>
      <c r="C51" s="336" t="s">
        <v>38</v>
      </c>
      <c r="D51" s="336" t="s">
        <v>194</v>
      </c>
      <c r="E51" s="336" t="s">
        <v>103</v>
      </c>
      <c r="F51" s="336" t="s">
        <v>29</v>
      </c>
      <c r="G51" s="336" t="s">
        <v>46</v>
      </c>
      <c r="H51" s="336" t="s">
        <v>40</v>
      </c>
      <c r="I51" s="336" t="s">
        <v>98</v>
      </c>
      <c r="J51" s="336" t="s">
        <v>39</v>
      </c>
      <c r="L51" s="347" t="s">
        <v>688</v>
      </c>
      <c r="M51" s="347" t="s">
        <v>689</v>
      </c>
    </row>
    <row r="52" spans="1:33" ht="15.75" customHeight="1" x14ac:dyDescent="0.25">
      <c r="A52" s="234" t="s">
        <v>111</v>
      </c>
      <c r="B52" s="242" t="s">
        <v>693</v>
      </c>
      <c r="C52" s="234" t="s">
        <v>50</v>
      </c>
      <c r="D52" s="234"/>
      <c r="E52" s="234"/>
      <c r="F52" s="234"/>
      <c r="G52" s="234"/>
      <c r="H52" s="234"/>
      <c r="I52" s="234"/>
      <c r="J52" s="234"/>
      <c r="L52" t="s">
        <v>111</v>
      </c>
      <c r="M52" t="s">
        <v>687</v>
      </c>
      <c r="AG52" t="str">
        <f>'Design HV &amp; WD'!A30</f>
        <v>Till-Brine</v>
      </c>
    </row>
    <row r="53" spans="1:33" ht="15.75" customHeight="1" x14ac:dyDescent="0.25">
      <c r="A53" t="s">
        <v>112</v>
      </c>
      <c r="B53" s="242" t="s">
        <v>690</v>
      </c>
      <c r="C53" s="234" t="s">
        <v>194</v>
      </c>
      <c r="D53" s="234" t="s">
        <v>103</v>
      </c>
      <c r="E53" s="234"/>
      <c r="F53" s="234"/>
      <c r="G53" s="234"/>
      <c r="H53" s="234"/>
      <c r="I53" s="234"/>
      <c r="J53" s="234"/>
      <c r="L53" t="s">
        <v>381</v>
      </c>
      <c r="M53" t="s">
        <v>369</v>
      </c>
      <c r="AG53" t="str">
        <f>'Design HV &amp; WD'!A31</f>
        <v>Sand Fences</v>
      </c>
    </row>
    <row r="54" spans="1:33" ht="15.75" customHeight="1" x14ac:dyDescent="0.25">
      <c r="A54" t="s">
        <v>113</v>
      </c>
      <c r="B54" s="242" t="s">
        <v>690</v>
      </c>
      <c r="C54" s="234" t="s">
        <v>194</v>
      </c>
      <c r="D54" s="234" t="s">
        <v>103</v>
      </c>
      <c r="E54" s="234"/>
      <c r="F54" s="234"/>
      <c r="G54" s="234"/>
      <c r="H54" s="234"/>
      <c r="I54" s="234"/>
      <c r="J54" s="234"/>
    </row>
    <row r="55" spans="1:33" ht="15.75" customHeight="1" x14ac:dyDescent="0.25">
      <c r="A55" t="s">
        <v>114</v>
      </c>
      <c r="B55" s="242" t="s">
        <v>690</v>
      </c>
      <c r="C55" s="234" t="s">
        <v>194</v>
      </c>
      <c r="D55" s="234" t="s">
        <v>103</v>
      </c>
      <c r="E55" s="234"/>
      <c r="F55" s="234"/>
      <c r="G55" s="234"/>
      <c r="H55" s="234"/>
      <c r="I55" s="234"/>
      <c r="J55" s="234"/>
    </row>
    <row r="56" spans="1:33" ht="15.75" customHeight="1" x14ac:dyDescent="0.25">
      <c r="A56" t="s">
        <v>115</v>
      </c>
      <c r="B56" s="242" t="s">
        <v>690</v>
      </c>
      <c r="C56" s="234" t="s">
        <v>194</v>
      </c>
      <c r="D56" s="234" t="s">
        <v>103</v>
      </c>
      <c r="E56" s="234"/>
      <c r="F56" s="234"/>
      <c r="G56" s="234"/>
      <c r="H56" s="234"/>
      <c r="I56" s="234"/>
      <c r="J56" s="234"/>
    </row>
    <row r="57" spans="1:33" ht="15.75" customHeight="1" x14ac:dyDescent="0.25">
      <c r="A57" t="s">
        <v>116</v>
      </c>
      <c r="B57" s="242" t="s">
        <v>690</v>
      </c>
      <c r="C57" s="234" t="s">
        <v>194</v>
      </c>
      <c r="D57" s="234" t="s">
        <v>103</v>
      </c>
      <c r="E57" s="234"/>
      <c r="F57" s="234"/>
      <c r="G57" s="234"/>
      <c r="H57" s="234"/>
      <c r="I57" s="234"/>
      <c r="J57" s="234"/>
    </row>
    <row r="58" spans="1:33" ht="15.75" customHeight="1" x14ac:dyDescent="0.25">
      <c r="A58" t="s">
        <v>117</v>
      </c>
      <c r="B58" s="242" t="s">
        <v>690</v>
      </c>
      <c r="C58" s="234" t="s">
        <v>194</v>
      </c>
      <c r="D58" s="234" t="s">
        <v>103</v>
      </c>
      <c r="E58" s="234"/>
      <c r="F58" s="234"/>
      <c r="G58" s="234"/>
      <c r="H58" s="234"/>
      <c r="I58" s="234"/>
      <c r="J58" s="234"/>
      <c r="L58" t="s">
        <v>382</v>
      </c>
      <c r="M58" t="s">
        <v>369</v>
      </c>
      <c r="AG58" t="str">
        <f>'Design HV &amp; WD'!A32</f>
        <v>Brine</v>
      </c>
    </row>
    <row r="59" spans="1:33" ht="15.75" customHeight="1" x14ac:dyDescent="0.25">
      <c r="A59" s="234" t="s">
        <v>118</v>
      </c>
      <c r="B59" s="242" t="s">
        <v>690</v>
      </c>
      <c r="C59" s="234" t="s">
        <v>194</v>
      </c>
      <c r="D59" s="234" t="s">
        <v>103</v>
      </c>
      <c r="E59" s="234"/>
      <c r="F59" s="234"/>
      <c r="G59" s="234"/>
      <c r="H59" s="234"/>
      <c r="I59" s="234"/>
      <c r="J59" s="234"/>
      <c r="AG59" t="str">
        <f>'Design HV &amp; WD'!A33</f>
        <v>Breeding Waterfowl &amp; Meadow</v>
      </c>
    </row>
    <row r="60" spans="1:33" ht="15.75" customHeight="1" x14ac:dyDescent="0.25">
      <c r="A60" s="234" t="s">
        <v>119</v>
      </c>
      <c r="B60" s="242" t="s">
        <v>690</v>
      </c>
      <c r="C60" s="234" t="s">
        <v>194</v>
      </c>
      <c r="D60" s="234" t="s">
        <v>103</v>
      </c>
      <c r="E60" s="234"/>
      <c r="F60" s="234"/>
      <c r="G60" s="234"/>
      <c r="H60" s="234"/>
      <c r="I60" s="234"/>
      <c r="J60" s="234"/>
      <c r="AG60" t="str">
        <f>'Design HV &amp; WD'!A34</f>
        <v>None</v>
      </c>
    </row>
    <row r="61" spans="1:33" s="242" customFormat="1" ht="15.75" customHeight="1" x14ac:dyDescent="0.25">
      <c r="A61" s="346" t="s">
        <v>120</v>
      </c>
      <c r="B61" s="346" t="s">
        <v>693</v>
      </c>
      <c r="C61" s="234" t="s">
        <v>50</v>
      </c>
      <c r="D61" s="234"/>
      <c r="E61" s="234"/>
      <c r="F61" s="234"/>
      <c r="G61" s="234"/>
      <c r="H61" s="234"/>
      <c r="I61" s="234"/>
      <c r="J61" s="234"/>
      <c r="L61" s="242" t="s">
        <v>120</v>
      </c>
      <c r="M61" s="242" t="s">
        <v>698</v>
      </c>
    </row>
    <row r="62" spans="1:33" s="242" customFormat="1" ht="15.75" customHeight="1" x14ac:dyDescent="0.25">
      <c r="A62" s="242" t="s">
        <v>122</v>
      </c>
      <c r="B62" s="242" t="s">
        <v>690</v>
      </c>
      <c r="C62" s="234" t="s">
        <v>194</v>
      </c>
      <c r="D62" s="234" t="s">
        <v>103</v>
      </c>
      <c r="E62" s="234"/>
      <c r="F62" s="234"/>
      <c r="G62" s="234"/>
      <c r="H62" s="234"/>
      <c r="I62" s="234"/>
      <c r="J62" s="234"/>
      <c r="L62" s="242" t="s">
        <v>383</v>
      </c>
      <c r="M62" s="242" t="s">
        <v>380</v>
      </c>
    </row>
    <row r="63" spans="1:33" ht="15.75" customHeight="1" x14ac:dyDescent="0.25">
      <c r="A63" s="346" t="s">
        <v>121</v>
      </c>
      <c r="B63" s="346" t="s">
        <v>693</v>
      </c>
      <c r="C63" s="234" t="s">
        <v>50</v>
      </c>
      <c r="D63" s="234"/>
      <c r="E63" s="234"/>
      <c r="F63" s="234"/>
      <c r="G63" s="234"/>
      <c r="H63" s="234"/>
      <c r="I63" s="234"/>
      <c r="J63" s="234"/>
      <c r="L63" t="s">
        <v>121</v>
      </c>
      <c r="M63" t="s">
        <v>698</v>
      </c>
    </row>
    <row r="64" spans="1:33" ht="15.75" customHeight="1" x14ac:dyDescent="0.25">
      <c r="A64" t="s">
        <v>123</v>
      </c>
      <c r="B64" s="242" t="s">
        <v>690</v>
      </c>
      <c r="C64" s="234" t="s">
        <v>194</v>
      </c>
      <c r="D64" s="234" t="s">
        <v>103</v>
      </c>
      <c r="E64" s="234"/>
      <c r="F64" s="234"/>
      <c r="G64" s="234"/>
      <c r="H64" s="234"/>
      <c r="I64" s="234"/>
      <c r="J64" s="234"/>
    </row>
    <row r="65" spans="1:13" ht="15.75" customHeight="1" x14ac:dyDescent="0.25">
      <c r="A65" t="s">
        <v>124</v>
      </c>
      <c r="B65" s="242" t="s">
        <v>690</v>
      </c>
      <c r="C65" s="234" t="s">
        <v>194</v>
      </c>
      <c r="D65" s="234" t="s">
        <v>103</v>
      </c>
      <c r="E65" s="234"/>
      <c r="F65" s="234"/>
      <c r="G65" s="234"/>
      <c r="H65" s="234"/>
      <c r="I65" s="234"/>
      <c r="J65" s="234"/>
    </row>
    <row r="66" spans="1:13" ht="15.75" customHeight="1" x14ac:dyDescent="0.25">
      <c r="A66" s="234" t="s">
        <v>126</v>
      </c>
      <c r="B66" s="242" t="s">
        <v>690</v>
      </c>
      <c r="C66" s="234" t="s">
        <v>194</v>
      </c>
      <c r="D66" s="234" t="s">
        <v>103</v>
      </c>
      <c r="E66" s="234" t="s">
        <v>55</v>
      </c>
      <c r="F66" s="234"/>
      <c r="G66" s="234"/>
      <c r="H66" s="234"/>
      <c r="I66" s="234"/>
      <c r="J66" s="234"/>
      <c r="L66" t="s">
        <v>126</v>
      </c>
      <c r="M66" t="s">
        <v>384</v>
      </c>
    </row>
    <row r="67" spans="1:13" ht="15.75" customHeight="1" x14ac:dyDescent="0.25">
      <c r="A67" s="234" t="s">
        <v>127</v>
      </c>
      <c r="B67" s="242" t="s">
        <v>693</v>
      </c>
      <c r="C67" s="234" t="s">
        <v>50</v>
      </c>
      <c r="D67" s="234"/>
      <c r="E67" s="234"/>
      <c r="F67" s="234"/>
      <c r="G67" s="234"/>
      <c r="H67" s="234"/>
      <c r="I67" s="234"/>
      <c r="J67" s="234"/>
      <c r="L67" t="s">
        <v>127</v>
      </c>
      <c r="M67" t="s">
        <v>687</v>
      </c>
    </row>
    <row r="68" spans="1:13" ht="15.75" customHeight="1" x14ac:dyDescent="0.25">
      <c r="A68" s="234" t="s">
        <v>128</v>
      </c>
      <c r="B68" s="242" t="s">
        <v>690</v>
      </c>
      <c r="C68" s="234" t="s">
        <v>194</v>
      </c>
      <c r="D68" s="234" t="s">
        <v>103</v>
      </c>
      <c r="E68" s="234"/>
      <c r="F68" s="234"/>
      <c r="G68" s="234"/>
      <c r="H68" s="234"/>
      <c r="I68" s="234"/>
      <c r="J68" s="234"/>
      <c r="L68" t="s">
        <v>385</v>
      </c>
      <c r="M68" t="s">
        <v>369</v>
      </c>
    </row>
    <row r="69" spans="1:13" ht="15.75" customHeight="1" x14ac:dyDescent="0.25">
      <c r="A69" s="234" t="s">
        <v>129</v>
      </c>
      <c r="B69" s="242" t="s">
        <v>690</v>
      </c>
      <c r="C69" s="234" t="s">
        <v>194</v>
      </c>
      <c r="D69" s="234" t="s">
        <v>103</v>
      </c>
      <c r="E69" s="234"/>
      <c r="F69" s="234"/>
      <c r="G69" s="234"/>
      <c r="H69" s="234"/>
      <c r="I69" s="234"/>
      <c r="J69" s="234"/>
    </row>
    <row r="70" spans="1:13" ht="15.75" customHeight="1" x14ac:dyDescent="0.25">
      <c r="A70" t="s">
        <v>130</v>
      </c>
      <c r="B70" s="242" t="s">
        <v>690</v>
      </c>
      <c r="C70" s="234" t="s">
        <v>55</v>
      </c>
      <c r="D70" s="234"/>
      <c r="E70" s="234"/>
      <c r="F70" s="234"/>
      <c r="G70" s="234"/>
      <c r="H70" s="234"/>
      <c r="I70" s="234"/>
      <c r="J70" s="234"/>
      <c r="L70" t="s">
        <v>386</v>
      </c>
      <c r="M70" t="s">
        <v>387</v>
      </c>
    </row>
    <row r="71" spans="1:13" ht="15.75" customHeight="1" x14ac:dyDescent="0.25">
      <c r="A71" t="s">
        <v>131</v>
      </c>
      <c r="B71" s="242" t="s">
        <v>690</v>
      </c>
      <c r="C71" s="234" t="s">
        <v>55</v>
      </c>
      <c r="D71" s="234"/>
      <c r="E71" s="234"/>
      <c r="F71" s="234"/>
      <c r="G71" s="234"/>
      <c r="H71" s="234"/>
      <c r="I71" s="234"/>
      <c r="J71" s="234"/>
    </row>
    <row r="72" spans="1:13" ht="15.75" customHeight="1" x14ac:dyDescent="0.25">
      <c r="A72" s="234" t="s">
        <v>132</v>
      </c>
      <c r="B72" s="242" t="s">
        <v>690</v>
      </c>
      <c r="C72" s="234" t="s">
        <v>194</v>
      </c>
      <c r="D72" s="234" t="s">
        <v>103</v>
      </c>
      <c r="E72" s="234" t="s">
        <v>46</v>
      </c>
      <c r="F72" s="234" t="s">
        <v>55</v>
      </c>
      <c r="G72" s="234" t="s">
        <v>32</v>
      </c>
      <c r="H72" s="234" t="s">
        <v>95</v>
      </c>
      <c r="I72" s="234"/>
      <c r="J72" s="234"/>
      <c r="L72" t="s">
        <v>388</v>
      </c>
      <c r="M72" t="s">
        <v>389</v>
      </c>
    </row>
    <row r="73" spans="1:13" ht="15.75" customHeight="1" x14ac:dyDescent="0.25">
      <c r="A73" s="234" t="s">
        <v>133</v>
      </c>
      <c r="B73" s="242" t="s">
        <v>690</v>
      </c>
      <c r="C73" s="234" t="s">
        <v>194</v>
      </c>
      <c r="D73" s="234" t="s">
        <v>103</v>
      </c>
      <c r="E73" s="234"/>
      <c r="F73" s="234"/>
      <c r="G73" s="234"/>
      <c r="H73" s="234"/>
      <c r="I73" s="234"/>
      <c r="J73" s="234"/>
      <c r="L73" t="s">
        <v>390</v>
      </c>
      <c r="M73" t="s">
        <v>369</v>
      </c>
    </row>
    <row r="74" spans="1:13" ht="15.75" customHeight="1" x14ac:dyDescent="0.25">
      <c r="A74" s="234" t="s">
        <v>134</v>
      </c>
      <c r="B74" s="242" t="s">
        <v>690</v>
      </c>
      <c r="C74" s="234" t="s">
        <v>194</v>
      </c>
      <c r="D74" s="234" t="s">
        <v>103</v>
      </c>
      <c r="E74" s="234"/>
      <c r="F74" s="234"/>
      <c r="G74" s="234"/>
      <c r="H74" s="234"/>
      <c r="I74" s="234"/>
      <c r="J74" s="234"/>
    </row>
    <row r="75" spans="1:13" ht="15.75" customHeight="1" x14ac:dyDescent="0.25">
      <c r="A75" t="s">
        <v>135</v>
      </c>
      <c r="B75" s="242" t="s">
        <v>690</v>
      </c>
      <c r="C75" s="234" t="s">
        <v>55</v>
      </c>
      <c r="D75" s="234"/>
      <c r="E75" s="234"/>
      <c r="F75" s="234"/>
      <c r="G75" s="234"/>
      <c r="H75" s="234"/>
      <c r="I75" s="234"/>
      <c r="J75" s="234"/>
      <c r="L75" t="s">
        <v>391</v>
      </c>
      <c r="M75" t="s">
        <v>387</v>
      </c>
    </row>
    <row r="76" spans="1:13" ht="15.75" customHeight="1" x14ac:dyDescent="0.25">
      <c r="A76" t="s">
        <v>136</v>
      </c>
      <c r="B76" s="242" t="s">
        <v>690</v>
      </c>
      <c r="C76" s="234" t="s">
        <v>55</v>
      </c>
      <c r="D76" s="234"/>
      <c r="E76" s="234"/>
      <c r="F76" s="234"/>
      <c r="G76" s="234"/>
      <c r="H76" s="234"/>
      <c r="I76" s="234"/>
      <c r="J76" s="234"/>
    </row>
    <row r="77" spans="1:13" ht="15.75" customHeight="1" x14ac:dyDescent="0.25">
      <c r="A77" t="s">
        <v>137</v>
      </c>
      <c r="B77" s="242" t="s">
        <v>690</v>
      </c>
      <c r="C77" s="234" t="s">
        <v>55</v>
      </c>
      <c r="D77" s="234"/>
      <c r="E77" s="234"/>
      <c r="F77" s="234"/>
      <c r="G77" s="234"/>
      <c r="H77" s="234"/>
      <c r="I77" s="234"/>
      <c r="J77" s="234"/>
    </row>
    <row r="78" spans="1:13" ht="15.75" customHeight="1" x14ac:dyDescent="0.25">
      <c r="A78" t="s">
        <v>138</v>
      </c>
      <c r="B78" s="242" t="s">
        <v>690</v>
      </c>
      <c r="C78" s="234" t="s">
        <v>55</v>
      </c>
      <c r="D78" s="234"/>
      <c r="E78" s="234"/>
      <c r="F78" s="234"/>
      <c r="G78" s="234"/>
      <c r="H78" s="234"/>
      <c r="I78" s="234"/>
      <c r="J78" s="234"/>
    </row>
    <row r="79" spans="1:13" ht="15.75" customHeight="1" x14ac:dyDescent="0.25">
      <c r="A79" t="s">
        <v>139</v>
      </c>
      <c r="B79" s="242" t="s">
        <v>690</v>
      </c>
      <c r="C79" s="234" t="s">
        <v>55</v>
      </c>
      <c r="D79" s="234"/>
      <c r="E79" s="234"/>
      <c r="F79" s="234"/>
      <c r="G79" s="234"/>
      <c r="H79" s="234"/>
      <c r="I79" s="234"/>
      <c r="J79" s="234"/>
    </row>
    <row r="80" spans="1:13" ht="15.75" customHeight="1" x14ac:dyDescent="0.25">
      <c r="A80" t="s">
        <v>140</v>
      </c>
      <c r="B80" s="242" t="s">
        <v>690</v>
      </c>
      <c r="C80" s="234" t="s">
        <v>55</v>
      </c>
      <c r="D80" s="234"/>
      <c r="E80" s="234"/>
      <c r="F80" s="234"/>
      <c r="G80" s="234"/>
      <c r="H80" s="234"/>
      <c r="I80" s="234"/>
      <c r="J80" s="234"/>
    </row>
    <row r="81" spans="1:13" ht="15.75" customHeight="1" x14ac:dyDescent="0.25">
      <c r="A81" t="s">
        <v>141</v>
      </c>
      <c r="B81" s="242" t="s">
        <v>690</v>
      </c>
      <c r="C81" s="234" t="s">
        <v>55</v>
      </c>
      <c r="D81" s="234"/>
      <c r="E81" s="234"/>
      <c r="F81" s="234"/>
      <c r="G81" s="234"/>
      <c r="H81" s="234"/>
      <c r="I81" s="234"/>
      <c r="J81" s="234"/>
    </row>
    <row r="82" spans="1:13" ht="15.75" customHeight="1" x14ac:dyDescent="0.25">
      <c r="A82" t="s">
        <v>142</v>
      </c>
      <c r="B82" s="242" t="s">
        <v>690</v>
      </c>
      <c r="C82" s="234" t="s">
        <v>55</v>
      </c>
      <c r="D82" s="234"/>
      <c r="E82" s="234"/>
      <c r="F82" s="234"/>
      <c r="G82" s="234"/>
      <c r="H82" s="234"/>
      <c r="I82" s="234"/>
      <c r="J82" s="234"/>
    </row>
    <row r="83" spans="1:13" ht="15.75" customHeight="1" x14ac:dyDescent="0.25">
      <c r="A83" t="s">
        <v>143</v>
      </c>
      <c r="B83" s="242" t="s">
        <v>690</v>
      </c>
      <c r="C83" s="234" t="s">
        <v>55</v>
      </c>
      <c r="D83" s="234"/>
      <c r="E83" s="234"/>
      <c r="F83" s="234"/>
      <c r="G83" s="234"/>
      <c r="H83" s="234"/>
      <c r="I83" s="234"/>
      <c r="J83" s="234"/>
    </row>
    <row r="84" spans="1:13" ht="15.75" customHeight="1" x14ac:dyDescent="0.25">
      <c r="A84" t="s">
        <v>144</v>
      </c>
      <c r="B84" s="242" t="s">
        <v>690</v>
      </c>
      <c r="C84" s="234" t="s">
        <v>55</v>
      </c>
      <c r="D84" s="234"/>
      <c r="E84" s="234"/>
      <c r="F84" s="234"/>
      <c r="G84" s="234"/>
      <c r="H84" s="234"/>
      <c r="I84" s="234"/>
      <c r="J84" s="234"/>
      <c r="L84" t="s">
        <v>392</v>
      </c>
      <c r="M84" t="s">
        <v>387</v>
      </c>
    </row>
    <row r="85" spans="1:13" ht="15.75" customHeight="1" x14ac:dyDescent="0.25">
      <c r="A85" t="s">
        <v>145</v>
      </c>
      <c r="B85" s="242" t="s">
        <v>690</v>
      </c>
      <c r="C85" s="234" t="s">
        <v>55</v>
      </c>
      <c r="D85" s="234"/>
      <c r="E85" s="234"/>
      <c r="F85" s="234"/>
      <c r="G85" s="234"/>
      <c r="H85" s="234"/>
      <c r="I85" s="234"/>
      <c r="J85" s="234"/>
    </row>
    <row r="86" spans="1:13" ht="15.75" customHeight="1" x14ac:dyDescent="0.25">
      <c r="A86" t="s">
        <v>146</v>
      </c>
      <c r="B86" s="242" t="s">
        <v>690</v>
      </c>
      <c r="C86" s="234" t="s">
        <v>55</v>
      </c>
      <c r="D86" s="234"/>
      <c r="E86" s="234"/>
      <c r="F86" s="234"/>
      <c r="G86" s="234"/>
      <c r="H86" s="234"/>
      <c r="I86" s="234"/>
      <c r="J86" s="234"/>
    </row>
    <row r="87" spans="1:13" ht="15.75" customHeight="1" x14ac:dyDescent="0.25">
      <c r="A87" t="s">
        <v>147</v>
      </c>
      <c r="B87" s="242" t="s">
        <v>690</v>
      </c>
      <c r="C87" s="234" t="s">
        <v>55</v>
      </c>
      <c r="D87" s="234"/>
      <c r="E87" s="234"/>
      <c r="F87" s="234"/>
      <c r="G87" s="234"/>
      <c r="H87" s="234"/>
      <c r="I87" s="234"/>
      <c r="J87" s="234"/>
    </row>
    <row r="88" spans="1:13" ht="15.75" customHeight="1" x14ac:dyDescent="0.25">
      <c r="A88" s="234" t="s">
        <v>148</v>
      </c>
      <c r="B88" s="242" t="s">
        <v>690</v>
      </c>
      <c r="C88" s="234" t="s">
        <v>55</v>
      </c>
      <c r="D88" s="234"/>
      <c r="E88" s="234"/>
      <c r="F88" s="234"/>
      <c r="G88" s="234"/>
      <c r="H88" s="234"/>
      <c r="I88" s="234"/>
      <c r="J88" s="234"/>
      <c r="L88" t="s">
        <v>148</v>
      </c>
      <c r="M88" t="s">
        <v>387</v>
      </c>
    </row>
    <row r="89" spans="1:13" ht="15.75" customHeight="1" x14ac:dyDescent="0.25">
      <c r="A89" t="s">
        <v>149</v>
      </c>
      <c r="B89" s="242" t="s">
        <v>690</v>
      </c>
      <c r="C89" s="234" t="s">
        <v>55</v>
      </c>
      <c r="D89" s="234"/>
      <c r="E89" s="234"/>
      <c r="F89" s="234"/>
      <c r="G89" s="234"/>
      <c r="H89" s="234"/>
      <c r="I89" s="234"/>
      <c r="J89" s="234"/>
      <c r="L89" t="s">
        <v>393</v>
      </c>
      <c r="M89" t="s">
        <v>387</v>
      </c>
    </row>
    <row r="90" spans="1:13" ht="15.75" customHeight="1" x14ac:dyDescent="0.25">
      <c r="A90" t="s">
        <v>150</v>
      </c>
      <c r="B90" s="242" t="s">
        <v>690</v>
      </c>
      <c r="C90" s="234" t="s">
        <v>55</v>
      </c>
      <c r="D90" s="234"/>
      <c r="E90" s="234"/>
      <c r="F90" s="234"/>
      <c r="G90" s="234"/>
      <c r="H90" s="234"/>
      <c r="I90" s="234"/>
      <c r="J90" s="234"/>
    </row>
    <row r="91" spans="1:13" ht="15.75" customHeight="1" x14ac:dyDescent="0.25">
      <c r="A91" s="234" t="s">
        <v>151</v>
      </c>
      <c r="B91" s="242" t="s">
        <v>690</v>
      </c>
      <c r="C91" s="234" t="s">
        <v>55</v>
      </c>
      <c r="D91" s="234" t="s">
        <v>194</v>
      </c>
      <c r="E91" s="234" t="s">
        <v>103</v>
      </c>
      <c r="F91" s="234"/>
      <c r="G91" s="234"/>
      <c r="H91" s="234"/>
      <c r="I91" s="234"/>
      <c r="J91" s="234"/>
      <c r="L91" t="s">
        <v>151</v>
      </c>
      <c r="M91" t="s">
        <v>394</v>
      </c>
    </row>
    <row r="92" spans="1:13" ht="15.75" customHeight="1" x14ac:dyDescent="0.25">
      <c r="A92" t="s">
        <v>152</v>
      </c>
      <c r="B92" s="242" t="s">
        <v>690</v>
      </c>
      <c r="C92" s="234" t="s">
        <v>55</v>
      </c>
      <c r="D92" s="234" t="s">
        <v>194</v>
      </c>
      <c r="E92" s="234" t="s">
        <v>103</v>
      </c>
      <c r="F92" s="234"/>
      <c r="G92" s="234"/>
      <c r="H92" s="234"/>
      <c r="I92" s="234"/>
      <c r="J92" s="234"/>
      <c r="L92" t="s">
        <v>395</v>
      </c>
      <c r="M92" t="s">
        <v>695</v>
      </c>
    </row>
    <row r="93" spans="1:13" ht="15.75" customHeight="1" x14ac:dyDescent="0.25">
      <c r="A93" t="s">
        <v>153</v>
      </c>
      <c r="B93" s="242" t="s">
        <v>690</v>
      </c>
      <c r="C93" s="234" t="s">
        <v>55</v>
      </c>
      <c r="D93" s="234"/>
      <c r="E93" s="234"/>
      <c r="F93" s="234"/>
      <c r="G93" s="234"/>
      <c r="H93" s="234"/>
      <c r="I93" s="234"/>
      <c r="J93" s="234"/>
    </row>
    <row r="94" spans="1:13" ht="15.75" customHeight="1" x14ac:dyDescent="0.25">
      <c r="A94" t="s">
        <v>154</v>
      </c>
      <c r="B94" s="242" t="s">
        <v>690</v>
      </c>
      <c r="C94" s="234" t="s">
        <v>55</v>
      </c>
      <c r="D94" s="234"/>
      <c r="E94" s="234"/>
      <c r="F94" s="234"/>
      <c r="G94" s="234"/>
      <c r="H94" s="234"/>
      <c r="I94" s="234"/>
      <c r="J94" s="234"/>
      <c r="L94" t="s">
        <v>396</v>
      </c>
      <c r="M94" t="s">
        <v>387</v>
      </c>
    </row>
    <row r="95" spans="1:13" ht="15.75" customHeight="1" x14ac:dyDescent="0.25">
      <c r="A95" t="s">
        <v>156</v>
      </c>
      <c r="B95" s="242" t="s">
        <v>690</v>
      </c>
      <c r="C95" s="234" t="s">
        <v>55</v>
      </c>
      <c r="D95" s="234"/>
      <c r="E95" s="234"/>
      <c r="F95" s="234"/>
      <c r="G95" s="234"/>
      <c r="H95" s="234"/>
      <c r="I95" s="234"/>
      <c r="J95" s="234"/>
    </row>
    <row r="96" spans="1:13" ht="15.75" customHeight="1" x14ac:dyDescent="0.25">
      <c r="A96" t="s">
        <v>157</v>
      </c>
      <c r="B96" s="242" t="s">
        <v>690</v>
      </c>
      <c r="C96" s="234" t="s">
        <v>55</v>
      </c>
      <c r="D96" s="234"/>
      <c r="E96" s="234"/>
      <c r="F96" s="234"/>
      <c r="G96" s="234"/>
      <c r="H96" s="234"/>
      <c r="I96" s="234"/>
      <c r="J96" s="234"/>
    </row>
    <row r="97" spans="1:13" ht="15.75" customHeight="1" x14ac:dyDescent="0.25">
      <c r="A97" s="234" t="s">
        <v>158</v>
      </c>
      <c r="B97" s="242" t="s">
        <v>690</v>
      </c>
      <c r="C97" s="234" t="s">
        <v>55</v>
      </c>
      <c r="D97" s="234"/>
      <c r="E97" s="234"/>
      <c r="F97" s="234"/>
      <c r="G97" s="234"/>
      <c r="H97" s="234"/>
      <c r="I97" s="234"/>
      <c r="J97" s="234"/>
      <c r="L97" t="s">
        <v>158</v>
      </c>
      <c r="M97" t="s">
        <v>387</v>
      </c>
    </row>
    <row r="98" spans="1:13" ht="15.75" customHeight="1" x14ac:dyDescent="0.25">
      <c r="A98" s="234" t="s">
        <v>159</v>
      </c>
      <c r="B98" s="242" t="s">
        <v>690</v>
      </c>
      <c r="C98" s="234" t="s">
        <v>55</v>
      </c>
      <c r="D98" s="234"/>
      <c r="E98" s="234"/>
      <c r="F98" s="234"/>
      <c r="G98" s="234"/>
      <c r="H98" s="234"/>
      <c r="I98" s="234"/>
      <c r="J98" s="234"/>
      <c r="L98" t="s">
        <v>159</v>
      </c>
      <c r="M98" t="s">
        <v>387</v>
      </c>
    </row>
    <row r="99" spans="1:13" ht="15.75" customHeight="1" x14ac:dyDescent="0.25">
      <c r="A99" t="s">
        <v>166</v>
      </c>
      <c r="B99" s="242" t="s">
        <v>690</v>
      </c>
      <c r="C99" s="234" t="s">
        <v>55</v>
      </c>
      <c r="D99" s="234"/>
      <c r="E99" s="234"/>
      <c r="F99" s="234"/>
      <c r="G99" s="234"/>
      <c r="H99" s="234"/>
      <c r="I99" s="234"/>
      <c r="J99" s="234"/>
      <c r="L99" t="s">
        <v>397</v>
      </c>
      <c r="M99" t="s">
        <v>387</v>
      </c>
    </row>
    <row r="100" spans="1:13" ht="15.75" customHeight="1" x14ac:dyDescent="0.25">
      <c r="A100" t="s">
        <v>167</v>
      </c>
      <c r="B100" s="242" t="s">
        <v>690</v>
      </c>
      <c r="C100" s="234" t="s">
        <v>55</v>
      </c>
      <c r="D100" s="234"/>
      <c r="E100" s="234"/>
      <c r="F100" s="234"/>
      <c r="G100" s="234"/>
      <c r="H100" s="234"/>
      <c r="I100" s="234"/>
      <c r="J100" s="234"/>
    </row>
    <row r="101" spans="1:13" ht="15.75" customHeight="1" x14ac:dyDescent="0.25">
      <c r="A101" t="s">
        <v>168</v>
      </c>
      <c r="B101" s="242" t="s">
        <v>690</v>
      </c>
      <c r="C101" s="234" t="s">
        <v>55</v>
      </c>
      <c r="D101" s="234"/>
      <c r="E101" s="234"/>
      <c r="F101" s="234"/>
      <c r="G101" s="234"/>
      <c r="H101" s="234"/>
      <c r="I101" s="234"/>
      <c r="J101" s="234"/>
      <c r="L101" t="s">
        <v>398</v>
      </c>
      <c r="M101" t="s">
        <v>387</v>
      </c>
    </row>
    <row r="102" spans="1:13" ht="15.75" customHeight="1" x14ac:dyDescent="0.25">
      <c r="A102" t="s">
        <v>169</v>
      </c>
      <c r="B102" s="242" t="s">
        <v>690</v>
      </c>
      <c r="C102" s="234" t="s">
        <v>55</v>
      </c>
      <c r="D102" s="234"/>
      <c r="E102" s="234"/>
      <c r="F102" s="234"/>
      <c r="G102" s="234"/>
      <c r="H102" s="234"/>
      <c r="I102" s="234"/>
      <c r="J102" s="234"/>
    </row>
    <row r="103" spans="1:13" ht="15.75" customHeight="1" x14ac:dyDescent="0.25">
      <c r="A103" s="234" t="s">
        <v>170</v>
      </c>
      <c r="B103" s="242" t="s">
        <v>693</v>
      </c>
      <c r="C103" s="234" t="s">
        <v>50</v>
      </c>
      <c r="D103" s="234"/>
      <c r="E103" s="234"/>
      <c r="F103" s="234"/>
      <c r="G103" s="234"/>
      <c r="H103" s="234"/>
      <c r="I103" s="234"/>
      <c r="J103" s="234"/>
      <c r="L103" t="s">
        <v>399</v>
      </c>
      <c r="M103" t="s">
        <v>687</v>
      </c>
    </row>
    <row r="104" spans="1:13" ht="15.75" customHeight="1" x14ac:dyDescent="0.25">
      <c r="A104" t="s">
        <v>171</v>
      </c>
      <c r="B104" s="242" t="s">
        <v>690</v>
      </c>
      <c r="C104" s="234" t="s">
        <v>55</v>
      </c>
      <c r="D104" s="234" t="s">
        <v>194</v>
      </c>
      <c r="E104" s="234" t="s">
        <v>103</v>
      </c>
      <c r="F104" s="234" t="s">
        <v>32</v>
      </c>
      <c r="G104" s="234"/>
      <c r="H104" s="234"/>
      <c r="I104" s="234"/>
      <c r="J104" s="234"/>
      <c r="L104" t="s">
        <v>400</v>
      </c>
      <c r="M104" t="s">
        <v>699</v>
      </c>
    </row>
    <row r="105" spans="1:13" ht="15.75" customHeight="1" x14ac:dyDescent="0.25">
      <c r="A105" t="s">
        <v>172</v>
      </c>
      <c r="B105" s="242" t="s">
        <v>690</v>
      </c>
      <c r="C105" s="234" t="s">
        <v>55</v>
      </c>
      <c r="D105" s="234" t="s">
        <v>194</v>
      </c>
      <c r="E105" s="234" t="s">
        <v>103</v>
      </c>
      <c r="F105" s="234" t="s">
        <v>32</v>
      </c>
      <c r="G105" s="234"/>
      <c r="H105" s="234"/>
      <c r="I105" s="234"/>
      <c r="J105" s="234"/>
    </row>
    <row r="106" spans="1:13" ht="15.75" customHeight="1" x14ac:dyDescent="0.25">
      <c r="A106" s="234" t="s">
        <v>173</v>
      </c>
      <c r="B106" s="242" t="s">
        <v>690</v>
      </c>
      <c r="C106" s="234" t="s">
        <v>55</v>
      </c>
      <c r="D106" s="234" t="s">
        <v>194</v>
      </c>
      <c r="E106" s="234" t="s">
        <v>103</v>
      </c>
      <c r="F106" s="234" t="s">
        <v>32</v>
      </c>
      <c r="G106" s="234"/>
      <c r="H106" s="234"/>
      <c r="I106" s="234"/>
      <c r="J106" s="234"/>
      <c r="L106"/>
    </row>
    <row r="107" spans="1:13" ht="15.75" customHeight="1" x14ac:dyDescent="0.25">
      <c r="A107" s="234" t="s">
        <v>174</v>
      </c>
      <c r="B107" s="242" t="s">
        <v>690</v>
      </c>
      <c r="C107" s="234" t="s">
        <v>55</v>
      </c>
      <c r="D107" s="234" t="s">
        <v>194</v>
      </c>
      <c r="E107" s="234" t="s">
        <v>103</v>
      </c>
      <c r="F107" s="234" t="s">
        <v>32</v>
      </c>
      <c r="G107" s="234"/>
      <c r="H107" s="234"/>
      <c r="I107" s="234"/>
      <c r="J107" s="234"/>
      <c r="L107" s="242" t="s">
        <v>401</v>
      </c>
      <c r="M107" t="s">
        <v>699</v>
      </c>
    </row>
    <row r="108" spans="1:13" ht="15.75" customHeight="1" x14ac:dyDescent="0.25">
      <c r="A108" s="234" t="s">
        <v>175</v>
      </c>
      <c r="B108" s="242" t="s">
        <v>690</v>
      </c>
      <c r="C108" s="234" t="s">
        <v>55</v>
      </c>
      <c r="D108" s="234" t="s">
        <v>194</v>
      </c>
      <c r="E108" s="234" t="s">
        <v>103</v>
      </c>
      <c r="F108" s="234" t="s">
        <v>32</v>
      </c>
      <c r="G108" s="234"/>
      <c r="H108" s="234"/>
      <c r="I108" s="234"/>
      <c r="J108" s="234"/>
    </row>
    <row r="109" spans="1:13" ht="15.75" customHeight="1" x14ac:dyDescent="0.25">
      <c r="A109" t="s">
        <v>178</v>
      </c>
      <c r="B109" s="242" t="s">
        <v>690</v>
      </c>
      <c r="C109" s="234" t="s">
        <v>194</v>
      </c>
      <c r="D109" s="234" t="s">
        <v>103</v>
      </c>
      <c r="E109" s="234" t="s">
        <v>46</v>
      </c>
      <c r="F109" s="234" t="s">
        <v>55</v>
      </c>
      <c r="G109" s="234"/>
      <c r="H109" s="234"/>
      <c r="I109" s="234"/>
      <c r="J109" s="234"/>
      <c r="L109" t="s">
        <v>402</v>
      </c>
      <c r="M109" t="s">
        <v>403</v>
      </c>
    </row>
    <row r="110" spans="1:13" ht="15.75" customHeight="1" x14ac:dyDescent="0.25">
      <c r="A110" t="s">
        <v>179</v>
      </c>
      <c r="B110" s="242" t="s">
        <v>690</v>
      </c>
      <c r="C110" s="234" t="s">
        <v>194</v>
      </c>
      <c r="D110" s="234" t="s">
        <v>103</v>
      </c>
      <c r="E110" s="234" t="s">
        <v>46</v>
      </c>
      <c r="F110" s="234" t="s">
        <v>55</v>
      </c>
      <c r="G110" s="234"/>
      <c r="H110" s="234"/>
      <c r="I110" s="234"/>
      <c r="J110" s="234"/>
    </row>
    <row r="111" spans="1:13" ht="15.75" customHeight="1" x14ac:dyDescent="0.25">
      <c r="A111" t="s">
        <v>180</v>
      </c>
      <c r="B111" s="242" t="s">
        <v>693</v>
      </c>
      <c r="C111" s="234" t="s">
        <v>1</v>
      </c>
      <c r="D111" s="234"/>
      <c r="E111" s="234"/>
      <c r="F111" s="234"/>
      <c r="G111" s="234"/>
      <c r="H111" s="234"/>
      <c r="I111" s="234"/>
      <c r="J111" s="234"/>
    </row>
    <row r="112" spans="1:13" ht="15.75" customHeight="1" x14ac:dyDescent="0.25">
      <c r="A112" s="234" t="s">
        <v>659</v>
      </c>
      <c r="B112" s="242" t="s">
        <v>690</v>
      </c>
      <c r="C112" s="234" t="s">
        <v>194</v>
      </c>
      <c r="D112" s="234" t="s">
        <v>103</v>
      </c>
      <c r="E112" s="234" t="s">
        <v>46</v>
      </c>
      <c r="F112" s="234" t="s">
        <v>55</v>
      </c>
      <c r="G112" s="234" t="s">
        <v>32</v>
      </c>
      <c r="H112" s="234"/>
      <c r="I112" s="234"/>
      <c r="J112" s="234"/>
      <c r="L112" t="s">
        <v>404</v>
      </c>
      <c r="M112" t="s">
        <v>701</v>
      </c>
    </row>
    <row r="113" spans="1:13" s="242" customFormat="1" ht="15.75" customHeight="1" x14ac:dyDescent="0.25">
      <c r="A113" s="234" t="s">
        <v>660</v>
      </c>
      <c r="B113" s="242" t="s">
        <v>690</v>
      </c>
      <c r="C113" s="234" t="s">
        <v>194</v>
      </c>
      <c r="D113" s="234" t="s">
        <v>103</v>
      </c>
      <c r="E113" s="234" t="s">
        <v>46</v>
      </c>
      <c r="F113" s="234" t="s">
        <v>55</v>
      </c>
      <c r="G113" s="234" t="s">
        <v>32</v>
      </c>
      <c r="H113" s="234"/>
      <c r="I113" s="234"/>
      <c r="J113" s="234"/>
    </row>
    <row r="114" spans="1:13" ht="15.75" customHeight="1" x14ac:dyDescent="0.25">
      <c r="A114" s="234" t="s">
        <v>181</v>
      </c>
      <c r="B114" s="242" t="s">
        <v>690</v>
      </c>
      <c r="C114" s="234" t="s">
        <v>194</v>
      </c>
      <c r="D114" s="234" t="s">
        <v>103</v>
      </c>
      <c r="E114" s="234" t="s">
        <v>46</v>
      </c>
      <c r="F114" s="234" t="s">
        <v>55</v>
      </c>
      <c r="G114" s="234" t="s">
        <v>32</v>
      </c>
      <c r="H114" s="234"/>
      <c r="I114" s="234"/>
      <c r="J114" s="234"/>
      <c r="L114" t="s">
        <v>405</v>
      </c>
      <c r="M114" t="s">
        <v>406</v>
      </c>
    </row>
    <row r="115" spans="1:13" ht="15.75" customHeight="1" x14ac:dyDescent="0.25">
      <c r="A115" s="234" t="s">
        <v>182</v>
      </c>
      <c r="B115" s="242" t="s">
        <v>690</v>
      </c>
      <c r="C115" s="234" t="s">
        <v>194</v>
      </c>
      <c r="D115" s="234" t="s">
        <v>103</v>
      </c>
      <c r="E115" s="234" t="s">
        <v>46</v>
      </c>
      <c r="F115" s="234" t="s">
        <v>55</v>
      </c>
      <c r="G115" s="234" t="s">
        <v>32</v>
      </c>
      <c r="H115" s="234"/>
      <c r="I115" s="234"/>
      <c r="J115" s="234"/>
      <c r="L115" t="s">
        <v>407</v>
      </c>
      <c r="M115" t="s">
        <v>406</v>
      </c>
    </row>
    <row r="116" spans="1:13" ht="15.75" customHeight="1" x14ac:dyDescent="0.25">
      <c r="A116" s="234" t="s">
        <v>661</v>
      </c>
      <c r="B116" s="242" t="s">
        <v>690</v>
      </c>
      <c r="C116" s="234" t="s">
        <v>194</v>
      </c>
      <c r="D116" s="234" t="s">
        <v>103</v>
      </c>
      <c r="E116" s="234" t="s">
        <v>46</v>
      </c>
      <c r="F116" s="234" t="s">
        <v>55</v>
      </c>
      <c r="G116" s="234" t="s">
        <v>32</v>
      </c>
      <c r="H116" s="234"/>
      <c r="I116" s="234"/>
      <c r="J116" s="234"/>
      <c r="L116" t="s">
        <v>408</v>
      </c>
      <c r="M116" t="s">
        <v>701</v>
      </c>
    </row>
    <row r="117" spans="1:13" s="242" customFormat="1" ht="15.75" customHeight="1" x14ac:dyDescent="0.25">
      <c r="A117" s="234" t="s">
        <v>662</v>
      </c>
      <c r="B117" s="242" t="s">
        <v>690</v>
      </c>
      <c r="C117" s="234" t="s">
        <v>194</v>
      </c>
      <c r="D117" s="234" t="s">
        <v>103</v>
      </c>
      <c r="E117" s="234" t="s">
        <v>46</v>
      </c>
      <c r="F117" s="234" t="s">
        <v>55</v>
      </c>
      <c r="G117" s="234" t="s">
        <v>32</v>
      </c>
      <c r="H117" s="234"/>
      <c r="I117" s="234"/>
      <c r="J117" s="234"/>
    </row>
    <row r="118" spans="1:13" ht="15.75" customHeight="1" x14ac:dyDescent="0.25">
      <c r="A118" s="234" t="s">
        <v>186</v>
      </c>
      <c r="B118" s="242" t="s">
        <v>690</v>
      </c>
      <c r="C118" s="234" t="s">
        <v>32</v>
      </c>
      <c r="D118" s="234" t="s">
        <v>55</v>
      </c>
      <c r="E118" s="234" t="s">
        <v>194</v>
      </c>
      <c r="F118" s="234" t="s">
        <v>103</v>
      </c>
      <c r="G118" s="234" t="s">
        <v>50</v>
      </c>
      <c r="H118" s="234"/>
      <c r="I118" s="234"/>
      <c r="J118" s="234"/>
      <c r="L118" t="s">
        <v>409</v>
      </c>
      <c r="M118" t="s">
        <v>410</v>
      </c>
    </row>
    <row r="119" spans="1:13" ht="15.75" customHeight="1" x14ac:dyDescent="0.25">
      <c r="A119" s="234" t="s">
        <v>188</v>
      </c>
      <c r="B119" s="242" t="s">
        <v>690</v>
      </c>
      <c r="C119" s="234" t="s">
        <v>32</v>
      </c>
      <c r="D119" s="234" t="s">
        <v>55</v>
      </c>
      <c r="E119" s="234" t="s">
        <v>194</v>
      </c>
      <c r="F119" s="234" t="s">
        <v>103</v>
      </c>
      <c r="G119" s="234" t="s">
        <v>50</v>
      </c>
      <c r="H119" s="234"/>
      <c r="I119" s="234"/>
      <c r="J119" s="234"/>
      <c r="L119" t="s">
        <v>188</v>
      </c>
      <c r="M119" t="s">
        <v>410</v>
      </c>
    </row>
    <row r="120" spans="1:13" ht="15.75" customHeight="1" x14ac:dyDescent="0.25">
      <c r="A120" s="234" t="s">
        <v>189</v>
      </c>
      <c r="B120" s="242" t="s">
        <v>690</v>
      </c>
      <c r="C120" s="234" t="s">
        <v>32</v>
      </c>
      <c r="D120" s="234" t="s">
        <v>55</v>
      </c>
      <c r="E120" s="234" t="s">
        <v>194</v>
      </c>
      <c r="F120" s="234" t="s">
        <v>103</v>
      </c>
      <c r="G120" s="234" t="s">
        <v>50</v>
      </c>
      <c r="H120" s="234"/>
      <c r="I120" s="234"/>
      <c r="J120" s="234"/>
      <c r="L120" t="s">
        <v>189</v>
      </c>
      <c r="M120" t="s">
        <v>410</v>
      </c>
    </row>
    <row r="121" spans="1:13" ht="15.75" customHeight="1" x14ac:dyDescent="0.25">
      <c r="A121" s="234" t="s">
        <v>190</v>
      </c>
      <c r="B121" s="242" t="s">
        <v>690</v>
      </c>
      <c r="C121" s="234" t="s">
        <v>32</v>
      </c>
      <c r="D121" s="234" t="s">
        <v>55</v>
      </c>
      <c r="E121" s="234" t="s">
        <v>194</v>
      </c>
      <c r="F121" s="234" t="s">
        <v>103</v>
      </c>
      <c r="G121" s="234" t="s">
        <v>50</v>
      </c>
      <c r="H121" s="234"/>
      <c r="I121" s="234"/>
      <c r="J121" s="234"/>
      <c r="L121" t="s">
        <v>190</v>
      </c>
      <c r="M121" t="s">
        <v>410</v>
      </c>
    </row>
    <row r="122" spans="1:13" ht="15.75" customHeight="1" x14ac:dyDescent="0.25">
      <c r="A122" s="234" t="s">
        <v>191</v>
      </c>
      <c r="B122" s="242" t="s">
        <v>693</v>
      </c>
      <c r="C122" s="234" t="s">
        <v>50</v>
      </c>
      <c r="D122" s="234"/>
      <c r="E122" s="234"/>
      <c r="F122" s="234"/>
      <c r="G122" s="234"/>
      <c r="H122" s="234"/>
      <c r="I122" s="234"/>
      <c r="J122" s="234"/>
      <c r="L122" t="s">
        <v>191</v>
      </c>
      <c r="M122" t="s">
        <v>687</v>
      </c>
    </row>
    <row r="123" spans="1:13" ht="15.75" customHeight="1" x14ac:dyDescent="0.25">
      <c r="A123" s="234" t="s">
        <v>192</v>
      </c>
      <c r="B123" s="242" t="s">
        <v>690</v>
      </c>
      <c r="C123" s="234" t="s">
        <v>32</v>
      </c>
      <c r="D123" s="234" t="s">
        <v>55</v>
      </c>
      <c r="E123" s="234" t="s">
        <v>50</v>
      </c>
      <c r="F123" s="234"/>
      <c r="G123" s="234"/>
      <c r="H123" s="234"/>
      <c r="I123" s="234"/>
      <c r="J123" s="234"/>
      <c r="L123" t="s">
        <v>411</v>
      </c>
      <c r="M123" t="s">
        <v>412</v>
      </c>
    </row>
    <row r="124" spans="1:13" ht="15.75" customHeight="1" x14ac:dyDescent="0.25">
      <c r="A124" s="234" t="s">
        <v>193</v>
      </c>
      <c r="B124" s="242" t="s">
        <v>693</v>
      </c>
      <c r="C124" s="234" t="s">
        <v>5</v>
      </c>
      <c r="D124" s="234"/>
      <c r="E124" s="234"/>
      <c r="F124" s="234"/>
      <c r="G124" s="234"/>
      <c r="H124" s="234"/>
      <c r="I124" s="234"/>
      <c r="J124" s="234"/>
      <c r="L124" t="s">
        <v>413</v>
      </c>
      <c r="M124" t="s">
        <v>697</v>
      </c>
    </row>
    <row r="125" spans="1:13" ht="15.75" customHeight="1" x14ac:dyDescent="0.25">
      <c r="A125" s="234" t="s">
        <v>195</v>
      </c>
      <c r="B125" s="242" t="s">
        <v>690</v>
      </c>
      <c r="C125" s="234" t="s">
        <v>194</v>
      </c>
      <c r="D125" s="234" t="s">
        <v>103</v>
      </c>
      <c r="E125" s="234"/>
      <c r="F125" s="234"/>
      <c r="G125" s="234"/>
      <c r="H125" s="234"/>
      <c r="I125" s="234"/>
      <c r="J125" s="234"/>
      <c r="L125" t="s">
        <v>414</v>
      </c>
      <c r="M125" t="s">
        <v>380</v>
      </c>
    </row>
    <row r="126" spans="1:13" ht="15.75" customHeight="1" x14ac:dyDescent="0.25">
      <c r="A126" s="234" t="s">
        <v>196</v>
      </c>
      <c r="B126" s="242" t="s">
        <v>690</v>
      </c>
      <c r="C126" s="234" t="s">
        <v>194</v>
      </c>
      <c r="D126" s="234" t="s">
        <v>103</v>
      </c>
      <c r="E126" s="234" t="s">
        <v>55</v>
      </c>
      <c r="F126" s="234"/>
      <c r="G126" s="234"/>
      <c r="H126" s="234"/>
      <c r="I126" s="234"/>
      <c r="J126" s="234"/>
      <c r="L126" t="s">
        <v>415</v>
      </c>
      <c r="M126" t="s">
        <v>416</v>
      </c>
    </row>
    <row r="127" spans="1:13" ht="15.75" customHeight="1" x14ac:dyDescent="0.25">
      <c r="A127" s="234" t="s">
        <v>197</v>
      </c>
      <c r="B127" s="242" t="s">
        <v>690</v>
      </c>
      <c r="C127" s="234" t="s">
        <v>194</v>
      </c>
      <c r="D127" s="234" t="s">
        <v>103</v>
      </c>
      <c r="E127" s="234" t="s">
        <v>55</v>
      </c>
      <c r="F127" s="234"/>
      <c r="G127" s="234"/>
      <c r="H127" s="234"/>
      <c r="I127" s="234"/>
      <c r="J127" s="234"/>
    </row>
    <row r="128" spans="1:13" ht="15.75" customHeight="1" x14ac:dyDescent="0.25">
      <c r="A128" s="234" t="s">
        <v>198</v>
      </c>
      <c r="B128" s="242" t="s">
        <v>690</v>
      </c>
      <c r="C128" s="234" t="s">
        <v>32</v>
      </c>
      <c r="D128" s="234" t="s">
        <v>55</v>
      </c>
      <c r="E128" s="234" t="s">
        <v>194</v>
      </c>
      <c r="F128" s="234" t="s">
        <v>103</v>
      </c>
      <c r="G128" s="234"/>
      <c r="H128" s="234"/>
      <c r="I128" s="234"/>
      <c r="J128" s="234"/>
      <c r="L128" t="s">
        <v>417</v>
      </c>
      <c r="M128" t="s">
        <v>418</v>
      </c>
    </row>
    <row r="129" spans="1:13" ht="15.75" customHeight="1" x14ac:dyDescent="0.25">
      <c r="A129" s="234" t="s">
        <v>199</v>
      </c>
      <c r="B129" s="242" t="s">
        <v>690</v>
      </c>
      <c r="C129" s="234" t="s">
        <v>32</v>
      </c>
      <c r="D129" s="234" t="s">
        <v>55</v>
      </c>
      <c r="E129" s="234" t="s">
        <v>194</v>
      </c>
      <c r="F129" s="234" t="s">
        <v>103</v>
      </c>
      <c r="G129" s="234"/>
      <c r="H129" s="234"/>
      <c r="I129" s="234"/>
      <c r="J129" s="234"/>
      <c r="L129" t="s">
        <v>419</v>
      </c>
      <c r="M129" t="s">
        <v>418</v>
      </c>
    </row>
    <row r="130" spans="1:13" ht="15.75" customHeight="1" x14ac:dyDescent="0.25">
      <c r="A130" s="234" t="s">
        <v>200</v>
      </c>
      <c r="B130" s="242" t="s">
        <v>690</v>
      </c>
      <c r="C130" s="234" t="s">
        <v>38</v>
      </c>
      <c r="D130" s="234" t="s">
        <v>194</v>
      </c>
      <c r="E130" s="234" t="s">
        <v>103</v>
      </c>
      <c r="F130" s="234" t="s">
        <v>29</v>
      </c>
      <c r="G130" s="234" t="s">
        <v>46</v>
      </c>
      <c r="H130" s="234" t="s">
        <v>40</v>
      </c>
      <c r="I130" s="234" t="s">
        <v>98</v>
      </c>
      <c r="J130" s="234" t="s">
        <v>39</v>
      </c>
      <c r="L130" t="s">
        <v>200</v>
      </c>
      <c r="M130" t="s">
        <v>687</v>
      </c>
    </row>
    <row r="131" spans="1:13" ht="15.75" customHeight="1" x14ac:dyDescent="0.25">
      <c r="A131" s="234" t="s">
        <v>256</v>
      </c>
      <c r="B131" s="242" t="s">
        <v>690</v>
      </c>
      <c r="C131" s="234" t="s">
        <v>194</v>
      </c>
      <c r="D131" s="234" t="s">
        <v>103</v>
      </c>
      <c r="E131" s="234"/>
      <c r="F131" s="234"/>
      <c r="G131" s="234"/>
      <c r="H131" s="234"/>
      <c r="I131" s="234"/>
      <c r="J131" s="234"/>
      <c r="L131" t="s">
        <v>256</v>
      </c>
      <c r="M131" t="s">
        <v>369</v>
      </c>
    </row>
    <row r="132" spans="1:13" ht="15.75" customHeight="1" x14ac:dyDescent="0.25">
      <c r="A132" s="234" t="s">
        <v>257</v>
      </c>
      <c r="B132" s="242" t="s">
        <v>690</v>
      </c>
      <c r="C132" s="234" t="s">
        <v>32</v>
      </c>
      <c r="D132" s="234" t="s">
        <v>55</v>
      </c>
      <c r="E132" s="234" t="s">
        <v>194</v>
      </c>
      <c r="F132" s="234" t="s">
        <v>103</v>
      </c>
      <c r="G132" s="234"/>
      <c r="H132" s="234"/>
      <c r="I132" s="234"/>
      <c r="J132" s="234"/>
      <c r="L132" t="s">
        <v>257</v>
      </c>
      <c r="M132" t="s">
        <v>420</v>
      </c>
    </row>
    <row r="133" spans="1:13" ht="15.75" customHeight="1" x14ac:dyDescent="0.25">
      <c r="A133" s="234"/>
      <c r="C133" s="234"/>
      <c r="D133" s="234"/>
      <c r="E133" s="234"/>
      <c r="F133" s="234"/>
      <c r="G133" s="234"/>
      <c r="H133" s="234"/>
      <c r="I133" s="234"/>
      <c r="J133" s="234"/>
    </row>
    <row r="134" spans="1:13" ht="15.75" customHeight="1" x14ac:dyDescent="0.25">
      <c r="A134" s="234"/>
      <c r="C134" s="234"/>
      <c r="D134" s="234"/>
      <c r="E134" s="234"/>
      <c r="F134" s="234"/>
      <c r="G134" s="234"/>
      <c r="H134" s="234"/>
      <c r="I134" s="234"/>
      <c r="J134" s="234"/>
    </row>
    <row r="135" spans="1:13" ht="15.75" customHeight="1" x14ac:dyDescent="0.25">
      <c r="A135" s="234"/>
      <c r="C135" s="234"/>
      <c r="D135" s="234"/>
      <c r="E135" s="234"/>
      <c r="F135" s="234"/>
      <c r="G135" s="234"/>
      <c r="H135" s="234"/>
      <c r="I135" s="234"/>
      <c r="J135" s="234"/>
    </row>
    <row r="136" spans="1:13" ht="15.75" customHeight="1" x14ac:dyDescent="0.25">
      <c r="A136" s="234"/>
      <c r="C136" s="234"/>
      <c r="D136" s="234"/>
      <c r="E136" s="234"/>
      <c r="F136" s="234"/>
      <c r="G136" s="234"/>
      <c r="H136" s="234"/>
      <c r="I136" s="234"/>
      <c r="J136" s="234"/>
    </row>
    <row r="137" spans="1:13" ht="15.75" customHeight="1" x14ac:dyDescent="0.25">
      <c r="A137" s="234"/>
      <c r="C137" s="234"/>
      <c r="D137" s="234"/>
      <c r="E137" s="234"/>
      <c r="F137" s="234"/>
      <c r="G137" s="234"/>
      <c r="H137" s="234"/>
      <c r="I137" s="234"/>
      <c r="J137" s="234"/>
    </row>
    <row r="138" spans="1:13" ht="15.75" customHeight="1" x14ac:dyDescent="0.25">
      <c r="A138" s="234"/>
      <c r="C138" s="234"/>
      <c r="D138" s="234"/>
      <c r="E138" s="234"/>
      <c r="F138" s="234"/>
      <c r="G138" s="234"/>
      <c r="H138" s="234"/>
      <c r="I138" s="234"/>
      <c r="J138" s="234"/>
    </row>
    <row r="139" spans="1:13" ht="15.75" customHeight="1" x14ac:dyDescent="0.25">
      <c r="A139" s="234"/>
      <c r="C139" s="234"/>
      <c r="D139" s="234"/>
      <c r="E139" s="234"/>
      <c r="F139" s="234"/>
      <c r="G139" s="234"/>
      <c r="H139" s="234"/>
      <c r="I139" s="234"/>
      <c r="J139" s="234"/>
    </row>
    <row r="140" spans="1:13" ht="15.75" customHeight="1" x14ac:dyDescent="0.25"/>
    <row r="141" spans="1:13" ht="15.75" customHeight="1" x14ac:dyDescent="0.25">
      <c r="A141" s="159" t="s">
        <v>421</v>
      </c>
      <c r="B141" s="159"/>
      <c r="C141" s="159" t="s">
        <v>696</v>
      </c>
    </row>
    <row r="142" spans="1:13" ht="15.75" customHeight="1" x14ac:dyDescent="0.25">
      <c r="A142" s="242" t="s">
        <v>193</v>
      </c>
      <c r="B142" s="242" t="s">
        <v>690</v>
      </c>
      <c r="C142" s="234">
        <v>1</v>
      </c>
      <c r="D142" s="234">
        <v>2</v>
      </c>
      <c r="E142" s="234"/>
      <c r="F142" s="234"/>
      <c r="G142" s="234"/>
    </row>
    <row r="143" spans="1:13" ht="15.75" customHeight="1" x14ac:dyDescent="0.25">
      <c r="A143" s="337" t="s">
        <v>702</v>
      </c>
      <c r="B143" s="242" t="s">
        <v>690</v>
      </c>
      <c r="C143" s="234">
        <v>1</v>
      </c>
      <c r="D143" s="234">
        <v>2</v>
      </c>
      <c r="E143" s="234"/>
      <c r="F143" s="234"/>
      <c r="G143" s="234"/>
    </row>
    <row r="144" spans="1:13" ht="15.75" customHeight="1" x14ac:dyDescent="0.25">
      <c r="A144" s="337" t="s">
        <v>703</v>
      </c>
      <c r="B144" s="242" t="s">
        <v>690</v>
      </c>
      <c r="C144" s="234">
        <v>1</v>
      </c>
      <c r="D144" s="234">
        <v>2</v>
      </c>
      <c r="E144" s="234"/>
      <c r="F144" s="234"/>
      <c r="G144" s="234"/>
    </row>
    <row r="145" spans="1:12" ht="15.75" customHeight="1" x14ac:dyDescent="0.25">
      <c r="A145" t="s">
        <v>82</v>
      </c>
      <c r="B145" s="242" t="s">
        <v>693</v>
      </c>
      <c r="C145" s="234">
        <v>1</v>
      </c>
      <c r="D145" s="234"/>
      <c r="E145" s="234"/>
      <c r="F145" s="234"/>
      <c r="G145" s="234"/>
      <c r="L145"/>
    </row>
    <row r="146" spans="1:12" ht="15.75" customHeight="1" x14ac:dyDescent="0.25">
      <c r="A146" t="s">
        <v>83</v>
      </c>
      <c r="B146" s="242" t="s">
        <v>693</v>
      </c>
      <c r="C146" s="234">
        <v>1</v>
      </c>
      <c r="D146" s="234"/>
      <c r="E146" s="234"/>
      <c r="F146" s="234"/>
      <c r="G146" s="234"/>
    </row>
    <row r="147" spans="1:12" ht="15.75" customHeight="1" x14ac:dyDescent="0.25">
      <c r="A147"/>
      <c r="B147"/>
      <c r="C147"/>
      <c r="D147"/>
      <c r="E147"/>
      <c r="F147"/>
      <c r="G147"/>
      <c r="L147" t="s">
        <v>423</v>
      </c>
    </row>
    <row r="148" spans="1:12" ht="15.75" customHeight="1" x14ac:dyDescent="0.25">
      <c r="A148"/>
      <c r="B148"/>
      <c r="C148"/>
      <c r="D148"/>
      <c r="E148"/>
      <c r="F148"/>
      <c r="G148"/>
    </row>
    <row r="149" spans="1:12" ht="15.75" customHeight="1" x14ac:dyDescent="0.25">
      <c r="A149"/>
      <c r="B149"/>
      <c r="C149"/>
      <c r="D149"/>
      <c r="E149"/>
      <c r="F149"/>
      <c r="G149"/>
    </row>
    <row r="150" spans="1:12" ht="15.75" customHeight="1" x14ac:dyDescent="0.25">
      <c r="A150"/>
      <c r="B150"/>
      <c r="C150"/>
      <c r="D150"/>
      <c r="E150"/>
      <c r="F150"/>
      <c r="G150"/>
    </row>
    <row r="151" spans="1:12" ht="15.75" customHeight="1" x14ac:dyDescent="0.25">
      <c r="A151"/>
      <c r="B151"/>
      <c r="C151"/>
      <c r="D151"/>
      <c r="E151"/>
      <c r="F151"/>
      <c r="G151"/>
    </row>
    <row r="152" spans="1:12" ht="15.75" customHeight="1" x14ac:dyDescent="0.25">
      <c r="A152"/>
      <c r="B152"/>
      <c r="C152"/>
      <c r="D152"/>
      <c r="E152"/>
      <c r="F152"/>
      <c r="G152"/>
    </row>
    <row r="153" spans="1:12" s="242" customFormat="1" ht="15.75" customHeight="1" x14ac:dyDescent="0.25">
      <c r="A153"/>
      <c r="B153"/>
      <c r="C153"/>
      <c r="D153"/>
      <c r="E153"/>
      <c r="F153"/>
      <c r="G153"/>
    </row>
    <row r="154" spans="1:12" ht="15.75" customHeight="1" x14ac:dyDescent="0.25">
      <c r="A154"/>
      <c r="B154"/>
      <c r="C154"/>
      <c r="D154"/>
      <c r="E154"/>
      <c r="F154"/>
      <c r="G154"/>
    </row>
    <row r="155" spans="1:12" ht="15.75" customHeight="1" x14ac:dyDescent="0.25">
      <c r="A155"/>
      <c r="B155"/>
      <c r="C155"/>
      <c r="D155"/>
      <c r="E155"/>
      <c r="F155"/>
      <c r="G155"/>
    </row>
    <row r="156" spans="1:12" ht="15.75" customHeight="1" x14ac:dyDescent="0.25">
      <c r="A156"/>
      <c r="B156"/>
      <c r="C156"/>
      <c r="D156"/>
      <c r="E156"/>
      <c r="F156"/>
      <c r="G156"/>
    </row>
    <row r="157" spans="1:12" ht="15.75" customHeight="1" x14ac:dyDescent="0.25">
      <c r="A157"/>
      <c r="B157"/>
      <c r="C157"/>
      <c r="D157"/>
      <c r="E157"/>
      <c r="F157"/>
      <c r="G157"/>
    </row>
    <row r="158" spans="1:12" ht="15.75" customHeight="1" x14ac:dyDescent="0.25">
      <c r="A158"/>
      <c r="B158"/>
      <c r="C158"/>
      <c r="D158"/>
      <c r="E158"/>
      <c r="F158"/>
      <c r="G158"/>
    </row>
    <row r="159" spans="1:12" ht="15.75" customHeight="1" x14ac:dyDescent="0.25">
      <c r="A159"/>
      <c r="B159"/>
      <c r="C159"/>
      <c r="D159"/>
      <c r="E159"/>
      <c r="F159"/>
      <c r="G159"/>
    </row>
    <row r="160" spans="1:12" ht="15.75" customHeight="1" x14ac:dyDescent="0.25">
      <c r="A160"/>
      <c r="B160"/>
      <c r="C160"/>
      <c r="D160"/>
      <c r="E160"/>
      <c r="F160"/>
      <c r="G160"/>
    </row>
    <row r="161" spans="1:7" ht="15.75" customHeight="1" x14ac:dyDescent="0.25">
      <c r="A161"/>
      <c r="B161"/>
      <c r="C161"/>
      <c r="D161"/>
      <c r="E161"/>
      <c r="F161"/>
      <c r="G161"/>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s="242" customFormat="1" ht="15.75" customHeight="1" x14ac:dyDescent="0.25">
      <c r="A195"/>
      <c r="B195"/>
      <c r="C195"/>
      <c r="D195"/>
      <c r="E195"/>
      <c r="F195"/>
      <c r="G195"/>
    </row>
    <row r="196" spans="1:7"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sheetData>
  <sortState ref="A13:M134">
    <sortCondition ref="A13:A134"/>
  </sortState>
  <conditionalFormatting sqref="L88:M88 L92:M103 L115:M115 L118:M119 L121:M122 L124:M124 L126:M132 L106:M113 C49:J50 L17:M83 C52:J139 A17:J26 C31:J47 A31:B139 A27:A30 D27:J30 A142:G146">
    <cfRule type="expression" dxfId="5" priority="8">
      <formula>MOD(ROW(), 2)=1</formula>
    </cfRule>
  </conditionalFormatting>
  <conditionalFormatting sqref="B27:C27">
    <cfRule type="expression" dxfId="4" priority="4">
      <formula>MOD(ROW(), 2)=1</formula>
    </cfRule>
  </conditionalFormatting>
  <conditionalFormatting sqref="B28:C28">
    <cfRule type="expression" dxfId="3" priority="3">
      <formula>MOD(ROW(), 2)=1</formula>
    </cfRule>
  </conditionalFormatting>
  <conditionalFormatting sqref="B29:C29">
    <cfRule type="expression" dxfId="2" priority="2">
      <formula>MOD(ROW(), 2)=1</formula>
    </cfRule>
  </conditionalFormatting>
  <conditionalFormatting sqref="B30:C30">
    <cfRule type="expression" dxfId="1" priority="1">
      <formula>MOD(ROW(), 2)=1</formula>
    </cfRule>
  </conditionalFormatting>
  <dataValidations count="4">
    <dataValidation type="list" showInputMessage="1" showErrorMessage="1" sqref="I26:J30 C25:D47 E25:J25 D17:J23 C20:C23 C24:J24 C49:J50 E31:J47 C52:J139 E26:F30">
      <formula1>$AG$2:$AG$67</formula1>
    </dataValidation>
    <dataValidation type="list" showInputMessage="1" showErrorMessage="1" sqref="C17:C19">
      <formula1>$AG$2:$AG$60</formula1>
    </dataValidation>
    <dataValidation type="list" showInputMessage="1" showErrorMessage="1" sqref="C142:G146">
      <formula1>"1, 2, 3, 4, 5"</formula1>
    </dataValidation>
    <dataValidation type="list" allowBlank="1" showInputMessage="1" showErrorMessage="1" sqref="B17:B139 B142:B146">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 workbookViewId="1"/>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424</v>
      </c>
      <c r="C1" s="236" t="s">
        <v>425</v>
      </c>
      <c r="D1" s="237" t="s">
        <v>426</v>
      </c>
      <c r="E1" s="237" t="s">
        <v>427</v>
      </c>
      <c r="F1" s="237" t="s">
        <v>428</v>
      </c>
      <c r="G1" s="237" t="s">
        <v>429</v>
      </c>
      <c r="H1" s="238" t="s">
        <v>430</v>
      </c>
      <c r="J1" s="394" t="s">
        <v>431</v>
      </c>
      <c r="K1" s="395"/>
      <c r="L1" s="395"/>
      <c r="M1" s="395"/>
      <c r="N1" s="395"/>
      <c r="O1" s="395"/>
    </row>
    <row r="2" spans="1:15" x14ac:dyDescent="0.25">
      <c r="A2" s="245" t="s">
        <v>28</v>
      </c>
      <c r="B2" s="245" t="s">
        <v>29</v>
      </c>
      <c r="C2" s="245">
        <v>0.1619548872180451</v>
      </c>
      <c r="D2" s="245">
        <v>6.4285714285714293E-2</v>
      </c>
      <c r="E2" s="245">
        <v>0</v>
      </c>
      <c r="F2" s="245">
        <v>6.7593984962406012E-2</v>
      </c>
      <c r="G2" s="245">
        <v>9.0225563909774437E-4</v>
      </c>
      <c r="H2" s="239" t="e">
        <f>NA()</f>
        <v>#N/A</v>
      </c>
      <c r="J2" s="395"/>
      <c r="K2" s="395"/>
      <c r="L2" s="395"/>
      <c r="M2" s="395"/>
      <c r="N2" s="395"/>
      <c r="O2" s="395"/>
    </row>
    <row r="3" spans="1:15" x14ac:dyDescent="0.25">
      <c r="A3" s="245" t="s">
        <v>30</v>
      </c>
      <c r="B3" s="245" t="s">
        <v>29</v>
      </c>
      <c r="C3" s="245">
        <v>0.24035532994923861</v>
      </c>
      <c r="D3" s="245">
        <v>5.5076142131979693E-2</v>
      </c>
      <c r="E3" s="245">
        <v>0</v>
      </c>
      <c r="F3" s="245">
        <v>5.5025380710659898E-2</v>
      </c>
      <c r="G3" s="245">
        <v>3.1472081218274109E-3</v>
      </c>
      <c r="H3" s="239" t="e">
        <f>NA()</f>
        <v>#N/A</v>
      </c>
      <c r="J3" s="395"/>
      <c r="K3" s="395"/>
      <c r="L3" s="395"/>
      <c r="M3" s="395"/>
      <c r="N3" s="395"/>
      <c r="O3" s="395"/>
    </row>
    <row r="4" spans="1:15" x14ac:dyDescent="0.25">
      <c r="A4" s="245" t="s">
        <v>31</v>
      </c>
      <c r="B4" s="245" t="s">
        <v>32</v>
      </c>
      <c r="C4" s="245">
        <v>0</v>
      </c>
      <c r="D4" s="245">
        <v>2.0819112627986351E-2</v>
      </c>
      <c r="E4" s="245">
        <v>0</v>
      </c>
      <c r="F4" s="245">
        <v>5.3014789533560862E-2</v>
      </c>
      <c r="G4" s="245">
        <v>0</v>
      </c>
      <c r="H4" s="239" t="e">
        <f>NA()</f>
        <v>#N/A</v>
      </c>
      <c r="J4" s="395"/>
      <c r="K4" s="395"/>
      <c r="L4" s="395"/>
      <c r="M4" s="395"/>
      <c r="N4" s="395"/>
      <c r="O4" s="395"/>
    </row>
    <row r="5" spans="1:15" x14ac:dyDescent="0.25">
      <c r="A5" t="s">
        <v>35</v>
      </c>
      <c r="B5" s="245" t="s">
        <v>32</v>
      </c>
      <c r="C5" s="245">
        <v>0</v>
      </c>
      <c r="D5" s="245">
        <v>2.083301076101262E-2</v>
      </c>
      <c r="E5" s="245">
        <v>0</v>
      </c>
      <c r="F5" s="245">
        <v>5.3030889525431599E-2</v>
      </c>
      <c r="G5" s="245">
        <v>0</v>
      </c>
      <c r="H5" s="239" t="e">
        <f>NA()</f>
        <v>#N/A</v>
      </c>
      <c r="J5" s="395"/>
      <c r="K5" s="395"/>
      <c r="L5" s="395"/>
      <c r="M5" s="395"/>
      <c r="N5" s="395"/>
      <c r="O5" s="395"/>
    </row>
    <row r="6" spans="1:15" x14ac:dyDescent="0.25">
      <c r="A6" t="s">
        <v>36</v>
      </c>
      <c r="B6" s="245" t="s">
        <v>32</v>
      </c>
      <c r="C6" s="245">
        <v>0</v>
      </c>
      <c r="D6" s="245">
        <v>2.083301076101262E-2</v>
      </c>
      <c r="E6" s="245">
        <v>0</v>
      </c>
      <c r="F6" s="245">
        <v>5.3030889525431599E-2</v>
      </c>
      <c r="G6" s="245">
        <v>0</v>
      </c>
      <c r="H6" s="239" t="e">
        <f>NA()</f>
        <v>#N/A</v>
      </c>
      <c r="J6" s="395"/>
      <c r="K6" s="395"/>
      <c r="L6" s="395"/>
      <c r="M6" s="395"/>
      <c r="N6" s="395"/>
      <c r="O6" s="395"/>
    </row>
    <row r="7" spans="1:15" x14ac:dyDescent="0.25">
      <c r="A7" t="s">
        <v>37</v>
      </c>
      <c r="B7" s="245" t="s">
        <v>38</v>
      </c>
      <c r="C7" s="245">
        <v>0</v>
      </c>
      <c r="D7" s="245">
        <v>0.36048225050234428</v>
      </c>
      <c r="E7" s="245">
        <v>0.28613529805760213</v>
      </c>
      <c r="F7" s="245">
        <v>0.57885688769814692</v>
      </c>
      <c r="G7" s="245">
        <v>0</v>
      </c>
      <c r="H7" s="239" t="e">
        <f>NA()</f>
        <v>#N/A</v>
      </c>
      <c r="J7" s="395"/>
      <c r="K7" s="395"/>
      <c r="L7" s="395"/>
      <c r="M7" s="395"/>
      <c r="N7" s="395"/>
      <c r="O7" s="395"/>
    </row>
    <row r="8" spans="1:15" x14ac:dyDescent="0.25">
      <c r="A8" t="s">
        <v>37</v>
      </c>
      <c r="B8" s="240" t="s">
        <v>39</v>
      </c>
      <c r="C8" s="240">
        <v>0</v>
      </c>
      <c r="D8" s="240">
        <v>0.19033225633026071</v>
      </c>
      <c r="E8" s="240">
        <v>0.35454052821130411</v>
      </c>
      <c r="F8" s="240">
        <v>0.57333467575831509</v>
      </c>
      <c r="G8" s="240">
        <v>9.4567061509029618E-6</v>
      </c>
      <c r="H8" s="241">
        <v>1.5475000000000001</v>
      </c>
      <c r="J8" s="395"/>
      <c r="K8" s="395"/>
      <c r="L8" s="395"/>
      <c r="M8" s="395"/>
      <c r="N8" s="395"/>
      <c r="O8" s="395"/>
    </row>
    <row r="9" spans="1:15" x14ac:dyDescent="0.25">
      <c r="A9" t="s">
        <v>41</v>
      </c>
      <c r="B9" s="245" t="s">
        <v>38</v>
      </c>
      <c r="C9" s="245">
        <v>0</v>
      </c>
      <c r="D9" s="245">
        <v>0.36048225050234428</v>
      </c>
      <c r="E9" s="245">
        <v>0.28613529805760213</v>
      </c>
      <c r="F9" s="245">
        <v>0.57885688769814692</v>
      </c>
      <c r="G9" s="245">
        <v>0</v>
      </c>
      <c r="H9" s="239" t="e">
        <f>NA()</f>
        <v>#N/A</v>
      </c>
      <c r="J9" s="395"/>
      <c r="K9" s="395"/>
      <c r="L9" s="395"/>
      <c r="M9" s="395"/>
      <c r="N9" s="395"/>
      <c r="O9" s="395"/>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5"/>
      <c r="K10" s="395"/>
      <c r="L10" s="395"/>
      <c r="M10" s="395"/>
      <c r="N10" s="395"/>
      <c r="O10" s="395"/>
    </row>
    <row r="11" spans="1:15" x14ac:dyDescent="0.25">
      <c r="A11" s="242" t="s">
        <v>42</v>
      </c>
      <c r="B11" s="245" t="s">
        <v>38</v>
      </c>
      <c r="C11" s="245">
        <v>0</v>
      </c>
      <c r="D11" s="245">
        <v>0.36048225050234428</v>
      </c>
      <c r="E11" s="245">
        <v>0.28613529805760213</v>
      </c>
      <c r="F11" s="245">
        <v>0.57885688769814692</v>
      </c>
      <c r="G11" s="245">
        <v>0</v>
      </c>
      <c r="H11" s="239" t="e">
        <f>NA()</f>
        <v>#N/A</v>
      </c>
      <c r="J11" s="395"/>
      <c r="K11" s="395"/>
      <c r="L11" s="395"/>
      <c r="M11" s="395"/>
      <c r="N11" s="395"/>
      <c r="O11" s="395"/>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5"/>
      <c r="K12" s="395"/>
      <c r="L12" s="395"/>
      <c r="M12" s="395"/>
      <c r="N12" s="395"/>
      <c r="O12" s="395"/>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x14ac:dyDescent="0.25">
      <c r="A14" s="245" t="s">
        <v>43</v>
      </c>
      <c r="B14" s="245" t="s">
        <v>39</v>
      </c>
      <c r="C14" s="245">
        <v>0</v>
      </c>
      <c r="D14" s="245">
        <v>1.8076642335766419E-2</v>
      </c>
      <c r="E14" s="245">
        <v>0.37029084619386998</v>
      </c>
      <c r="F14" s="245">
        <v>0.29215017674351029</v>
      </c>
      <c r="G14" s="245">
        <v>0</v>
      </c>
      <c r="H14" s="345">
        <v>1.07</v>
      </c>
    </row>
    <row r="15" spans="1:15"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5" t="s">
        <v>47</v>
      </c>
      <c r="B19" s="245" t="s">
        <v>34</v>
      </c>
      <c r="C19" s="245">
        <v>0</v>
      </c>
      <c r="D19" s="245">
        <v>2.0950183244904299E-3</v>
      </c>
      <c r="E19" s="245">
        <v>0</v>
      </c>
      <c r="F19" s="245">
        <v>3.8884809810617829E-2</v>
      </c>
      <c r="G19" s="245">
        <v>0</v>
      </c>
      <c r="H19" s="239" t="e">
        <f>NA()</f>
        <v>#N/A</v>
      </c>
    </row>
    <row r="20" spans="1:8" x14ac:dyDescent="0.25">
      <c r="A20" s="345" t="s">
        <v>47</v>
      </c>
      <c r="B20" s="245" t="s">
        <v>32</v>
      </c>
      <c r="C20" s="245">
        <v>0</v>
      </c>
      <c r="D20" s="245">
        <v>2.0833333333333342E-3</v>
      </c>
      <c r="E20" s="245">
        <v>0</v>
      </c>
      <c r="F20" s="245">
        <v>3.8890872965260122E-2</v>
      </c>
      <c r="G20" s="245">
        <v>0</v>
      </c>
      <c r="H20" s="345">
        <v>0</v>
      </c>
    </row>
    <row r="21" spans="1:8" x14ac:dyDescent="0.25">
      <c r="A21" s="345" t="s">
        <v>48</v>
      </c>
      <c r="B21" s="245" t="s">
        <v>38</v>
      </c>
      <c r="C21" s="245">
        <v>0</v>
      </c>
      <c r="D21" s="245">
        <v>7.7840269966254219E-2</v>
      </c>
      <c r="E21" s="245">
        <v>0.24808773903262091</v>
      </c>
      <c r="F21" s="245">
        <v>0.48498312710911129</v>
      </c>
      <c r="G21" s="245">
        <v>0</v>
      </c>
      <c r="H21" s="239" t="e">
        <f>NA()</f>
        <v>#N/A</v>
      </c>
    </row>
    <row r="22" spans="1:8" x14ac:dyDescent="0.25">
      <c r="A22" s="345" t="s">
        <v>48</v>
      </c>
      <c r="B22" s="240" t="s">
        <v>40</v>
      </c>
      <c r="C22" s="240">
        <v>0</v>
      </c>
      <c r="D22" s="240">
        <v>1.7722833977815159E-2</v>
      </c>
      <c r="E22" s="240">
        <v>0.1088969938790267</v>
      </c>
      <c r="F22" s="240">
        <v>0.30535998713602941</v>
      </c>
      <c r="G22" s="240">
        <v>0</v>
      </c>
      <c r="H22" s="241">
        <v>0.98</v>
      </c>
    </row>
    <row r="23" spans="1:8" x14ac:dyDescent="0.25">
      <c r="A23" s="345" t="s">
        <v>49</v>
      </c>
      <c r="B23" s="245" t="s">
        <v>50</v>
      </c>
      <c r="C23" s="245">
        <v>0</v>
      </c>
      <c r="D23" s="245">
        <v>0</v>
      </c>
      <c r="E23" s="245">
        <v>0</v>
      </c>
      <c r="F23" s="245">
        <v>4.8735408560311277E-2</v>
      </c>
      <c r="G23" s="245">
        <v>0</v>
      </c>
      <c r="H23" s="239" t="e">
        <f>NA()</f>
        <v>#N/A</v>
      </c>
    </row>
    <row r="24" spans="1:8" x14ac:dyDescent="0.25">
      <c r="A24" s="345" t="s">
        <v>49</v>
      </c>
      <c r="B24" s="345" t="s">
        <v>683</v>
      </c>
      <c r="C24" s="345">
        <v>0</v>
      </c>
      <c r="D24" s="345">
        <v>0</v>
      </c>
      <c r="E24" s="345">
        <v>0</v>
      </c>
      <c r="F24" s="240">
        <v>2.8680771251151291E-2</v>
      </c>
      <c r="G24" s="345">
        <v>0</v>
      </c>
      <c r="H24" s="239">
        <v>0</v>
      </c>
    </row>
    <row r="25" spans="1:8" x14ac:dyDescent="0.25">
      <c r="A25" s="345" t="s">
        <v>51</v>
      </c>
      <c r="B25" s="245" t="s">
        <v>38</v>
      </c>
      <c r="C25" s="245">
        <v>0</v>
      </c>
      <c r="D25" s="245">
        <v>0.14385150812064959</v>
      </c>
      <c r="E25" s="245">
        <v>0.2077494199535963</v>
      </c>
      <c r="F25" s="245">
        <v>0.64846867749419956</v>
      </c>
      <c r="G25" s="245">
        <v>0</v>
      </c>
      <c r="H25" s="239" t="e">
        <f>NA()</f>
        <v>#N/A</v>
      </c>
    </row>
    <row r="26" spans="1:8" x14ac:dyDescent="0.25">
      <c r="A26" s="345"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2" t="s">
        <v>54</v>
      </c>
      <c r="B28" s="245" t="s">
        <v>34</v>
      </c>
      <c r="C28" s="245">
        <v>0</v>
      </c>
      <c r="D28" s="245">
        <v>2.039870190078813E-3</v>
      </c>
      <c r="E28" s="245">
        <v>0</v>
      </c>
      <c r="F28" s="245">
        <v>2.5915623551228562E-2</v>
      </c>
      <c r="G28" s="245">
        <v>0</v>
      </c>
      <c r="H28" s="239" t="e">
        <f>NA()</f>
        <v>#N/A</v>
      </c>
    </row>
    <row r="29" spans="1:8" x14ac:dyDescent="0.25">
      <c r="A29" s="241" t="s">
        <v>54</v>
      </c>
      <c r="B29" s="245" t="s">
        <v>55</v>
      </c>
      <c r="C29" s="245">
        <v>0</v>
      </c>
      <c r="D29" s="245">
        <v>2.0833333333333342E-3</v>
      </c>
      <c r="E29" s="245">
        <v>0</v>
      </c>
      <c r="F29" s="245">
        <v>3.8890872965260122E-2</v>
      </c>
      <c r="G29" s="245">
        <v>0</v>
      </c>
      <c r="H29" s="345">
        <v>0</v>
      </c>
    </row>
    <row r="30" spans="1:8" x14ac:dyDescent="0.25">
      <c r="A30" s="242" t="s">
        <v>58</v>
      </c>
      <c r="B30" s="245" t="s">
        <v>46</v>
      </c>
      <c r="C30" s="245">
        <v>0</v>
      </c>
      <c r="D30" s="245">
        <v>4.3914680050188204E-3</v>
      </c>
      <c r="E30" s="245">
        <v>4.6800501882057713E-2</v>
      </c>
      <c r="F30" s="245">
        <v>0.16461731493099119</v>
      </c>
      <c r="G30" s="245">
        <v>4.0150564617314928E-3</v>
      </c>
      <c r="H30" s="239" t="e">
        <f>NA()</f>
        <v>#N/A</v>
      </c>
    </row>
    <row r="31" spans="1:8" x14ac:dyDescent="0.25">
      <c r="A31" s="242" t="s">
        <v>58</v>
      </c>
      <c r="B31" s="240" t="s">
        <v>40</v>
      </c>
      <c r="C31" s="240">
        <v>0</v>
      </c>
      <c r="D31" s="240">
        <v>3.1573454916359999E-3</v>
      </c>
      <c r="E31" s="240">
        <v>2.931681649120323E-2</v>
      </c>
      <c r="F31" s="240">
        <v>0.18867580569849909</v>
      </c>
      <c r="G31" s="240">
        <v>3.9634540783578566E-3</v>
      </c>
      <c r="H31" s="241">
        <v>0.98</v>
      </c>
    </row>
    <row r="32" spans="1:8" x14ac:dyDescent="0.25">
      <c r="A32" t="s">
        <v>59</v>
      </c>
      <c r="B32" s="245" t="s">
        <v>46</v>
      </c>
      <c r="C32" s="245">
        <v>0</v>
      </c>
      <c r="D32" s="245">
        <v>4.3914680050188204E-3</v>
      </c>
      <c r="E32" s="245">
        <v>4.6800501882057713E-2</v>
      </c>
      <c r="F32" s="245">
        <v>0.16461731493099119</v>
      </c>
      <c r="G32" s="245">
        <v>4.0150564617314928E-3</v>
      </c>
      <c r="H32" s="239" t="e">
        <f>NA()</f>
        <v>#N/A</v>
      </c>
    </row>
    <row r="33" spans="1:8" x14ac:dyDescent="0.25">
      <c r="A33" t="s">
        <v>59</v>
      </c>
      <c r="B33" s="240" t="s">
        <v>40</v>
      </c>
      <c r="C33" s="240">
        <v>0</v>
      </c>
      <c r="D33" s="240">
        <v>3.1573454916359999E-3</v>
      </c>
      <c r="E33" s="240">
        <v>2.931681649120323E-2</v>
      </c>
      <c r="F33" s="240">
        <v>0.18867580569849909</v>
      </c>
      <c r="G33" s="240">
        <v>3.9634540783578566E-3</v>
      </c>
      <c r="H33" s="241">
        <v>0.98</v>
      </c>
    </row>
    <row r="34" spans="1:8" x14ac:dyDescent="0.25">
      <c r="A34" t="s">
        <v>60</v>
      </c>
      <c r="B34" s="245" t="s">
        <v>46</v>
      </c>
      <c r="C34" s="245">
        <v>0</v>
      </c>
      <c r="D34" s="245">
        <v>4.3914680050188204E-3</v>
      </c>
      <c r="E34" s="245">
        <v>4.6800501882057713E-2</v>
      </c>
      <c r="F34" s="245">
        <v>0.16461731493099119</v>
      </c>
      <c r="G34" s="245">
        <v>4.0150564617314928E-3</v>
      </c>
      <c r="H34" s="239" t="e">
        <f>NA()</f>
        <v>#N/A</v>
      </c>
    </row>
    <row r="35" spans="1:8" x14ac:dyDescent="0.25">
      <c r="A35" t="s">
        <v>60</v>
      </c>
      <c r="B35" s="240" t="s">
        <v>40</v>
      </c>
      <c r="C35" s="240">
        <v>0</v>
      </c>
      <c r="D35" s="240">
        <v>3.1573454916359999E-3</v>
      </c>
      <c r="E35" s="240">
        <v>2.931681649120323E-2</v>
      </c>
      <c r="F35" s="240">
        <v>0.18867580569849909</v>
      </c>
      <c r="G35" s="240">
        <v>3.9634540783578566E-3</v>
      </c>
      <c r="H35" s="241">
        <v>0.98</v>
      </c>
    </row>
    <row r="36" spans="1:8" x14ac:dyDescent="0.25">
      <c r="A36" t="s">
        <v>61</v>
      </c>
      <c r="B36" s="245" t="s">
        <v>46</v>
      </c>
      <c r="C36" s="245">
        <v>0</v>
      </c>
      <c r="D36" s="245">
        <v>4.3914680050188204E-3</v>
      </c>
      <c r="E36" s="245">
        <v>4.6800501882057713E-2</v>
      </c>
      <c r="F36" s="245">
        <v>0.16461731493099119</v>
      </c>
      <c r="G36" s="245">
        <v>4.0150564617314928E-3</v>
      </c>
      <c r="H36" s="239" t="e">
        <f>NA()</f>
        <v>#N/A</v>
      </c>
    </row>
    <row r="37" spans="1:8" x14ac:dyDescent="0.25">
      <c r="A37" t="s">
        <v>61</v>
      </c>
      <c r="B37" s="240" t="s">
        <v>40</v>
      </c>
      <c r="C37" s="240">
        <v>0</v>
      </c>
      <c r="D37" s="240">
        <v>3.1573454916359999E-3</v>
      </c>
      <c r="E37" s="240">
        <v>2.931681649120323E-2</v>
      </c>
      <c r="F37" s="240">
        <v>0.18867580569849909</v>
      </c>
      <c r="G37" s="240">
        <v>3.9634540783578566E-3</v>
      </c>
      <c r="H37" s="241">
        <v>0.98</v>
      </c>
    </row>
    <row r="38" spans="1:8" x14ac:dyDescent="0.25">
      <c r="A38" t="s">
        <v>62</v>
      </c>
      <c r="B38" s="245" t="s">
        <v>46</v>
      </c>
      <c r="C38" s="245">
        <v>0</v>
      </c>
      <c r="D38" s="245">
        <v>4.3914680050188204E-3</v>
      </c>
      <c r="E38" s="245">
        <v>4.6800501882057713E-2</v>
      </c>
      <c r="F38" s="245">
        <v>0.16461731493099119</v>
      </c>
      <c r="G38" s="245">
        <v>4.0150564617314928E-3</v>
      </c>
      <c r="H38" s="239" t="e">
        <f>NA()</f>
        <v>#N/A</v>
      </c>
    </row>
    <row r="39" spans="1:8" x14ac:dyDescent="0.25">
      <c r="A39" t="s">
        <v>62</v>
      </c>
      <c r="B39" s="240" t="s">
        <v>40</v>
      </c>
      <c r="C39" s="240">
        <v>0</v>
      </c>
      <c r="D39" s="240">
        <v>3.1573454916359999E-3</v>
      </c>
      <c r="E39" s="240">
        <v>2.931681649120323E-2</v>
      </c>
      <c r="F39" s="240">
        <v>0.18867580569849909</v>
      </c>
      <c r="G39" s="240">
        <v>3.9634540783578566E-3</v>
      </c>
      <c r="H39" s="241">
        <v>0.98</v>
      </c>
    </row>
    <row r="40" spans="1:8" x14ac:dyDescent="0.25">
      <c r="A40" s="242" t="s">
        <v>56</v>
      </c>
      <c r="B40" s="340" t="s">
        <v>46</v>
      </c>
      <c r="C40" s="340">
        <v>0</v>
      </c>
      <c r="D40" s="340">
        <v>0.4997652030993191</v>
      </c>
      <c r="E40" s="340">
        <v>0.19420051655318149</v>
      </c>
      <c r="F40" s="340">
        <v>0.47774125381544968</v>
      </c>
      <c r="G40" s="340">
        <v>1.3101667057994841E-2</v>
      </c>
      <c r="H40" s="239" t="e">
        <f>NA()</f>
        <v>#N/A</v>
      </c>
    </row>
    <row r="41" spans="1:8" x14ac:dyDescent="0.25">
      <c r="A41" s="242" t="s">
        <v>56</v>
      </c>
      <c r="B41" s="345" t="s">
        <v>684</v>
      </c>
      <c r="C41" s="240">
        <v>0</v>
      </c>
      <c r="D41" s="240">
        <v>0.54710490851898941</v>
      </c>
      <c r="E41" s="240">
        <v>0.239649430527478</v>
      </c>
      <c r="F41" s="240">
        <v>0.37890942622825408</v>
      </c>
      <c r="G41" s="240">
        <v>7.4933146926309587E-3</v>
      </c>
      <c r="H41" s="241">
        <v>3.9275000000000002</v>
      </c>
    </row>
    <row r="42" spans="1:8" x14ac:dyDescent="0.25">
      <c r="A42" s="242" t="s">
        <v>57</v>
      </c>
      <c r="B42" s="342" t="s">
        <v>46</v>
      </c>
      <c r="C42" s="342">
        <v>0</v>
      </c>
      <c r="D42" s="342">
        <v>0.48439849624060161</v>
      </c>
      <c r="E42" s="342">
        <v>0.19429824561403511</v>
      </c>
      <c r="F42" s="342">
        <v>0.44918546365914791</v>
      </c>
      <c r="G42" s="342">
        <v>1.7481203007518799E-2</v>
      </c>
      <c r="H42" s="239" t="e">
        <f>NA()</f>
        <v>#N/A</v>
      </c>
    </row>
    <row r="43" spans="1:8" x14ac:dyDescent="0.25">
      <c r="A43" s="242" t="s">
        <v>57</v>
      </c>
      <c r="B43" s="345" t="s">
        <v>684</v>
      </c>
      <c r="C43" s="240">
        <v>0</v>
      </c>
      <c r="D43" s="240">
        <v>0.54710490851898941</v>
      </c>
      <c r="E43" s="240">
        <v>0.239649430527478</v>
      </c>
      <c r="F43" s="240">
        <v>0.37890942622825408</v>
      </c>
      <c r="G43" s="240">
        <v>7.4933146926309587E-3</v>
      </c>
      <c r="H43" s="241">
        <v>3.9275000000000002</v>
      </c>
    </row>
    <row r="44" spans="1:8" x14ac:dyDescent="0.25">
      <c r="A44" s="342" t="s">
        <v>63</v>
      </c>
      <c r="B44" s="245" t="s">
        <v>38</v>
      </c>
      <c r="C44" s="245">
        <v>0</v>
      </c>
      <c r="D44" s="245">
        <v>0.5209459459459459</v>
      </c>
      <c r="E44" s="245">
        <v>0.2445151033386328</v>
      </c>
      <c r="F44" s="245">
        <v>0.54181240063593006</v>
      </c>
      <c r="G44" s="245">
        <v>0</v>
      </c>
      <c r="H44" s="239" t="e">
        <f>NA()</f>
        <v>#N/A</v>
      </c>
    </row>
    <row r="45" spans="1:8" x14ac:dyDescent="0.25">
      <c r="A45" s="242" t="s">
        <v>64</v>
      </c>
      <c r="B45" s="245" t="s">
        <v>38</v>
      </c>
      <c r="C45" s="245">
        <v>0</v>
      </c>
      <c r="D45" s="245">
        <v>0.1647274393037105</v>
      </c>
      <c r="E45" s="245">
        <v>0.1176591846083371</v>
      </c>
      <c r="F45" s="245">
        <v>0.54647274393037104</v>
      </c>
      <c r="G45" s="245">
        <v>0</v>
      </c>
      <c r="H45" s="239" t="e">
        <f>NA()</f>
        <v>#N/A</v>
      </c>
    </row>
    <row r="46" spans="1:8" x14ac:dyDescent="0.25">
      <c r="A46" s="242" t="s">
        <v>65</v>
      </c>
      <c r="B46" s="245" t="s">
        <v>38</v>
      </c>
      <c r="C46" s="245">
        <v>0</v>
      </c>
      <c r="D46" s="245">
        <v>0.1647274393037105</v>
      </c>
      <c r="E46" s="245">
        <v>0.1176591846083371</v>
      </c>
      <c r="F46" s="245">
        <v>0.54647274393037104</v>
      </c>
      <c r="G46" s="245">
        <v>0</v>
      </c>
      <c r="H46" s="239" t="e">
        <f>NA()</f>
        <v>#N/A</v>
      </c>
    </row>
    <row r="47" spans="1:8" x14ac:dyDescent="0.25">
      <c r="A47" s="342" t="s">
        <v>66</v>
      </c>
      <c r="B47" s="245" t="s">
        <v>34</v>
      </c>
      <c r="C47" s="245">
        <v>0</v>
      </c>
      <c r="D47" s="245">
        <v>2.102078453719498E-3</v>
      </c>
      <c r="E47" s="245">
        <v>0</v>
      </c>
      <c r="F47" s="245">
        <v>3.8888451393810697E-2</v>
      </c>
      <c r="G47" s="245">
        <v>0</v>
      </c>
      <c r="H47" s="239" t="e">
        <f>NA()</f>
        <v>#N/A</v>
      </c>
    </row>
    <row r="48" spans="1:8" x14ac:dyDescent="0.25">
      <c r="A48" s="345" t="s">
        <v>66</v>
      </c>
      <c r="B48" s="245" t="s">
        <v>32</v>
      </c>
      <c r="C48" s="245">
        <v>0</v>
      </c>
      <c r="D48" s="245">
        <v>2.0833333333333342E-3</v>
      </c>
      <c r="E48" s="245">
        <v>0</v>
      </c>
      <c r="F48" s="245">
        <v>3.8890872965260122E-2</v>
      </c>
      <c r="G48" s="245">
        <v>0</v>
      </c>
      <c r="H48" s="345">
        <v>0</v>
      </c>
    </row>
    <row r="49" spans="1:12" x14ac:dyDescent="0.25">
      <c r="A49" s="242" t="s">
        <v>67</v>
      </c>
      <c r="B49" s="245" t="s">
        <v>38</v>
      </c>
      <c r="C49" s="245">
        <v>0</v>
      </c>
      <c r="D49" s="245">
        <v>0.1745311778290993</v>
      </c>
      <c r="E49" s="245">
        <v>8.5533487297921484E-2</v>
      </c>
      <c r="F49" s="245">
        <v>0.4999168591224018</v>
      </c>
      <c r="G49" s="245">
        <v>0</v>
      </c>
      <c r="H49" s="239" t="e">
        <f>NA()</f>
        <v>#N/A</v>
      </c>
      <c r="J49" s="239" t="s">
        <v>432</v>
      </c>
    </row>
    <row r="50" spans="1:12" x14ac:dyDescent="0.25">
      <c r="A50" s="242" t="s">
        <v>67</v>
      </c>
      <c r="B50" s="240" t="s">
        <v>40</v>
      </c>
      <c r="C50" s="240">
        <v>0</v>
      </c>
      <c r="D50" s="240">
        <v>0.22155016458417981</v>
      </c>
      <c r="E50" s="240">
        <v>0.18368286991931859</v>
      </c>
      <c r="F50" s="240">
        <v>0.57782274168307945</v>
      </c>
      <c r="G50" s="240">
        <v>0</v>
      </c>
      <c r="H50" s="241">
        <v>0.98</v>
      </c>
      <c r="J50" s="140" t="s">
        <v>433</v>
      </c>
    </row>
    <row r="51" spans="1:12" x14ac:dyDescent="0.25">
      <c r="A51" t="s">
        <v>67</v>
      </c>
      <c r="B51" s="245" t="s">
        <v>663</v>
      </c>
      <c r="C51" s="341">
        <v>0</v>
      </c>
      <c r="D51" s="341">
        <v>0.21572822893963806</v>
      </c>
      <c r="E51" s="341">
        <v>0.16352556135327354</v>
      </c>
      <c r="F51" s="341">
        <v>0.55741174690356976</v>
      </c>
      <c r="G51" s="341">
        <v>0</v>
      </c>
      <c r="H51" s="243">
        <f>5.38*$L$52</f>
        <v>1.4672727272727271</v>
      </c>
      <c r="J51" s="140" t="s">
        <v>434</v>
      </c>
    </row>
    <row r="52" spans="1:12" x14ac:dyDescent="0.25">
      <c r="A52" t="s">
        <v>67</v>
      </c>
      <c r="B52" s="342" t="s">
        <v>53</v>
      </c>
      <c r="C52" s="239" t="e">
        <f>NA()</f>
        <v>#N/A</v>
      </c>
      <c r="D52" s="239" t="e">
        <f>NA()</f>
        <v>#N/A</v>
      </c>
      <c r="E52" s="239" t="e">
        <f>NA()</f>
        <v>#N/A</v>
      </c>
      <c r="F52" s="239" t="e">
        <f>NA()</f>
        <v>#N/A</v>
      </c>
      <c r="G52" s="239" t="e">
        <f>NA()</f>
        <v>#N/A</v>
      </c>
      <c r="H52" s="243">
        <f>5.38*$L$52</f>
        <v>1.4672727272727271</v>
      </c>
      <c r="J52" s="140" t="s">
        <v>435</v>
      </c>
      <c r="L52" s="239">
        <f>300/1100</f>
        <v>0.27272727272727271</v>
      </c>
    </row>
    <row r="53" spans="1:12" x14ac:dyDescent="0.25">
      <c r="A53" t="s">
        <v>68</v>
      </c>
      <c r="B53" s="245" t="s">
        <v>38</v>
      </c>
      <c r="C53" s="342">
        <v>0</v>
      </c>
      <c r="D53" s="342">
        <v>0.1745311778290993</v>
      </c>
      <c r="E53" s="342">
        <v>8.5533487297921484E-2</v>
      </c>
      <c r="F53" s="342">
        <v>0.4999168591224018</v>
      </c>
      <c r="G53" s="342">
        <v>0</v>
      </c>
      <c r="H53" s="239" t="e">
        <f>NA()</f>
        <v>#N/A</v>
      </c>
    </row>
    <row r="54" spans="1:12" x14ac:dyDescent="0.25">
      <c r="A54" t="s">
        <v>68</v>
      </c>
      <c r="B54" s="240" t="s">
        <v>40</v>
      </c>
      <c r="C54" s="240">
        <v>0</v>
      </c>
      <c r="D54" s="240">
        <v>0.22155016458417981</v>
      </c>
      <c r="E54" s="240">
        <v>0.18368286991931859</v>
      </c>
      <c r="F54" s="240">
        <v>0.57782274168307945</v>
      </c>
      <c r="G54" s="240">
        <v>0</v>
      </c>
      <c r="H54" s="241">
        <v>0.98</v>
      </c>
    </row>
    <row r="55" spans="1:12" x14ac:dyDescent="0.25">
      <c r="A55" t="s">
        <v>68</v>
      </c>
      <c r="B55" s="342" t="s">
        <v>663</v>
      </c>
      <c r="C55" s="341">
        <v>0</v>
      </c>
      <c r="D55" s="341">
        <v>0.21572822893963806</v>
      </c>
      <c r="E55" s="341">
        <v>0.16352556135327354</v>
      </c>
      <c r="F55" s="341">
        <v>0.55741174690356976</v>
      </c>
      <c r="G55" s="341">
        <v>0</v>
      </c>
      <c r="H55" s="243">
        <f>5.38*$L$52</f>
        <v>1.4672727272727271</v>
      </c>
    </row>
    <row r="56" spans="1:12" x14ac:dyDescent="0.25">
      <c r="A56" t="s">
        <v>68</v>
      </c>
      <c r="B56" s="245" t="s">
        <v>53</v>
      </c>
      <c r="C56" s="239" t="e">
        <f>NA()</f>
        <v>#N/A</v>
      </c>
      <c r="D56" s="239" t="e">
        <f>NA()</f>
        <v>#N/A</v>
      </c>
      <c r="E56" s="239" t="e">
        <f>NA()</f>
        <v>#N/A</v>
      </c>
      <c r="F56" s="239" t="e">
        <f>NA()</f>
        <v>#N/A</v>
      </c>
      <c r="G56" s="239" t="e">
        <f>NA()</f>
        <v>#N/A</v>
      </c>
      <c r="H56" s="243">
        <f>5.38*$L$52</f>
        <v>1.4672727272727271</v>
      </c>
    </row>
    <row r="57" spans="1:12" x14ac:dyDescent="0.25">
      <c r="A57" t="s">
        <v>69</v>
      </c>
      <c r="B57" s="245" t="s">
        <v>38</v>
      </c>
      <c r="C57" s="245">
        <v>0</v>
      </c>
      <c r="D57" s="245">
        <v>0.1745311778290993</v>
      </c>
      <c r="E57" s="245">
        <v>8.5533487297921484E-2</v>
      </c>
      <c r="F57" s="245">
        <v>0.4999168591224018</v>
      </c>
      <c r="G57" s="245">
        <v>0</v>
      </c>
      <c r="H57" s="239" t="e">
        <f>NA()</f>
        <v>#N/A</v>
      </c>
    </row>
    <row r="58" spans="1:12" x14ac:dyDescent="0.25">
      <c r="A58" s="242" t="s">
        <v>69</v>
      </c>
      <c r="B58" s="240" t="s">
        <v>40</v>
      </c>
      <c r="C58" s="240">
        <v>0</v>
      </c>
      <c r="D58" s="240">
        <v>0.22155016458417981</v>
      </c>
      <c r="E58" s="240">
        <v>0.18368286991931859</v>
      </c>
      <c r="F58" s="240">
        <v>0.57782274168307945</v>
      </c>
      <c r="G58" s="240">
        <v>0</v>
      </c>
      <c r="H58" s="241">
        <v>0.98</v>
      </c>
    </row>
    <row r="59" spans="1:12" x14ac:dyDescent="0.25">
      <c r="A59" s="242" t="s">
        <v>69</v>
      </c>
      <c r="B59" s="245" t="s">
        <v>663</v>
      </c>
      <c r="C59" s="341">
        <v>0</v>
      </c>
      <c r="D59" s="341">
        <v>0.21572822893963806</v>
      </c>
      <c r="E59" s="341">
        <v>0.16352556135327354</v>
      </c>
      <c r="F59" s="341">
        <v>0.55741174690356976</v>
      </c>
      <c r="G59" s="341">
        <v>0</v>
      </c>
      <c r="H59" s="243">
        <f>5.38*$L$52</f>
        <v>1.4672727272727271</v>
      </c>
    </row>
    <row r="60" spans="1:12" x14ac:dyDescent="0.25">
      <c r="A60" s="242" t="s">
        <v>69</v>
      </c>
      <c r="B60" s="245" t="s">
        <v>53</v>
      </c>
      <c r="C60" s="239" t="e">
        <f>NA()</f>
        <v>#N/A</v>
      </c>
      <c r="D60" s="239" t="e">
        <f>NA()</f>
        <v>#N/A</v>
      </c>
      <c r="E60" s="239" t="e">
        <f>NA()</f>
        <v>#N/A</v>
      </c>
      <c r="F60" s="239" t="e">
        <f>NA()</f>
        <v>#N/A</v>
      </c>
      <c r="G60" s="239" t="e">
        <f>NA()</f>
        <v>#N/A</v>
      </c>
      <c r="H60" s="243">
        <f>5.38*$L$52</f>
        <v>1.4672727272727271</v>
      </c>
    </row>
    <row r="61" spans="1:12" x14ac:dyDescent="0.25">
      <c r="A61" s="242" t="s">
        <v>70</v>
      </c>
      <c r="B61" s="342" t="s">
        <v>38</v>
      </c>
      <c r="C61" s="342">
        <v>0</v>
      </c>
      <c r="D61" s="342">
        <v>0.1745311778290993</v>
      </c>
      <c r="E61" s="342">
        <v>8.5533487297921484E-2</v>
      </c>
      <c r="F61" s="342">
        <v>0.4999168591224018</v>
      </c>
      <c r="G61" s="342">
        <v>0</v>
      </c>
      <c r="H61" s="239" t="e">
        <f>NA()</f>
        <v>#N/A</v>
      </c>
    </row>
    <row r="62" spans="1:12" x14ac:dyDescent="0.25">
      <c r="A62" s="242" t="s">
        <v>70</v>
      </c>
      <c r="B62" s="240" t="s">
        <v>40</v>
      </c>
      <c r="C62" s="240">
        <v>0</v>
      </c>
      <c r="D62" s="240">
        <v>0.22155016458417981</v>
      </c>
      <c r="E62" s="240">
        <v>0.18368286991931859</v>
      </c>
      <c r="F62" s="240">
        <v>0.57782274168307945</v>
      </c>
      <c r="G62" s="240">
        <v>0</v>
      </c>
      <c r="H62" s="241">
        <v>0.98</v>
      </c>
    </row>
    <row r="63" spans="1:12" x14ac:dyDescent="0.25">
      <c r="A63" s="242" t="s">
        <v>70</v>
      </c>
      <c r="B63" s="245" t="s">
        <v>663</v>
      </c>
      <c r="C63" s="341">
        <v>0</v>
      </c>
      <c r="D63" s="341">
        <v>0.21572822893963806</v>
      </c>
      <c r="E63" s="341">
        <v>0.16352556135327354</v>
      </c>
      <c r="F63" s="341">
        <v>0.55741174690356976</v>
      </c>
      <c r="G63" s="341">
        <v>0</v>
      </c>
      <c r="H63" s="243">
        <f>5.38*$L$52</f>
        <v>1.4672727272727271</v>
      </c>
    </row>
    <row r="64" spans="1:12" x14ac:dyDescent="0.25">
      <c r="A64" s="242" t="s">
        <v>70</v>
      </c>
      <c r="B64" s="342" t="s">
        <v>53</v>
      </c>
      <c r="C64" s="239" t="e">
        <f>NA()</f>
        <v>#N/A</v>
      </c>
      <c r="D64" s="239" t="e">
        <f>NA()</f>
        <v>#N/A</v>
      </c>
      <c r="E64" s="239" t="e">
        <f>NA()</f>
        <v>#N/A</v>
      </c>
      <c r="F64" s="239" t="e">
        <f>NA()</f>
        <v>#N/A</v>
      </c>
      <c r="G64" s="239" t="e">
        <f>NA()</f>
        <v>#N/A</v>
      </c>
      <c r="H64" s="243">
        <f>5.38*$L$52</f>
        <v>1.4672727272727271</v>
      </c>
    </row>
    <row r="65" spans="1:8" x14ac:dyDescent="0.25">
      <c r="A65" s="242" t="s">
        <v>71</v>
      </c>
      <c r="B65" s="245" t="s">
        <v>38</v>
      </c>
      <c r="C65" s="342">
        <v>0</v>
      </c>
      <c r="D65" s="342">
        <v>0.1745311778290993</v>
      </c>
      <c r="E65" s="342">
        <v>8.5533487297921484E-2</v>
      </c>
      <c r="F65" s="342">
        <v>0.4999168591224018</v>
      </c>
      <c r="G65" s="342">
        <v>0</v>
      </c>
      <c r="H65" s="239" t="e">
        <f>NA()</f>
        <v>#N/A</v>
      </c>
    </row>
    <row r="66" spans="1:8" x14ac:dyDescent="0.25">
      <c r="A66" s="242" t="s">
        <v>71</v>
      </c>
      <c r="B66" s="240" t="s">
        <v>40</v>
      </c>
      <c r="C66" s="240">
        <v>0</v>
      </c>
      <c r="D66" s="240">
        <v>0.22155016458417981</v>
      </c>
      <c r="E66" s="240">
        <v>0.18368286991931859</v>
      </c>
      <c r="F66" s="240">
        <v>0.57782274168307945</v>
      </c>
      <c r="G66" s="240">
        <v>0</v>
      </c>
      <c r="H66" s="241">
        <v>0.98</v>
      </c>
    </row>
    <row r="67" spans="1:8" x14ac:dyDescent="0.25">
      <c r="A67" s="242" t="s">
        <v>71</v>
      </c>
      <c r="B67" s="342" t="s">
        <v>663</v>
      </c>
      <c r="C67" s="341">
        <v>0</v>
      </c>
      <c r="D67" s="341">
        <v>0.21572822893963806</v>
      </c>
      <c r="E67" s="341">
        <v>0.16352556135327354</v>
      </c>
      <c r="F67" s="341">
        <v>0.55741174690356976</v>
      </c>
      <c r="G67" s="341">
        <v>0</v>
      </c>
      <c r="H67" s="243">
        <f>5.38*$L$52</f>
        <v>1.4672727272727271</v>
      </c>
    </row>
    <row r="68" spans="1:8" x14ac:dyDescent="0.25">
      <c r="A68" s="242" t="s">
        <v>71</v>
      </c>
      <c r="B68" s="245" t="s">
        <v>53</v>
      </c>
      <c r="C68" s="239" t="e">
        <f>NA()</f>
        <v>#N/A</v>
      </c>
      <c r="D68" s="239" t="e">
        <f>NA()</f>
        <v>#N/A</v>
      </c>
      <c r="E68" s="239" t="e">
        <f>NA()</f>
        <v>#N/A</v>
      </c>
      <c r="F68" s="239" t="e">
        <f>NA()</f>
        <v>#N/A</v>
      </c>
      <c r="G68" s="239" t="e">
        <f>NA()</f>
        <v>#N/A</v>
      </c>
      <c r="H68" s="243">
        <f>5.38*$L$52</f>
        <v>1.4672727272727271</v>
      </c>
    </row>
    <row r="69" spans="1:8" x14ac:dyDescent="0.25">
      <c r="A69" s="242" t="s">
        <v>72</v>
      </c>
      <c r="B69" s="245" t="s">
        <v>38</v>
      </c>
      <c r="C69" s="245">
        <v>0</v>
      </c>
      <c r="D69" s="245">
        <v>0.1745311778290993</v>
      </c>
      <c r="E69" s="245">
        <v>8.5533487297921484E-2</v>
      </c>
      <c r="F69" s="245">
        <v>0.4999168591224018</v>
      </c>
      <c r="G69" s="245">
        <v>0</v>
      </c>
      <c r="H69" s="239" t="e">
        <f>NA()</f>
        <v>#N/A</v>
      </c>
    </row>
    <row r="70" spans="1:8" x14ac:dyDescent="0.25">
      <c r="A70" t="s">
        <v>72</v>
      </c>
      <c r="B70" s="240" t="s">
        <v>40</v>
      </c>
      <c r="C70" s="240">
        <v>0</v>
      </c>
      <c r="D70" s="240">
        <v>0.22155016458417981</v>
      </c>
      <c r="E70" s="240">
        <v>0.18368286991931859</v>
      </c>
      <c r="F70" s="240">
        <v>0.57782274168307945</v>
      </c>
      <c r="G70" s="240">
        <v>0</v>
      </c>
      <c r="H70" s="241">
        <v>0.98</v>
      </c>
    </row>
    <row r="71" spans="1:8" x14ac:dyDescent="0.25">
      <c r="A71" s="242" t="s">
        <v>72</v>
      </c>
      <c r="B71" s="245" t="s">
        <v>663</v>
      </c>
      <c r="C71" s="341">
        <v>0</v>
      </c>
      <c r="D71" s="341">
        <v>0.21572822893963806</v>
      </c>
      <c r="E71" s="341">
        <v>0.16352556135327354</v>
      </c>
      <c r="F71" s="341">
        <v>0.55741174690356976</v>
      </c>
      <c r="G71" s="341">
        <v>0</v>
      </c>
      <c r="H71" s="243">
        <f>5.38*$L$52</f>
        <v>1.4672727272727271</v>
      </c>
    </row>
    <row r="72" spans="1:8" x14ac:dyDescent="0.25">
      <c r="A72" s="242" t="s">
        <v>72</v>
      </c>
      <c r="B72" s="245" t="s">
        <v>53</v>
      </c>
      <c r="C72" s="239" t="e">
        <f>NA()</f>
        <v>#N/A</v>
      </c>
      <c r="D72" s="239" t="e">
        <f>NA()</f>
        <v>#N/A</v>
      </c>
      <c r="E72" s="239" t="e">
        <f>NA()</f>
        <v>#N/A</v>
      </c>
      <c r="F72" s="239" t="e">
        <f>NA()</f>
        <v>#N/A</v>
      </c>
      <c r="G72" s="239" t="e">
        <f>NA()</f>
        <v>#N/A</v>
      </c>
      <c r="H72" s="243">
        <f>5.38*$L$52</f>
        <v>1.4672727272727271</v>
      </c>
    </row>
    <row r="73" spans="1:8" x14ac:dyDescent="0.25">
      <c r="A73" s="242" t="s">
        <v>73</v>
      </c>
      <c r="B73" s="342" t="s">
        <v>38</v>
      </c>
      <c r="C73" s="342">
        <v>0</v>
      </c>
      <c r="D73" s="342">
        <v>0.1745311778290993</v>
      </c>
      <c r="E73" s="342">
        <v>8.5533487297921484E-2</v>
      </c>
      <c r="F73" s="342">
        <v>0.4999168591224018</v>
      </c>
      <c r="G73" s="342">
        <v>0</v>
      </c>
      <c r="H73" s="239" t="e">
        <f>NA()</f>
        <v>#N/A</v>
      </c>
    </row>
    <row r="74" spans="1:8" x14ac:dyDescent="0.25">
      <c r="A74" t="s">
        <v>73</v>
      </c>
      <c r="B74" s="240" t="s">
        <v>40</v>
      </c>
      <c r="C74" s="240">
        <v>0</v>
      </c>
      <c r="D74" s="240">
        <v>0.22155016458417981</v>
      </c>
      <c r="E74" s="240">
        <v>0.18368286991931859</v>
      </c>
      <c r="F74" s="240">
        <v>0.57782274168307945</v>
      </c>
      <c r="G74" s="240">
        <v>0</v>
      </c>
      <c r="H74" s="241">
        <v>0.98</v>
      </c>
    </row>
    <row r="75" spans="1:8" x14ac:dyDescent="0.25">
      <c r="A75" t="s">
        <v>73</v>
      </c>
      <c r="B75" s="245" t="s">
        <v>663</v>
      </c>
      <c r="C75" s="341">
        <v>0</v>
      </c>
      <c r="D75" s="341">
        <v>0.21572822893963806</v>
      </c>
      <c r="E75" s="341">
        <v>0.16352556135327354</v>
      </c>
      <c r="F75" s="341">
        <v>0.55741174690356976</v>
      </c>
      <c r="G75" s="341">
        <v>0</v>
      </c>
      <c r="H75" s="243">
        <f>5.38*$L$52</f>
        <v>1.4672727272727271</v>
      </c>
    </row>
    <row r="76" spans="1:8" x14ac:dyDescent="0.25">
      <c r="A76" t="s">
        <v>73</v>
      </c>
      <c r="B76" s="342" t="s">
        <v>53</v>
      </c>
      <c r="C76" s="239" t="e">
        <f>NA()</f>
        <v>#N/A</v>
      </c>
      <c r="D76" s="239" t="e">
        <f>NA()</f>
        <v>#N/A</v>
      </c>
      <c r="E76" s="239" t="e">
        <f>NA()</f>
        <v>#N/A</v>
      </c>
      <c r="F76" s="239" t="e">
        <f>NA()</f>
        <v>#N/A</v>
      </c>
      <c r="G76" s="239" t="e">
        <f>NA()</f>
        <v>#N/A</v>
      </c>
      <c r="H76" s="243">
        <f>5.38*$L$52</f>
        <v>1.4672727272727271</v>
      </c>
    </row>
    <row r="77" spans="1:8" x14ac:dyDescent="0.25">
      <c r="A77" t="s">
        <v>74</v>
      </c>
      <c r="B77" s="245" t="s">
        <v>38</v>
      </c>
      <c r="C77" s="342">
        <v>0</v>
      </c>
      <c r="D77" s="342">
        <v>0.1745311778290993</v>
      </c>
      <c r="E77" s="342">
        <v>8.5533487297921484E-2</v>
      </c>
      <c r="F77" s="342">
        <v>0.4999168591224018</v>
      </c>
      <c r="G77" s="342">
        <v>0</v>
      </c>
      <c r="H77" s="239" t="e">
        <f>NA()</f>
        <v>#N/A</v>
      </c>
    </row>
    <row r="78" spans="1:8" x14ac:dyDescent="0.25">
      <c r="A78" t="s">
        <v>74</v>
      </c>
      <c r="B78" s="240" t="s">
        <v>40</v>
      </c>
      <c r="C78" s="240">
        <v>0</v>
      </c>
      <c r="D78" s="240">
        <v>0.22155016458417981</v>
      </c>
      <c r="E78" s="240">
        <v>0.18368286991931859</v>
      </c>
      <c r="F78" s="240">
        <v>0.57782274168307945</v>
      </c>
      <c r="G78" s="240">
        <v>0</v>
      </c>
      <c r="H78" s="241">
        <v>0.98</v>
      </c>
    </row>
    <row r="79" spans="1:8" x14ac:dyDescent="0.25">
      <c r="A79" s="242" t="s">
        <v>74</v>
      </c>
      <c r="B79" s="342" t="s">
        <v>663</v>
      </c>
      <c r="C79" s="341">
        <v>0</v>
      </c>
      <c r="D79" s="341">
        <v>0.21572822893963806</v>
      </c>
      <c r="E79" s="341">
        <v>0.16352556135327354</v>
      </c>
      <c r="F79" s="341">
        <v>0.55741174690356976</v>
      </c>
      <c r="G79" s="341">
        <v>0</v>
      </c>
      <c r="H79" s="243">
        <f>5.38*$L$52</f>
        <v>1.4672727272727271</v>
      </c>
    </row>
    <row r="80" spans="1:8" x14ac:dyDescent="0.25">
      <c r="A80" s="242" t="s">
        <v>74</v>
      </c>
      <c r="B80" s="245" t="s">
        <v>53</v>
      </c>
      <c r="C80" s="239" t="e">
        <f>NA()</f>
        <v>#N/A</v>
      </c>
      <c r="D80" s="239" t="e">
        <f>NA()</f>
        <v>#N/A</v>
      </c>
      <c r="E80" s="239" t="e">
        <f>NA()</f>
        <v>#N/A</v>
      </c>
      <c r="F80" s="239" t="e">
        <f>NA()</f>
        <v>#N/A</v>
      </c>
      <c r="G80" s="239" t="e">
        <f>NA()</f>
        <v>#N/A</v>
      </c>
      <c r="H80" s="243">
        <f>5.38*$L$52</f>
        <v>1.4672727272727271</v>
      </c>
    </row>
    <row r="81" spans="1:8" x14ac:dyDescent="0.25">
      <c r="A81" s="242" t="s">
        <v>75</v>
      </c>
      <c r="B81" s="245" t="s">
        <v>38</v>
      </c>
      <c r="C81" s="245">
        <v>0</v>
      </c>
      <c r="D81" s="245">
        <v>0.1745311778290993</v>
      </c>
      <c r="E81" s="245">
        <v>8.5533487297921484E-2</v>
      </c>
      <c r="F81" s="245">
        <v>0.4999168591224018</v>
      </c>
      <c r="G81" s="245">
        <v>0</v>
      </c>
      <c r="H81" s="239" t="e">
        <f>NA()</f>
        <v>#N/A</v>
      </c>
    </row>
    <row r="82" spans="1:8" x14ac:dyDescent="0.25">
      <c r="A82" s="242" t="s">
        <v>75</v>
      </c>
      <c r="B82" s="240" t="s">
        <v>40</v>
      </c>
      <c r="C82" s="240">
        <v>0</v>
      </c>
      <c r="D82" s="240">
        <v>0.22155016458417981</v>
      </c>
      <c r="E82" s="240">
        <v>0.18368286991931859</v>
      </c>
      <c r="F82" s="240">
        <v>0.57782274168307945</v>
      </c>
      <c r="G82" s="240">
        <v>0</v>
      </c>
      <c r="H82" s="241">
        <v>0.98</v>
      </c>
    </row>
    <row r="83" spans="1:8" x14ac:dyDescent="0.25">
      <c r="A83" s="242" t="s">
        <v>75</v>
      </c>
      <c r="B83" s="245" t="s">
        <v>663</v>
      </c>
      <c r="C83" s="341">
        <v>0</v>
      </c>
      <c r="D83" s="341">
        <v>0.21572822893963806</v>
      </c>
      <c r="E83" s="341">
        <v>0.16352556135327354</v>
      </c>
      <c r="F83" s="341">
        <v>0.55741174690356976</v>
      </c>
      <c r="G83" s="341">
        <v>0</v>
      </c>
      <c r="H83" s="243">
        <f>5.38*$L$52</f>
        <v>1.4672727272727271</v>
      </c>
    </row>
    <row r="84" spans="1:8" x14ac:dyDescent="0.25">
      <c r="A84" s="242" t="s">
        <v>75</v>
      </c>
      <c r="B84" s="342" t="s">
        <v>53</v>
      </c>
      <c r="C84" s="239" t="e">
        <f>NA()</f>
        <v>#N/A</v>
      </c>
      <c r="D84" s="239" t="e">
        <f>NA()</f>
        <v>#N/A</v>
      </c>
      <c r="E84" s="239" t="e">
        <f>NA()</f>
        <v>#N/A</v>
      </c>
      <c r="F84" s="239" t="e">
        <f>NA()</f>
        <v>#N/A</v>
      </c>
      <c r="G84" s="239" t="e">
        <f>NA()</f>
        <v>#N/A</v>
      </c>
      <c r="H84" s="243">
        <f>5.38*$L$52</f>
        <v>1.4672727272727271</v>
      </c>
    </row>
    <row r="85" spans="1:8" x14ac:dyDescent="0.25">
      <c r="A85" s="242" t="s">
        <v>656</v>
      </c>
      <c r="B85" s="245" t="s">
        <v>38</v>
      </c>
      <c r="C85" s="245">
        <v>0</v>
      </c>
      <c r="D85" s="245">
        <v>0.1745311778290993</v>
      </c>
      <c r="E85" s="245">
        <v>8.5533487297921484E-2</v>
      </c>
      <c r="F85" s="245">
        <v>0.4999168591224018</v>
      </c>
      <c r="G85" s="245">
        <v>0</v>
      </c>
      <c r="H85" s="239" t="e">
        <f>NA()</f>
        <v>#N/A</v>
      </c>
    </row>
    <row r="86" spans="1:8" x14ac:dyDescent="0.25">
      <c r="A86" s="242" t="s">
        <v>656</v>
      </c>
      <c r="B86" s="240" t="s">
        <v>40</v>
      </c>
      <c r="C86" s="240">
        <v>0</v>
      </c>
      <c r="D86" s="240">
        <v>0.22155016458417981</v>
      </c>
      <c r="E86" s="240">
        <v>0.18368286991931859</v>
      </c>
      <c r="F86" s="240">
        <v>0.57782274168307945</v>
      </c>
      <c r="G86" s="240">
        <v>0</v>
      </c>
      <c r="H86" s="241">
        <v>0.98</v>
      </c>
    </row>
    <row r="87" spans="1:8" x14ac:dyDescent="0.25">
      <c r="A87" s="242" t="s">
        <v>656</v>
      </c>
      <c r="B87" s="245" t="s">
        <v>663</v>
      </c>
      <c r="C87" s="341">
        <v>0</v>
      </c>
      <c r="D87" s="341">
        <v>0.21572822893963806</v>
      </c>
      <c r="E87" s="341">
        <v>0.16352556135327354</v>
      </c>
      <c r="F87" s="341">
        <v>0.55741174690356976</v>
      </c>
      <c r="G87" s="341">
        <v>0</v>
      </c>
      <c r="H87" s="243">
        <f>5.38*$L$52</f>
        <v>1.4672727272727271</v>
      </c>
    </row>
    <row r="88" spans="1:8" x14ac:dyDescent="0.25">
      <c r="A88" s="242" t="s">
        <v>656</v>
      </c>
      <c r="B88" s="245" t="s">
        <v>53</v>
      </c>
      <c r="C88" s="239" t="e">
        <f>NA()</f>
        <v>#N/A</v>
      </c>
      <c r="D88" s="239" t="e">
        <f>NA()</f>
        <v>#N/A</v>
      </c>
      <c r="E88" s="239" t="e">
        <f>NA()</f>
        <v>#N/A</v>
      </c>
      <c r="F88" s="239" t="e">
        <f>NA()</f>
        <v>#N/A</v>
      </c>
      <c r="G88" s="239" t="e">
        <f>NA()</f>
        <v>#N/A</v>
      </c>
      <c r="H88" s="243">
        <f>5.38*$L$52</f>
        <v>1.4672727272727271</v>
      </c>
    </row>
    <row r="89" spans="1:8" x14ac:dyDescent="0.25">
      <c r="A89" s="342" t="s">
        <v>702</v>
      </c>
      <c r="B89" s="245" t="s">
        <v>38</v>
      </c>
      <c r="C89" s="245">
        <v>0</v>
      </c>
      <c r="D89" s="245">
        <v>0.41572819240313041</v>
      </c>
      <c r="E89" s="245">
        <v>0.1913914869249857</v>
      </c>
      <c r="F89" s="245">
        <v>0.53254437869822491</v>
      </c>
      <c r="G89" s="245">
        <v>1.3361328497804931E-4</v>
      </c>
      <c r="H89" s="239" t="e">
        <f>NA()</f>
        <v>#N/A</v>
      </c>
    </row>
    <row r="90" spans="1:8" x14ac:dyDescent="0.25">
      <c r="A90" s="342" t="s">
        <v>702</v>
      </c>
      <c r="B90" s="240" t="s">
        <v>77</v>
      </c>
      <c r="C90" s="240">
        <v>0</v>
      </c>
      <c r="D90" s="240">
        <v>0.52499029068965686</v>
      </c>
      <c r="E90" s="240">
        <v>0.24903484866613099</v>
      </c>
      <c r="F90" s="240">
        <v>0.54357983562975276</v>
      </c>
      <c r="G90" s="240">
        <v>1.409108259904528E-4</v>
      </c>
      <c r="H90" s="241">
        <v>4.0674999999999999</v>
      </c>
    </row>
    <row r="91" spans="1:8" x14ac:dyDescent="0.25">
      <c r="A91" s="352" t="s">
        <v>703</v>
      </c>
      <c r="B91" s="352" t="s">
        <v>38</v>
      </c>
      <c r="C91" s="352">
        <v>0</v>
      </c>
      <c r="D91" s="352">
        <v>0.41572819240313041</v>
      </c>
      <c r="E91" s="352">
        <v>0.1913914869249857</v>
      </c>
      <c r="F91" s="352">
        <v>0.53254437869822491</v>
      </c>
      <c r="G91" s="352">
        <v>1.3361328497804931E-4</v>
      </c>
      <c r="H91" s="239" t="e">
        <f>NA()</f>
        <v>#N/A</v>
      </c>
    </row>
    <row r="92" spans="1:8" x14ac:dyDescent="0.25">
      <c r="A92" s="352" t="s">
        <v>703</v>
      </c>
      <c r="B92" s="240" t="s">
        <v>77</v>
      </c>
      <c r="C92" s="240">
        <v>0</v>
      </c>
      <c r="D92" s="240">
        <v>0.52499029068965686</v>
      </c>
      <c r="E92" s="240">
        <v>0.24903484866613099</v>
      </c>
      <c r="F92" s="240">
        <v>0.54357983562975276</v>
      </c>
      <c r="G92" s="240">
        <v>1.409108259904528E-4</v>
      </c>
      <c r="H92" s="241">
        <v>4.0674999999999999</v>
      </c>
    </row>
    <row r="93" spans="1:8" x14ac:dyDescent="0.25">
      <c r="A93" s="342" t="s">
        <v>704</v>
      </c>
      <c r="B93" s="245" t="s">
        <v>38</v>
      </c>
      <c r="C93" s="245">
        <v>0</v>
      </c>
      <c r="D93" s="245">
        <v>0.54503994673768308</v>
      </c>
      <c r="E93" s="245">
        <v>0.15908788282290279</v>
      </c>
      <c r="F93" s="245">
        <v>0.43034287616511319</v>
      </c>
      <c r="G93" s="245">
        <v>4.3275632490013318E-4</v>
      </c>
      <c r="H93" s="239" t="e">
        <f>NA()</f>
        <v>#N/A</v>
      </c>
    </row>
    <row r="94" spans="1:8" x14ac:dyDescent="0.25">
      <c r="A94" s="345" t="s">
        <v>704</v>
      </c>
      <c r="B94" s="240" t="s">
        <v>77</v>
      </c>
      <c r="C94" s="240">
        <v>0</v>
      </c>
      <c r="D94" s="240">
        <v>0.48845245147561922</v>
      </c>
      <c r="E94" s="240">
        <v>0.2265727848789062</v>
      </c>
      <c r="F94" s="240">
        <v>0.40288395656034642</v>
      </c>
      <c r="G94" s="240">
        <v>4.4054213439547238E-4</v>
      </c>
      <c r="H94" s="241">
        <v>4.0674999999999999</v>
      </c>
    </row>
    <row r="95" spans="1:8" x14ac:dyDescent="0.25">
      <c r="A95" s="352" t="s">
        <v>705</v>
      </c>
      <c r="B95" s="352" t="s">
        <v>38</v>
      </c>
      <c r="C95" s="352">
        <v>0</v>
      </c>
      <c r="D95" s="352">
        <v>0.54503994673768308</v>
      </c>
      <c r="E95" s="352">
        <v>0.15908788282290279</v>
      </c>
      <c r="F95" s="352">
        <v>0.43034287616511319</v>
      </c>
      <c r="G95" s="352">
        <v>4.3275632490013318E-4</v>
      </c>
      <c r="H95" s="239" t="e">
        <f>NA()</f>
        <v>#N/A</v>
      </c>
    </row>
    <row r="96" spans="1:8" x14ac:dyDescent="0.25">
      <c r="A96" s="352" t="s">
        <v>705</v>
      </c>
      <c r="B96" s="240" t="s">
        <v>77</v>
      </c>
      <c r="C96" s="240">
        <v>0</v>
      </c>
      <c r="D96" s="240">
        <v>0.48845245147561922</v>
      </c>
      <c r="E96" s="240">
        <v>0.2265727848789062</v>
      </c>
      <c r="F96" s="240">
        <v>0.40288395656034642</v>
      </c>
      <c r="G96" s="240">
        <v>4.4054213439547238E-4</v>
      </c>
      <c r="H96" s="241">
        <v>4.0674999999999999</v>
      </c>
    </row>
    <row r="97" spans="1:9" x14ac:dyDescent="0.25">
      <c r="A97" s="345" t="s">
        <v>79</v>
      </c>
      <c r="B97" s="342" t="s">
        <v>38</v>
      </c>
      <c r="C97" s="245">
        <v>0</v>
      </c>
      <c r="D97" s="245">
        <v>0.6426647144948755</v>
      </c>
      <c r="E97" s="245">
        <v>0.10120058565153731</v>
      </c>
      <c r="F97" s="245">
        <v>0.72368960468521226</v>
      </c>
      <c r="G97" s="245">
        <v>0</v>
      </c>
      <c r="H97" s="239" t="e">
        <f>NA()</f>
        <v>#N/A</v>
      </c>
    </row>
    <row r="98" spans="1:9" x14ac:dyDescent="0.25">
      <c r="A98" s="342" t="s">
        <v>79</v>
      </c>
      <c r="B98" s="240" t="s">
        <v>40</v>
      </c>
      <c r="C98" s="240">
        <v>0</v>
      </c>
      <c r="D98" s="240">
        <v>0.26633628008801091</v>
      </c>
      <c r="E98" s="240">
        <v>8.9231120421135193E-2</v>
      </c>
      <c r="F98" s="240">
        <v>0.46826037249771979</v>
      </c>
      <c r="G98" s="240">
        <v>0</v>
      </c>
      <c r="H98" s="241">
        <v>0.98</v>
      </c>
    </row>
    <row r="99" spans="1:9" x14ac:dyDescent="0.25">
      <c r="A99" s="342" t="s">
        <v>80</v>
      </c>
      <c r="B99" s="342" t="s">
        <v>38</v>
      </c>
      <c r="C99" s="245">
        <v>0</v>
      </c>
      <c r="D99" s="245">
        <v>0.40857352671195152</v>
      </c>
      <c r="E99" s="245">
        <v>4.8338534973379838E-2</v>
      </c>
      <c r="F99" s="245">
        <v>0.47853864512575728</v>
      </c>
      <c r="G99" s="245">
        <v>0</v>
      </c>
      <c r="H99" s="239" t="e">
        <f>NA()</f>
        <v>#N/A</v>
      </c>
    </row>
    <row r="100" spans="1:9" x14ac:dyDescent="0.25">
      <c r="A100" s="342" t="s">
        <v>81</v>
      </c>
      <c r="B100" s="245" t="s">
        <v>38</v>
      </c>
      <c r="C100" s="245">
        <v>0</v>
      </c>
      <c r="D100" s="245">
        <v>0.1816901408450704</v>
      </c>
      <c r="E100" s="245">
        <v>7.7934272300469482E-2</v>
      </c>
      <c r="F100" s="245">
        <v>0.5826291079812207</v>
      </c>
      <c r="G100" s="245">
        <v>0</v>
      </c>
      <c r="H100" s="239" t="e">
        <f>NA()</f>
        <v>#N/A</v>
      </c>
    </row>
    <row r="101" spans="1:9" x14ac:dyDescent="0.25">
      <c r="A101" t="s">
        <v>82</v>
      </c>
      <c r="B101" s="342" t="s">
        <v>38</v>
      </c>
      <c r="C101" s="245">
        <v>0</v>
      </c>
      <c r="D101" s="245">
        <v>0.3912800206593785</v>
      </c>
      <c r="E101" s="245">
        <v>0.1636136696221055</v>
      </c>
      <c r="F101" s="245">
        <v>0.54432297495050352</v>
      </c>
      <c r="G101" s="245">
        <v>8.6080743737625887E-6</v>
      </c>
      <c r="H101" s="239" t="e">
        <f>NA()</f>
        <v>#N/A</v>
      </c>
    </row>
    <row r="102" spans="1:9" x14ac:dyDescent="0.25">
      <c r="A102" t="s">
        <v>83</v>
      </c>
      <c r="B102" s="245" t="s">
        <v>38</v>
      </c>
      <c r="C102" s="245">
        <v>0</v>
      </c>
      <c r="D102" s="245">
        <v>0.3912800206593785</v>
      </c>
      <c r="E102" s="245">
        <v>0.1636136696221055</v>
      </c>
      <c r="F102" s="245">
        <v>0.54432297495050352</v>
      </c>
      <c r="G102" s="245">
        <v>8.6080743737625887E-6</v>
      </c>
      <c r="H102" s="239" t="e">
        <f>NA()</f>
        <v>#N/A</v>
      </c>
    </row>
    <row r="103" spans="1:9" x14ac:dyDescent="0.25">
      <c r="A103" s="242" t="s">
        <v>657</v>
      </c>
      <c r="B103" s="351" t="s">
        <v>38</v>
      </c>
      <c r="C103" s="351">
        <v>0</v>
      </c>
      <c r="D103" s="351">
        <v>0.3912800206593785</v>
      </c>
      <c r="E103" s="351">
        <v>0.1636136696221055</v>
      </c>
      <c r="F103" s="351">
        <v>0.54432297495050352</v>
      </c>
      <c r="G103" s="351">
        <v>8.6080743737625887E-6</v>
      </c>
      <c r="H103" s="239" t="e">
        <f>NA()</f>
        <v>#N/A</v>
      </c>
    </row>
    <row r="104" spans="1:9" x14ac:dyDescent="0.25">
      <c r="A104" s="345" t="s">
        <v>84</v>
      </c>
      <c r="B104" s="342" t="s">
        <v>85</v>
      </c>
      <c r="C104" s="245">
        <v>0</v>
      </c>
      <c r="D104" s="245">
        <v>4.9154589371980681E-2</v>
      </c>
      <c r="E104" s="245">
        <v>0.1537842190016103</v>
      </c>
      <c r="F104" s="245">
        <v>0.33055555555555549</v>
      </c>
      <c r="G104" s="245">
        <v>1.723027375201288E-2</v>
      </c>
      <c r="H104" s="239" t="e">
        <f>NA()</f>
        <v>#N/A</v>
      </c>
    </row>
    <row r="105" spans="1:9" x14ac:dyDescent="0.25">
      <c r="A105" t="s">
        <v>86</v>
      </c>
      <c r="B105" s="245" t="s">
        <v>46</v>
      </c>
      <c r="C105" s="245">
        <v>0</v>
      </c>
      <c r="D105" s="245">
        <v>0.46690442225392298</v>
      </c>
      <c r="E105" s="245">
        <v>0.1364479315263909</v>
      </c>
      <c r="F105" s="245">
        <v>0.47135520684736087</v>
      </c>
      <c r="G105" s="245">
        <v>1.6690442225392301E-3</v>
      </c>
      <c r="H105" s="239" t="e">
        <f>NA()</f>
        <v>#N/A</v>
      </c>
    </row>
    <row r="106" spans="1:9" x14ac:dyDescent="0.25">
      <c r="A106" t="s">
        <v>86</v>
      </c>
      <c r="B106" s="242" t="s">
        <v>664</v>
      </c>
      <c r="C106" s="245">
        <v>0.61348618826838841</v>
      </c>
      <c r="D106" s="245">
        <v>0.48103107344632767</v>
      </c>
      <c r="E106" s="245">
        <v>0.13134096949018609</v>
      </c>
      <c r="F106" s="245">
        <v>0.45312030676698511</v>
      </c>
      <c r="G106" s="245">
        <v>4.0482220064367011E-2</v>
      </c>
      <c r="H106" s="242">
        <v>2.73</v>
      </c>
      <c r="I106" s="244" t="s">
        <v>46</v>
      </c>
    </row>
    <row r="107" spans="1:9" x14ac:dyDescent="0.25">
      <c r="A107" t="s">
        <v>87</v>
      </c>
      <c r="B107" s="245" t="s">
        <v>46</v>
      </c>
      <c r="C107" s="245">
        <v>0</v>
      </c>
      <c r="D107" s="245">
        <v>0.46690442225392298</v>
      </c>
      <c r="E107" s="245">
        <v>0.1364479315263909</v>
      </c>
      <c r="F107" s="245">
        <v>0.47135520684736087</v>
      </c>
      <c r="G107" s="245">
        <v>1.6690442225392301E-3</v>
      </c>
      <c r="H107" s="239" t="e">
        <f>NA()</f>
        <v>#N/A</v>
      </c>
    </row>
    <row r="108" spans="1:9" x14ac:dyDescent="0.25">
      <c r="A108" t="s">
        <v>87</v>
      </c>
      <c r="B108" s="242" t="s">
        <v>664</v>
      </c>
      <c r="C108" s="245">
        <v>0.61348618826838841</v>
      </c>
      <c r="D108" s="245">
        <v>0.48103107344632767</v>
      </c>
      <c r="E108" s="245">
        <v>0.13134096949018609</v>
      </c>
      <c r="F108" s="245">
        <v>0.45312030676698511</v>
      </c>
      <c r="G108" s="245">
        <v>4.0482220064367011E-2</v>
      </c>
      <c r="H108" s="242">
        <v>2.68</v>
      </c>
      <c r="I108" s="244" t="s">
        <v>95</v>
      </c>
    </row>
    <row r="109" spans="1:9" x14ac:dyDescent="0.25">
      <c r="A109" t="s">
        <v>88</v>
      </c>
      <c r="B109" s="245" t="s">
        <v>46</v>
      </c>
      <c r="C109" s="245">
        <v>0</v>
      </c>
      <c r="D109" s="245">
        <v>0.46690442225392298</v>
      </c>
      <c r="E109" s="245">
        <v>0.1364479315263909</v>
      </c>
      <c r="F109" s="245">
        <v>0.47135520684736087</v>
      </c>
      <c r="G109" s="245">
        <v>1.6690442225392301E-3</v>
      </c>
      <c r="H109" s="239" t="e">
        <f>NA()</f>
        <v>#N/A</v>
      </c>
    </row>
    <row r="110" spans="1:9" x14ac:dyDescent="0.25">
      <c r="A110" t="s">
        <v>88</v>
      </c>
      <c r="B110" s="242" t="s">
        <v>664</v>
      </c>
      <c r="C110" s="245">
        <v>0.61348618826838841</v>
      </c>
      <c r="D110" s="245">
        <v>0.48103107344632767</v>
      </c>
      <c r="E110" s="245">
        <v>0.13134096949018609</v>
      </c>
      <c r="F110" s="245">
        <v>0.45312030676698511</v>
      </c>
      <c r="G110" s="245">
        <v>4.0482220064367011E-2</v>
      </c>
      <c r="H110" s="242">
        <v>2.73</v>
      </c>
      <c r="I110" s="244" t="s">
        <v>46</v>
      </c>
    </row>
    <row r="111" spans="1:9" x14ac:dyDescent="0.25">
      <c r="A111" t="s">
        <v>89</v>
      </c>
      <c r="B111" s="245" t="s">
        <v>46</v>
      </c>
      <c r="C111" s="245">
        <v>0</v>
      </c>
      <c r="D111" s="245">
        <v>0.46690442225392298</v>
      </c>
      <c r="E111" s="245">
        <v>0.1364479315263909</v>
      </c>
      <c r="F111" s="245">
        <v>0.47135520684736087</v>
      </c>
      <c r="G111" s="245">
        <v>1.6690442225392301E-3</v>
      </c>
      <c r="H111" s="239" t="e">
        <f>NA()</f>
        <v>#N/A</v>
      </c>
    </row>
    <row r="112" spans="1:9" x14ac:dyDescent="0.25">
      <c r="A112" t="s">
        <v>89</v>
      </c>
      <c r="B112" s="242" t="s">
        <v>664</v>
      </c>
      <c r="C112" s="245">
        <v>0.61348618826838841</v>
      </c>
      <c r="D112" s="245">
        <v>0.48103107344632767</v>
      </c>
      <c r="E112" s="245">
        <v>0.13134096949018609</v>
      </c>
      <c r="F112" s="245">
        <v>0.45312030676698511</v>
      </c>
      <c r="G112" s="245">
        <v>4.0482220064367011E-2</v>
      </c>
      <c r="H112" s="242">
        <v>2.68</v>
      </c>
      <c r="I112" s="244" t="s">
        <v>95</v>
      </c>
    </row>
    <row r="113" spans="1:9" x14ac:dyDescent="0.25">
      <c r="A113" s="242" t="s">
        <v>90</v>
      </c>
      <c r="B113" s="245" t="s">
        <v>46</v>
      </c>
      <c r="C113" s="245">
        <v>0</v>
      </c>
      <c r="D113" s="245">
        <v>0.46690442225392298</v>
      </c>
      <c r="E113" s="245">
        <v>0.1364479315263909</v>
      </c>
      <c r="F113" s="245">
        <v>0.47135520684736087</v>
      </c>
      <c r="G113" s="245">
        <v>1.6690442225392301E-3</v>
      </c>
      <c r="H113" s="239" t="e">
        <f>NA()</f>
        <v>#N/A</v>
      </c>
    </row>
    <row r="114" spans="1:9" x14ac:dyDescent="0.25">
      <c r="A114" s="242" t="s">
        <v>90</v>
      </c>
      <c r="B114" s="242" t="s">
        <v>664</v>
      </c>
      <c r="C114" s="245">
        <v>0.61348618826838841</v>
      </c>
      <c r="D114" s="245">
        <v>0.48103107344632767</v>
      </c>
      <c r="E114" s="245">
        <v>0.13134096949018609</v>
      </c>
      <c r="F114" s="245">
        <v>0.45312030676698511</v>
      </c>
      <c r="G114" s="245">
        <v>4.0482220064367011E-2</v>
      </c>
      <c r="H114" s="242">
        <v>3.18</v>
      </c>
      <c r="I114" s="244" t="s">
        <v>103</v>
      </c>
    </row>
    <row r="115" spans="1:9" x14ac:dyDescent="0.25">
      <c r="A115" s="242" t="s">
        <v>91</v>
      </c>
      <c r="B115" s="245" t="s">
        <v>34</v>
      </c>
      <c r="C115" s="245">
        <v>0</v>
      </c>
      <c r="D115" s="245">
        <v>2.094033978664559E-3</v>
      </c>
      <c r="E115" s="245">
        <v>0</v>
      </c>
      <c r="F115" s="245">
        <v>3.9075464243382069E-2</v>
      </c>
      <c r="G115" s="245">
        <v>0</v>
      </c>
      <c r="H115" s="239" t="e">
        <f>NA()</f>
        <v>#N/A</v>
      </c>
    </row>
    <row r="116" spans="1:9" x14ac:dyDescent="0.25">
      <c r="A116" s="242" t="s">
        <v>91</v>
      </c>
      <c r="B116" s="245" t="s">
        <v>32</v>
      </c>
      <c r="C116" s="245">
        <v>0</v>
      </c>
      <c r="D116" s="245">
        <v>2.2499999999999998E-3</v>
      </c>
      <c r="E116" s="245">
        <v>0</v>
      </c>
      <c r="F116" s="245">
        <v>8.6962635654630444E-2</v>
      </c>
      <c r="G116" s="245">
        <v>0</v>
      </c>
      <c r="H116" s="345">
        <v>0</v>
      </c>
    </row>
    <row r="117" spans="1:9" x14ac:dyDescent="0.25">
      <c r="A117" s="242" t="s">
        <v>92</v>
      </c>
      <c r="B117" s="245" t="s">
        <v>34</v>
      </c>
      <c r="C117" s="245">
        <v>0</v>
      </c>
      <c r="D117" s="245">
        <v>2.094033978664559E-3</v>
      </c>
      <c r="E117" s="245">
        <v>0</v>
      </c>
      <c r="F117" s="245">
        <v>3.9075464243382069E-2</v>
      </c>
      <c r="G117" s="245">
        <v>0</v>
      </c>
      <c r="H117" s="239" t="e">
        <f>NA()</f>
        <v>#N/A</v>
      </c>
    </row>
    <row r="118" spans="1:9" x14ac:dyDescent="0.25">
      <c r="A118" s="242" t="s">
        <v>92</v>
      </c>
      <c r="B118" s="245" t="s">
        <v>32</v>
      </c>
      <c r="C118" s="245">
        <v>0</v>
      </c>
      <c r="D118" s="245">
        <v>2.2499999999999998E-3</v>
      </c>
      <c r="E118" s="245">
        <v>0</v>
      </c>
      <c r="F118" s="245">
        <v>8.6962635654630444E-2</v>
      </c>
      <c r="G118" s="245">
        <v>0</v>
      </c>
      <c r="H118" s="345">
        <v>0</v>
      </c>
    </row>
    <row r="119" spans="1:9" x14ac:dyDescent="0.25">
      <c r="A119" s="242" t="s">
        <v>93</v>
      </c>
      <c r="B119" s="245" t="s">
        <v>34</v>
      </c>
      <c r="C119" s="245">
        <v>0</v>
      </c>
      <c r="D119" s="245">
        <v>2.094033978664559E-3</v>
      </c>
      <c r="E119" s="245">
        <v>0</v>
      </c>
      <c r="F119" s="245">
        <v>3.9075464243382069E-2</v>
      </c>
      <c r="G119" s="245">
        <v>0</v>
      </c>
      <c r="H119" s="239" t="e">
        <f>NA()</f>
        <v>#N/A</v>
      </c>
    </row>
    <row r="120" spans="1:9" x14ac:dyDescent="0.25">
      <c r="A120" s="242" t="s">
        <v>93</v>
      </c>
      <c r="B120" s="245" t="s">
        <v>32</v>
      </c>
      <c r="C120" s="245">
        <v>0</v>
      </c>
      <c r="D120" s="245">
        <v>2.2499999999999998E-3</v>
      </c>
      <c r="E120" s="245">
        <v>0</v>
      </c>
      <c r="F120" s="245">
        <v>8.6962635654630444E-2</v>
      </c>
      <c r="G120" s="245">
        <v>0</v>
      </c>
      <c r="H120" s="345">
        <v>0</v>
      </c>
    </row>
    <row r="121" spans="1:9" x14ac:dyDescent="0.25">
      <c r="A121" s="345" t="s">
        <v>94</v>
      </c>
      <c r="B121" s="245" t="s">
        <v>34</v>
      </c>
      <c r="C121" s="245">
        <v>0</v>
      </c>
      <c r="D121" s="245">
        <v>2.0972199642334578E-3</v>
      </c>
      <c r="E121" s="245">
        <v>0</v>
      </c>
      <c r="F121" s="245">
        <v>3.8936758250690942E-2</v>
      </c>
      <c r="G121" s="245">
        <v>0</v>
      </c>
      <c r="H121" s="239" t="e">
        <f>NA()</f>
        <v>#N/A</v>
      </c>
    </row>
    <row r="122" spans="1:9" x14ac:dyDescent="0.25">
      <c r="A122" s="241" t="s">
        <v>94</v>
      </c>
      <c r="B122" s="245" t="s">
        <v>95</v>
      </c>
      <c r="C122" s="245">
        <v>0</v>
      </c>
      <c r="D122" s="245">
        <v>0.22988051948051949</v>
      </c>
      <c r="E122" s="245">
        <v>0.44433434483691059</v>
      </c>
      <c r="F122" s="245">
        <v>0.70522171147637136</v>
      </c>
      <c r="G122" s="245">
        <v>0</v>
      </c>
      <c r="H122" s="345">
        <v>2.9247662337662339</v>
      </c>
    </row>
    <row r="123" spans="1:9" x14ac:dyDescent="0.25">
      <c r="A123" s="345" t="s">
        <v>96</v>
      </c>
      <c r="B123" s="245" t="s">
        <v>34</v>
      </c>
      <c r="C123" s="245">
        <v>0</v>
      </c>
      <c r="D123" s="245">
        <v>2.0945808866070538E-3</v>
      </c>
      <c r="E123" s="245">
        <v>0</v>
      </c>
      <c r="F123" s="245">
        <v>3.8858086792917072E-2</v>
      </c>
      <c r="G123" s="245">
        <v>7.9449619836819297E-4</v>
      </c>
      <c r="H123" s="239" t="e">
        <f>NA()</f>
        <v>#N/A</v>
      </c>
    </row>
    <row r="124" spans="1:9" x14ac:dyDescent="0.25">
      <c r="A124" s="245" t="s">
        <v>96</v>
      </c>
      <c r="B124" s="245" t="s">
        <v>32</v>
      </c>
      <c r="C124" s="245">
        <v>0</v>
      </c>
      <c r="D124" s="245">
        <v>2.0833333333333342E-3</v>
      </c>
      <c r="E124" s="245">
        <v>0</v>
      </c>
      <c r="F124" s="245">
        <v>3.8890872965260122E-2</v>
      </c>
      <c r="G124" s="245">
        <v>0</v>
      </c>
      <c r="H124" s="345">
        <v>0</v>
      </c>
    </row>
    <row r="125" spans="1:9" x14ac:dyDescent="0.25">
      <c r="A125" s="342" t="s">
        <v>97</v>
      </c>
      <c r="B125" s="245" t="s">
        <v>46</v>
      </c>
      <c r="C125" s="245">
        <v>0</v>
      </c>
      <c r="D125" s="245">
        <v>0.4315694527961515</v>
      </c>
      <c r="E125" s="245">
        <v>0.28854479855682502</v>
      </c>
      <c r="F125" s="245">
        <v>0.5662056524353577</v>
      </c>
      <c r="G125" s="245">
        <v>2.886349969933854E-3</v>
      </c>
      <c r="H125" s="239" t="e">
        <f>NA()</f>
        <v>#N/A</v>
      </c>
    </row>
    <row r="126" spans="1:9" x14ac:dyDescent="0.25">
      <c r="A126" s="345" t="s">
        <v>99</v>
      </c>
      <c r="B126" s="245" t="s">
        <v>46</v>
      </c>
      <c r="C126" s="245">
        <v>0</v>
      </c>
      <c r="D126" s="245">
        <v>0.2452017448200654</v>
      </c>
      <c r="E126" s="245">
        <v>0.33233369683751363</v>
      </c>
      <c r="F126" s="245">
        <v>0.57181025081788439</v>
      </c>
      <c r="G126" s="245">
        <v>5.5616139585605226E-3</v>
      </c>
      <c r="H126" s="239" t="e">
        <f>NA()</f>
        <v>#N/A</v>
      </c>
    </row>
    <row r="127" spans="1:9" x14ac:dyDescent="0.25">
      <c r="A127" s="345" t="s">
        <v>100</v>
      </c>
      <c r="B127" s="245" t="s">
        <v>34</v>
      </c>
      <c r="C127" s="245">
        <v>0</v>
      </c>
      <c r="D127" s="245">
        <v>5.3936734368055647E-3</v>
      </c>
      <c r="E127" s="245">
        <v>4.1126759955642432E-2</v>
      </c>
      <c r="F127" s="245">
        <v>0.24001846793784759</v>
      </c>
      <c r="G127" s="245">
        <v>0</v>
      </c>
      <c r="H127" s="239" t="e">
        <f>NA()</f>
        <v>#N/A</v>
      </c>
    </row>
    <row r="128" spans="1:9" x14ac:dyDescent="0.25">
      <c r="A128" s="245" t="s">
        <v>100</v>
      </c>
      <c r="B128" s="245" t="s">
        <v>32</v>
      </c>
      <c r="C128" s="245">
        <v>0</v>
      </c>
      <c r="D128" s="245">
        <v>2.0833333333333342E-3</v>
      </c>
      <c r="E128" s="245">
        <v>0</v>
      </c>
      <c r="F128" s="245">
        <v>3.8890872965260122E-2</v>
      </c>
      <c r="G128" s="245">
        <v>0</v>
      </c>
      <c r="H128" s="345">
        <v>0</v>
      </c>
    </row>
    <row r="129" spans="1:8" x14ac:dyDescent="0.25">
      <c r="A129" s="245" t="s">
        <v>101</v>
      </c>
      <c r="B129" s="342" t="s">
        <v>34</v>
      </c>
      <c r="C129" s="342">
        <v>0</v>
      </c>
      <c r="D129" s="342">
        <v>2.1590845136208719E-3</v>
      </c>
      <c r="E129" s="342">
        <v>0</v>
      </c>
      <c r="F129" s="342">
        <v>3.8863521245175697E-2</v>
      </c>
      <c r="G129" s="342">
        <v>0</v>
      </c>
      <c r="H129" s="239" t="e">
        <f>NA()</f>
        <v>#N/A</v>
      </c>
    </row>
    <row r="130" spans="1:8" x14ac:dyDescent="0.25">
      <c r="A130" s="241" t="s">
        <v>101</v>
      </c>
      <c r="B130" s="245" t="s">
        <v>32</v>
      </c>
      <c r="C130" s="245">
        <v>0</v>
      </c>
      <c r="D130" s="245">
        <v>2.0833333333333342E-3</v>
      </c>
      <c r="E130" s="245">
        <v>0</v>
      </c>
      <c r="F130" s="245">
        <v>3.8890872965260122E-2</v>
      </c>
      <c r="G130" s="245">
        <v>0</v>
      </c>
      <c r="H130" s="345">
        <v>0</v>
      </c>
    </row>
    <row r="131" spans="1:8" x14ac:dyDescent="0.25">
      <c r="A131" s="342" t="s">
        <v>102</v>
      </c>
      <c r="B131" s="245" t="s">
        <v>34</v>
      </c>
      <c r="C131" s="245">
        <v>0.17260904187551171</v>
      </c>
      <c r="D131" s="245">
        <v>4.683963607476356E-2</v>
      </c>
      <c r="E131" s="245">
        <v>9.4476542550799694E-2</v>
      </c>
      <c r="F131" s="245">
        <v>0.24217088438654349</v>
      </c>
      <c r="G131" s="245">
        <v>0.10205061136288909</v>
      </c>
      <c r="H131" s="239" t="e">
        <f>NA()</f>
        <v>#N/A</v>
      </c>
    </row>
    <row r="132" spans="1:8" x14ac:dyDescent="0.25">
      <c r="A132" s="345" t="s">
        <v>102</v>
      </c>
      <c r="B132" s="245" t="s">
        <v>103</v>
      </c>
      <c r="C132" s="245">
        <v>0.22579427120177961</v>
      </c>
      <c r="D132" s="245">
        <v>5.2440239043824707E-2</v>
      </c>
      <c r="E132" s="245">
        <v>3.4339533680010748E-2</v>
      </c>
      <c r="F132" s="245">
        <v>0.21506345769714899</v>
      </c>
      <c r="G132" s="245">
        <v>0.5653261021470074</v>
      </c>
      <c r="H132" s="345">
        <v>1.49</v>
      </c>
    </row>
    <row r="133" spans="1:8" x14ac:dyDescent="0.25">
      <c r="A133" s="345" t="s">
        <v>104</v>
      </c>
      <c r="B133" s="245" t="s">
        <v>34</v>
      </c>
      <c r="C133" s="245">
        <v>0.14497210174440919</v>
      </c>
      <c r="D133" s="245">
        <v>2.9972370816614271E-2</v>
      </c>
      <c r="E133" s="245">
        <v>1.9377907416179618E-2</v>
      </c>
      <c r="F133" s="245">
        <v>0.20256251817754109</v>
      </c>
      <c r="G133" s="245">
        <v>1.910625450847616E-2</v>
      </c>
      <c r="H133" s="239" t="e">
        <f>NA()</f>
        <v>#N/A</v>
      </c>
    </row>
    <row r="134" spans="1:8" x14ac:dyDescent="0.25">
      <c r="A134" s="241" t="s">
        <v>104</v>
      </c>
      <c r="B134" s="245" t="s">
        <v>103</v>
      </c>
      <c r="C134" s="245">
        <v>0.27712907665452818</v>
      </c>
      <c r="D134" s="245">
        <v>7.265700483091786E-2</v>
      </c>
      <c r="E134" s="245">
        <v>6.7098760637186533E-2</v>
      </c>
      <c r="F134" s="245">
        <v>0.27403982573151031</v>
      </c>
      <c r="G134" s="245">
        <v>0.55787748296579331</v>
      </c>
      <c r="H134" s="345">
        <v>1.49</v>
      </c>
    </row>
    <row r="135" spans="1:8" x14ac:dyDescent="0.25">
      <c r="A135" s="345" t="s">
        <v>105</v>
      </c>
      <c r="B135" s="245" t="s">
        <v>38</v>
      </c>
      <c r="C135" s="245">
        <v>0</v>
      </c>
      <c r="D135" s="245">
        <v>0.58696441539578803</v>
      </c>
      <c r="E135" s="245">
        <v>6.4923747276688454E-2</v>
      </c>
      <c r="F135" s="245">
        <v>0.54360929557007998</v>
      </c>
      <c r="G135" s="245">
        <v>1.1619462599854759E-3</v>
      </c>
      <c r="H135" s="239" t="e">
        <f>NA()</f>
        <v>#N/A</v>
      </c>
    </row>
    <row r="136" spans="1:8" x14ac:dyDescent="0.25">
      <c r="A136" s="342" t="s">
        <v>106</v>
      </c>
      <c r="B136" s="245" t="s">
        <v>46</v>
      </c>
      <c r="C136" s="245">
        <v>0</v>
      </c>
      <c r="D136" s="245">
        <v>5.0694444444444438E-2</v>
      </c>
      <c r="E136" s="245">
        <v>0.28287037037037038</v>
      </c>
      <c r="F136" s="245">
        <v>0.40833333333333333</v>
      </c>
      <c r="G136" s="245">
        <v>0</v>
      </c>
      <c r="H136" s="239" t="e">
        <f>NA()</f>
        <v>#N/A</v>
      </c>
    </row>
    <row r="137" spans="1:8" x14ac:dyDescent="0.25">
      <c r="A137" s="345" t="s">
        <v>106</v>
      </c>
      <c r="B137" s="240" t="s">
        <v>40</v>
      </c>
      <c r="C137" s="240">
        <v>0</v>
      </c>
      <c r="D137" s="240">
        <v>1.8261496261947709E-2</v>
      </c>
      <c r="E137" s="240">
        <v>1.299666825033925E-2</v>
      </c>
      <c r="F137" s="240">
        <v>0.19203230929588919</v>
      </c>
      <c r="G137" s="240">
        <v>0</v>
      </c>
      <c r="H137" s="241">
        <v>0.98</v>
      </c>
    </row>
    <row r="138" spans="1:8" x14ac:dyDescent="0.25">
      <c r="A138" s="345" t="s">
        <v>107</v>
      </c>
      <c r="B138" s="245" t="s">
        <v>34</v>
      </c>
      <c r="C138" s="245">
        <v>0</v>
      </c>
      <c r="D138" s="245">
        <v>8.9332359124344868E-3</v>
      </c>
      <c r="E138" s="245">
        <v>6.5073296463054889E-2</v>
      </c>
      <c r="F138" s="245">
        <v>0.28455224851350952</v>
      </c>
      <c r="G138" s="245">
        <v>0</v>
      </c>
      <c r="H138" s="239" t="e">
        <f>NA()</f>
        <v>#N/A</v>
      </c>
    </row>
    <row r="139" spans="1:8" x14ac:dyDescent="0.25">
      <c r="A139" s="342" t="s">
        <v>107</v>
      </c>
      <c r="B139" s="245" t="s">
        <v>32</v>
      </c>
      <c r="C139" s="245">
        <v>0</v>
      </c>
      <c r="D139" s="245">
        <v>2.0833333333333342E-3</v>
      </c>
      <c r="E139" s="245">
        <v>0</v>
      </c>
      <c r="F139" s="245">
        <v>3.8890872965260122E-2</v>
      </c>
      <c r="G139" s="245">
        <v>0</v>
      </c>
      <c r="H139" s="345">
        <v>0</v>
      </c>
    </row>
    <row r="140" spans="1:8" x14ac:dyDescent="0.25">
      <c r="A140" s="242" t="s">
        <v>108</v>
      </c>
      <c r="B140" s="245" t="s">
        <v>38</v>
      </c>
      <c r="C140" s="245">
        <v>0</v>
      </c>
      <c r="D140" s="245">
        <v>0.43735933983495873</v>
      </c>
      <c r="E140" s="245">
        <v>0.20997749437359339</v>
      </c>
      <c r="F140" s="245">
        <v>0.63968492123030751</v>
      </c>
      <c r="G140" s="245">
        <v>0</v>
      </c>
      <c r="H140" s="239" t="e">
        <f>NA()</f>
        <v>#N/A</v>
      </c>
    </row>
    <row r="141" spans="1:8" x14ac:dyDescent="0.25">
      <c r="A141" s="242" t="s">
        <v>109</v>
      </c>
      <c r="B141" s="245" t="s">
        <v>38</v>
      </c>
      <c r="C141" s="245">
        <v>0</v>
      </c>
      <c r="D141" s="245">
        <v>0.43735933983495873</v>
      </c>
      <c r="E141" s="245">
        <v>0.20997749437359339</v>
      </c>
      <c r="F141" s="245">
        <v>0.63968492123030751</v>
      </c>
      <c r="G141" s="245">
        <v>0</v>
      </c>
      <c r="H141" s="239" t="e">
        <f>NA()</f>
        <v>#N/A</v>
      </c>
    </row>
    <row r="142" spans="1:8" x14ac:dyDescent="0.25">
      <c r="A142" s="342" t="s">
        <v>110</v>
      </c>
      <c r="B142" s="245" t="s">
        <v>46</v>
      </c>
      <c r="C142" s="245">
        <v>0</v>
      </c>
      <c r="D142" s="245">
        <v>0.27550200803212849</v>
      </c>
      <c r="E142" s="245">
        <v>0.24926372155287821</v>
      </c>
      <c r="F142" s="245">
        <v>0.55903614457831319</v>
      </c>
      <c r="G142" s="245">
        <v>0</v>
      </c>
      <c r="H142" s="239" t="e">
        <f>NA()</f>
        <v>#N/A</v>
      </c>
    </row>
    <row r="143" spans="1:8" x14ac:dyDescent="0.25">
      <c r="A143" s="345" t="s">
        <v>110</v>
      </c>
      <c r="B143" s="245" t="s">
        <v>55</v>
      </c>
      <c r="C143" s="245">
        <v>0</v>
      </c>
      <c r="D143" s="245">
        <v>2.0833333333333342E-3</v>
      </c>
      <c r="E143" s="245">
        <v>0</v>
      </c>
      <c r="F143" s="245">
        <v>3.8890872965260122E-2</v>
      </c>
      <c r="G143" s="245">
        <v>0</v>
      </c>
      <c r="H143" s="345">
        <v>0</v>
      </c>
    </row>
    <row r="144" spans="1:8" x14ac:dyDescent="0.25">
      <c r="A144" s="345" t="s">
        <v>111</v>
      </c>
      <c r="B144" s="245" t="s">
        <v>38</v>
      </c>
      <c r="C144" s="245">
        <v>0</v>
      </c>
      <c r="D144" s="245">
        <v>6.1546184738955817E-2</v>
      </c>
      <c r="E144" s="245">
        <v>9.9497991967871499E-2</v>
      </c>
      <c r="F144" s="245">
        <v>0.32545180722891559</v>
      </c>
      <c r="G144" s="245">
        <v>0</v>
      </c>
      <c r="H144" s="239" t="e">
        <f>NA()</f>
        <v>#N/A</v>
      </c>
    </row>
    <row r="145" spans="1:8" x14ac:dyDescent="0.25">
      <c r="A145" s="345" t="s">
        <v>111</v>
      </c>
      <c r="B145" s="345" t="s">
        <v>685</v>
      </c>
      <c r="C145" s="240">
        <v>0</v>
      </c>
      <c r="D145" s="240">
        <v>3.043394978271444E-2</v>
      </c>
      <c r="E145" s="240">
        <v>0.138716227541371</v>
      </c>
      <c r="F145" s="240">
        <v>0.28501382430717948</v>
      </c>
      <c r="G145" s="240">
        <v>0</v>
      </c>
      <c r="H145" s="241">
        <v>4.3599999999999994</v>
      </c>
    </row>
    <row r="146" spans="1:8" x14ac:dyDescent="0.25">
      <c r="A146" s="242" t="s">
        <v>112</v>
      </c>
      <c r="B146" s="245" t="s">
        <v>46</v>
      </c>
      <c r="C146" s="245">
        <v>0</v>
      </c>
      <c r="D146" s="245">
        <v>3.6316626889419251E-2</v>
      </c>
      <c r="E146" s="245">
        <v>7.8281622911694507E-2</v>
      </c>
      <c r="F146" s="245">
        <v>0.30369928400954649</v>
      </c>
      <c r="G146" s="245">
        <v>1.988862370723946E-4</v>
      </c>
      <c r="H146" s="239" t="e">
        <f>NA()</f>
        <v>#N/A</v>
      </c>
    </row>
    <row r="147" spans="1:8" x14ac:dyDescent="0.25">
      <c r="A147" s="242" t="s">
        <v>113</v>
      </c>
      <c r="B147" s="245" t="s">
        <v>46</v>
      </c>
      <c r="C147" s="245">
        <v>0</v>
      </c>
      <c r="D147" s="245">
        <v>3.6316626889419251E-2</v>
      </c>
      <c r="E147" s="245">
        <v>7.8281622911694507E-2</v>
      </c>
      <c r="F147" s="245">
        <v>0.30369928400954649</v>
      </c>
      <c r="G147" s="245">
        <v>1.988862370723946E-4</v>
      </c>
      <c r="H147" s="239" t="e">
        <f>NA()</f>
        <v>#N/A</v>
      </c>
    </row>
    <row r="148" spans="1:8" x14ac:dyDescent="0.25">
      <c r="A148" s="242" t="s">
        <v>114</v>
      </c>
      <c r="B148" s="245" t="s">
        <v>46</v>
      </c>
      <c r="C148" s="245">
        <v>0</v>
      </c>
      <c r="D148" s="245">
        <v>3.6316626889419251E-2</v>
      </c>
      <c r="E148" s="245">
        <v>7.8281622911694507E-2</v>
      </c>
      <c r="F148" s="245">
        <v>0.30369928400954649</v>
      </c>
      <c r="G148" s="245">
        <v>1.988862370723946E-4</v>
      </c>
      <c r="H148" s="239" t="e">
        <f>NA()</f>
        <v>#N/A</v>
      </c>
    </row>
    <row r="149" spans="1:8" x14ac:dyDescent="0.25">
      <c r="A149" s="242" t="s">
        <v>115</v>
      </c>
      <c r="B149" s="245" t="s">
        <v>46</v>
      </c>
      <c r="C149" s="245">
        <v>0</v>
      </c>
      <c r="D149" s="245">
        <v>3.6316626889419251E-2</v>
      </c>
      <c r="E149" s="245">
        <v>7.8281622911694507E-2</v>
      </c>
      <c r="F149" s="245">
        <v>0.30369928400954649</v>
      </c>
      <c r="G149" s="245">
        <v>1.988862370723946E-4</v>
      </c>
      <c r="H149" s="239" t="e">
        <f>NA()</f>
        <v>#N/A</v>
      </c>
    </row>
    <row r="150" spans="1:8" x14ac:dyDescent="0.25">
      <c r="A150" t="s">
        <v>116</v>
      </c>
      <c r="B150" s="342" t="s">
        <v>46</v>
      </c>
      <c r="C150" s="245">
        <v>0</v>
      </c>
      <c r="D150" s="245">
        <v>5.8019082235347567E-2</v>
      </c>
      <c r="E150" s="245">
        <v>9.5592912312585182E-2</v>
      </c>
      <c r="F150" s="245">
        <v>0.33616537937301227</v>
      </c>
      <c r="G150" s="245">
        <v>9.0867787369377565E-5</v>
      </c>
      <c r="H150" s="239" t="e">
        <f>NA()</f>
        <v>#N/A</v>
      </c>
    </row>
    <row r="151" spans="1:8" x14ac:dyDescent="0.25">
      <c r="A151" s="242" t="s">
        <v>117</v>
      </c>
      <c r="B151" s="245" t="s">
        <v>46</v>
      </c>
      <c r="C151" s="245">
        <v>0</v>
      </c>
      <c r="D151" s="245">
        <v>5.8019082235347567E-2</v>
      </c>
      <c r="E151" s="245">
        <v>9.5592912312585182E-2</v>
      </c>
      <c r="F151" s="245">
        <v>0.33616537937301227</v>
      </c>
      <c r="G151" s="245">
        <v>9.0867787369377565E-5</v>
      </c>
      <c r="H151" s="239" t="e">
        <f>NA()</f>
        <v>#N/A</v>
      </c>
    </row>
    <row r="152" spans="1:8" x14ac:dyDescent="0.25">
      <c r="A152" s="342" t="s">
        <v>118</v>
      </c>
      <c r="B152" s="245" t="s">
        <v>46</v>
      </c>
      <c r="C152" s="245">
        <v>0</v>
      </c>
      <c r="D152" s="245">
        <v>0.20544346364018501</v>
      </c>
      <c r="E152" s="245">
        <v>0.36786464901219001</v>
      </c>
      <c r="F152" s="245">
        <v>0.52267759562841531</v>
      </c>
      <c r="G152" s="245">
        <v>3.1525851197982351E-4</v>
      </c>
      <c r="H152" s="239" t="e">
        <f>NA()</f>
        <v>#N/A</v>
      </c>
    </row>
    <row r="153" spans="1:8" x14ac:dyDescent="0.25">
      <c r="A153" s="342" t="s">
        <v>119</v>
      </c>
      <c r="B153" s="342" t="s">
        <v>46</v>
      </c>
      <c r="C153" s="245">
        <v>0</v>
      </c>
      <c r="D153" s="245">
        <v>0.32497781721384211</v>
      </c>
      <c r="E153" s="245">
        <v>0.26228926353149962</v>
      </c>
      <c r="F153" s="245">
        <v>0.53402839396628221</v>
      </c>
      <c r="G153" s="245">
        <v>0</v>
      </c>
      <c r="H153" s="239" t="e">
        <f>NA()</f>
        <v>#N/A</v>
      </c>
    </row>
    <row r="154" spans="1:8" x14ac:dyDescent="0.25">
      <c r="A154" s="342" t="s">
        <v>125</v>
      </c>
      <c r="B154" s="245" t="s">
        <v>46</v>
      </c>
      <c r="C154" s="245">
        <v>0</v>
      </c>
      <c r="D154" s="245">
        <v>0</v>
      </c>
      <c r="E154" s="245">
        <v>7.6595744680851077E-2</v>
      </c>
      <c r="F154" s="245">
        <v>0.15059101654846341</v>
      </c>
      <c r="G154" s="245">
        <v>9.4562647754137122E-4</v>
      </c>
      <c r="H154" s="239" t="e">
        <f>NA()</f>
        <v>#N/A</v>
      </c>
    </row>
    <row r="155" spans="1:8" x14ac:dyDescent="0.25">
      <c r="A155" s="342" t="s">
        <v>125</v>
      </c>
      <c r="B155" s="342" t="s">
        <v>55</v>
      </c>
      <c r="C155" s="245">
        <v>0</v>
      </c>
      <c r="D155" s="245">
        <v>2.0833333333333342E-3</v>
      </c>
      <c r="E155" s="245">
        <v>0</v>
      </c>
      <c r="F155" s="245">
        <v>3.8890872965260122E-2</v>
      </c>
      <c r="G155" s="245">
        <v>4.783304592501667E-3</v>
      </c>
      <c r="H155" s="345">
        <v>0</v>
      </c>
    </row>
    <row r="156" spans="1:8" x14ac:dyDescent="0.25">
      <c r="A156" s="242" t="s">
        <v>120</v>
      </c>
      <c r="B156" s="245" t="s">
        <v>46</v>
      </c>
      <c r="C156" s="245">
        <v>0</v>
      </c>
      <c r="D156" s="245">
        <v>0.16624533963808311</v>
      </c>
      <c r="E156" s="245">
        <v>0.4505683368191325</v>
      </c>
      <c r="F156" s="245">
        <v>0.53616440847503866</v>
      </c>
      <c r="G156" s="245">
        <v>1.83686459943621E-3</v>
      </c>
      <c r="H156" s="239" t="e">
        <f>NA()</f>
        <v>#N/A</v>
      </c>
    </row>
    <row r="157" spans="1:8" x14ac:dyDescent="0.25">
      <c r="A157" s="242" t="s">
        <v>122</v>
      </c>
      <c r="B157" s="245" t="s">
        <v>46</v>
      </c>
      <c r="C157" s="245">
        <v>0</v>
      </c>
      <c r="D157" s="245">
        <v>7.3044925124792007E-2</v>
      </c>
      <c r="E157" s="245">
        <v>0.1154187465335552</v>
      </c>
      <c r="F157" s="245">
        <v>0.3983361064891846</v>
      </c>
      <c r="G157" s="245">
        <v>6.1009428729894618E-4</v>
      </c>
      <c r="H157" s="239" t="e">
        <f>NA()</f>
        <v>#N/A</v>
      </c>
    </row>
    <row r="158" spans="1:8" x14ac:dyDescent="0.25">
      <c r="A158" s="242" t="s">
        <v>122</v>
      </c>
      <c r="B158" s="242" t="s">
        <v>50</v>
      </c>
      <c r="C158" s="342">
        <v>0</v>
      </c>
      <c r="D158" s="342">
        <v>3.7409638554216869E-2</v>
      </c>
      <c r="E158" s="342">
        <v>4.2449007725800382E-2</v>
      </c>
      <c r="F158" s="342">
        <v>0.26195080242588742</v>
      </c>
      <c r="G158" s="342">
        <v>0</v>
      </c>
      <c r="H158" s="345">
        <v>0</v>
      </c>
    </row>
    <row r="159" spans="1:8" x14ac:dyDescent="0.25">
      <c r="A159" s="242" t="s">
        <v>121</v>
      </c>
      <c r="B159" s="245" t="s">
        <v>46</v>
      </c>
      <c r="C159" s="245">
        <v>0</v>
      </c>
      <c r="D159" s="245">
        <v>0.16624533963808311</v>
      </c>
      <c r="E159" s="245">
        <v>0.4505683368191325</v>
      </c>
      <c r="F159" s="245">
        <v>0.53616440847503866</v>
      </c>
      <c r="G159" s="245">
        <v>1.83686459943621E-3</v>
      </c>
      <c r="H159" s="239" t="e">
        <f>NA()</f>
        <v>#N/A</v>
      </c>
    </row>
    <row r="160" spans="1:8" x14ac:dyDescent="0.25">
      <c r="A160" s="242" t="s">
        <v>123</v>
      </c>
      <c r="B160" s="245" t="s">
        <v>46</v>
      </c>
      <c r="C160" s="245">
        <v>0</v>
      </c>
      <c r="D160" s="245">
        <v>7.3044925124792007E-2</v>
      </c>
      <c r="E160" s="245">
        <v>0.1154187465335552</v>
      </c>
      <c r="F160" s="245">
        <v>0.3983361064891846</v>
      </c>
      <c r="G160" s="245">
        <v>6.1009428729894618E-4</v>
      </c>
      <c r="H160" s="239" t="e">
        <f>NA()</f>
        <v>#N/A</v>
      </c>
    </row>
    <row r="161" spans="1:8" x14ac:dyDescent="0.25">
      <c r="A161" s="242" t="s">
        <v>123</v>
      </c>
      <c r="B161" s="242" t="s">
        <v>55</v>
      </c>
      <c r="C161" s="342">
        <v>0</v>
      </c>
      <c r="D161" s="342">
        <v>3.7409638554216869E-2</v>
      </c>
      <c r="E161" s="342">
        <v>4.2449007725800382E-2</v>
      </c>
      <c r="F161" s="342">
        <v>0.26195080242588742</v>
      </c>
      <c r="G161" s="342">
        <v>0</v>
      </c>
      <c r="H161" s="345">
        <v>0</v>
      </c>
    </row>
    <row r="162" spans="1:8" x14ac:dyDescent="0.25">
      <c r="A162" s="242" t="s">
        <v>124</v>
      </c>
      <c r="B162" s="245" t="s">
        <v>46</v>
      </c>
      <c r="C162" s="245">
        <v>0</v>
      </c>
      <c r="D162" s="245">
        <v>7.3044925124792007E-2</v>
      </c>
      <c r="E162" s="245">
        <v>0.1154187465335552</v>
      </c>
      <c r="F162" s="245">
        <v>0.3983361064891846</v>
      </c>
      <c r="G162" s="245">
        <v>6.1009428729894618E-4</v>
      </c>
      <c r="H162" s="239" t="e">
        <f>NA()</f>
        <v>#N/A</v>
      </c>
    </row>
    <row r="163" spans="1:8" x14ac:dyDescent="0.25">
      <c r="A163" s="242" t="s">
        <v>124</v>
      </c>
      <c r="B163" s="242" t="s">
        <v>55</v>
      </c>
      <c r="C163" s="342">
        <v>0</v>
      </c>
      <c r="D163" s="342">
        <v>3.7409638554216869E-2</v>
      </c>
      <c r="E163" s="342">
        <v>4.2449007725800382E-2</v>
      </c>
      <c r="F163" s="342">
        <v>0.26195080242588742</v>
      </c>
      <c r="G163" s="342">
        <v>0</v>
      </c>
      <c r="H163" s="345">
        <v>0</v>
      </c>
    </row>
    <row r="164" spans="1:8" x14ac:dyDescent="0.25">
      <c r="A164" s="342" t="s">
        <v>126</v>
      </c>
      <c r="B164" s="245" t="s">
        <v>50</v>
      </c>
      <c r="C164" s="245">
        <v>0</v>
      </c>
      <c r="D164" s="245">
        <v>0</v>
      </c>
      <c r="E164" s="245">
        <v>1.211656441717791E-2</v>
      </c>
      <c r="F164" s="245">
        <v>9.1717791411042943E-2</v>
      </c>
      <c r="G164" s="245">
        <v>0</v>
      </c>
      <c r="H164" s="239" t="e">
        <f>NA()</f>
        <v>#N/A</v>
      </c>
    </row>
    <row r="165" spans="1:8" x14ac:dyDescent="0.25">
      <c r="A165" s="342" t="s">
        <v>127</v>
      </c>
      <c r="B165" s="342" t="s">
        <v>46</v>
      </c>
      <c r="C165" s="342">
        <v>0</v>
      </c>
      <c r="D165" s="342">
        <v>1.280846063454759E-2</v>
      </c>
      <c r="E165" s="342">
        <v>9.1774383078730912E-2</v>
      </c>
      <c r="F165" s="342">
        <v>0.25105757931844891</v>
      </c>
      <c r="G165" s="342">
        <v>0</v>
      </c>
      <c r="H165" s="239" t="e">
        <f>NA()</f>
        <v>#N/A</v>
      </c>
    </row>
    <row r="166" spans="1:8" x14ac:dyDescent="0.25">
      <c r="A166" s="245" t="s">
        <v>127</v>
      </c>
      <c r="B166" s="240" t="s">
        <v>40</v>
      </c>
      <c r="C166" s="240">
        <v>0</v>
      </c>
      <c r="D166" s="240">
        <v>1.0657107134339599E-2</v>
      </c>
      <c r="E166" s="240">
        <v>0</v>
      </c>
      <c r="F166" s="240">
        <v>0.16245438644773319</v>
      </c>
      <c r="G166" s="240">
        <v>0</v>
      </c>
      <c r="H166" s="241">
        <v>0.98</v>
      </c>
    </row>
    <row r="167" spans="1:8" x14ac:dyDescent="0.25">
      <c r="A167" s="245" t="s">
        <v>128</v>
      </c>
      <c r="B167" s="245" t="s">
        <v>46</v>
      </c>
      <c r="C167" s="245">
        <v>0</v>
      </c>
      <c r="D167" s="245">
        <v>0.30314807617567041</v>
      </c>
      <c r="E167" s="245">
        <v>0.2201321414691022</v>
      </c>
      <c r="F167" s="245">
        <v>0.56424407306645941</v>
      </c>
      <c r="G167" s="245">
        <v>1.5934706568208311E-3</v>
      </c>
      <c r="H167" s="239" t="e">
        <f>NA()</f>
        <v>#N/A</v>
      </c>
    </row>
    <row r="168" spans="1:8" x14ac:dyDescent="0.25">
      <c r="A168" s="245" t="s">
        <v>129</v>
      </c>
      <c r="B168" s="245" t="s">
        <v>46</v>
      </c>
      <c r="C168" s="245">
        <v>0</v>
      </c>
      <c r="D168" s="245">
        <v>0.2673958206036906</v>
      </c>
      <c r="E168" s="245">
        <v>0.34967615788830497</v>
      </c>
      <c r="F168" s="245">
        <v>0.58754735427104976</v>
      </c>
      <c r="G168" s="245">
        <v>4.6437736771355251E-4</v>
      </c>
      <c r="H168" s="239" t="e">
        <f>NA()</f>
        <v>#N/A</v>
      </c>
    </row>
    <row r="169" spans="1:8" x14ac:dyDescent="0.25">
      <c r="A169" s="345" t="s">
        <v>129</v>
      </c>
      <c r="B169" s="345" t="s">
        <v>684</v>
      </c>
      <c r="C169" s="240">
        <v>0</v>
      </c>
      <c r="D169" s="240">
        <v>0.26892754502233113</v>
      </c>
      <c r="E169" s="240">
        <v>0.43623361162404928</v>
      </c>
      <c r="F169" s="240">
        <v>0.60190152645020767</v>
      </c>
      <c r="G169" s="240">
        <v>4.6115395729183652E-4</v>
      </c>
      <c r="H169" s="241">
        <v>3.9275000000000002</v>
      </c>
    </row>
    <row r="170" spans="1:8" x14ac:dyDescent="0.25">
      <c r="A170" s="242" t="s">
        <v>130</v>
      </c>
      <c r="B170" s="245" t="s">
        <v>46</v>
      </c>
      <c r="C170" s="245">
        <v>0</v>
      </c>
      <c r="D170" s="245">
        <v>0.104969454887218</v>
      </c>
      <c r="E170" s="245">
        <v>0.35856437969924809</v>
      </c>
      <c r="F170" s="245">
        <v>0.43735902255639092</v>
      </c>
      <c r="G170" s="245">
        <v>2.737312030075188E-3</v>
      </c>
      <c r="H170" s="239" t="e">
        <f>NA()</f>
        <v>#N/A</v>
      </c>
    </row>
    <row r="171" spans="1:8" x14ac:dyDescent="0.25">
      <c r="A171" s="242" t="s">
        <v>130</v>
      </c>
      <c r="B171" s="345" t="s">
        <v>684</v>
      </c>
      <c r="C171" s="240">
        <v>0</v>
      </c>
      <c r="D171" s="240">
        <v>0.30608533229200491</v>
      </c>
      <c r="E171" s="240">
        <v>0.41117301236614612</v>
      </c>
      <c r="F171" s="240">
        <v>0.54295054684716015</v>
      </c>
      <c r="G171" s="240">
        <v>2.7297156609814698E-3</v>
      </c>
      <c r="H171" s="241">
        <v>3.9275000000000002</v>
      </c>
    </row>
    <row r="172" spans="1:8" x14ac:dyDescent="0.25">
      <c r="A172" s="242" t="s">
        <v>131</v>
      </c>
      <c r="B172" s="342" t="s">
        <v>46</v>
      </c>
      <c r="C172" s="245">
        <v>0</v>
      </c>
      <c r="D172" s="245">
        <v>0.104969454887218</v>
      </c>
      <c r="E172" s="245">
        <v>0.35856437969924809</v>
      </c>
      <c r="F172" s="245">
        <v>0.43735902255639092</v>
      </c>
      <c r="G172" s="245">
        <v>2.737312030075188E-3</v>
      </c>
      <c r="H172" s="239" t="e">
        <f>NA()</f>
        <v>#N/A</v>
      </c>
    </row>
    <row r="173" spans="1:8" x14ac:dyDescent="0.25">
      <c r="A173" s="242" t="s">
        <v>131</v>
      </c>
      <c r="B173" s="345" t="s">
        <v>684</v>
      </c>
      <c r="C173" s="240">
        <v>0</v>
      </c>
      <c r="D173" s="240">
        <v>0.30608533229200491</v>
      </c>
      <c r="E173" s="240">
        <v>0.41117301236614612</v>
      </c>
      <c r="F173" s="240">
        <v>0.54295054684716015</v>
      </c>
      <c r="G173" s="240">
        <v>2.7297156609814698E-3</v>
      </c>
      <c r="H173" s="241">
        <v>3.9275000000000002</v>
      </c>
    </row>
    <row r="174" spans="1:8" x14ac:dyDescent="0.25">
      <c r="A174" s="342" t="s">
        <v>132</v>
      </c>
      <c r="B174" s="245" t="s">
        <v>46</v>
      </c>
      <c r="C174" s="245">
        <v>0</v>
      </c>
      <c r="D174" s="245">
        <v>0</v>
      </c>
      <c r="E174" s="245">
        <v>8.0952380952380956E-2</v>
      </c>
      <c r="F174" s="245">
        <v>0.15912698412698409</v>
      </c>
      <c r="G174" s="245">
        <v>0</v>
      </c>
      <c r="H174" s="239" t="e">
        <f>NA()</f>
        <v>#N/A</v>
      </c>
    </row>
    <row r="175" spans="1:8" x14ac:dyDescent="0.25">
      <c r="A175" s="342" t="s">
        <v>133</v>
      </c>
      <c r="B175" s="342" t="s">
        <v>46</v>
      </c>
      <c r="C175" s="245">
        <v>0</v>
      </c>
      <c r="D175" s="245">
        <v>0.1873447772096421</v>
      </c>
      <c r="E175" s="245">
        <v>0.39906866325785251</v>
      </c>
      <c r="F175" s="245">
        <v>0.49621986851716582</v>
      </c>
      <c r="G175" s="245">
        <v>5.6610664718772824E-4</v>
      </c>
      <c r="H175" s="239" t="e">
        <f>NA()</f>
        <v>#N/A</v>
      </c>
    </row>
    <row r="176" spans="1:8" x14ac:dyDescent="0.25">
      <c r="A176" s="342" t="s">
        <v>134</v>
      </c>
      <c r="B176" s="245" t="s">
        <v>46</v>
      </c>
      <c r="C176" s="245">
        <v>0</v>
      </c>
      <c r="D176" s="245">
        <v>0.1626260773885935</v>
      </c>
      <c r="E176" s="245">
        <v>0.43533834586466169</v>
      </c>
      <c r="F176" s="245">
        <v>0.490427287731524</v>
      </c>
      <c r="G176" s="245">
        <v>0</v>
      </c>
      <c r="H176" s="239" t="e">
        <f>NA()</f>
        <v>#N/A</v>
      </c>
    </row>
    <row r="177" spans="1:9" x14ac:dyDescent="0.25">
      <c r="A177" s="242" t="s">
        <v>135</v>
      </c>
      <c r="B177" s="342" t="s">
        <v>46</v>
      </c>
      <c r="C177" s="245">
        <v>0.16832229580573951</v>
      </c>
      <c r="D177" s="245">
        <v>0.2064459161147903</v>
      </c>
      <c r="E177" s="245">
        <v>0.24933774834437089</v>
      </c>
      <c r="F177" s="245">
        <v>0.44715231788079468</v>
      </c>
      <c r="G177" s="245">
        <v>7.3487858719646804E-2</v>
      </c>
      <c r="H177" s="239" t="e">
        <f>NA()</f>
        <v>#N/A</v>
      </c>
    </row>
    <row r="178" spans="1:9" x14ac:dyDescent="0.25">
      <c r="A178" s="242" t="s">
        <v>135</v>
      </c>
      <c r="B178" s="242" t="s">
        <v>665</v>
      </c>
      <c r="C178" s="245">
        <v>0.5938570581787751</v>
      </c>
      <c r="D178" s="245">
        <v>0.22324797645327449</v>
      </c>
      <c r="E178" s="245">
        <v>0.16461805845624511</v>
      </c>
      <c r="F178" s="245">
        <v>0.38773205334164251</v>
      </c>
      <c r="G178" s="245">
        <v>0.16760616630023939</v>
      </c>
      <c r="H178" s="242">
        <v>2.68</v>
      </c>
      <c r="I178" s="244" t="s">
        <v>95</v>
      </c>
    </row>
    <row r="179" spans="1:9" x14ac:dyDescent="0.25">
      <c r="A179" s="242" t="s">
        <v>136</v>
      </c>
      <c r="B179" s="342" t="s">
        <v>46</v>
      </c>
      <c r="C179" s="245">
        <v>0.16832229580573951</v>
      </c>
      <c r="D179" s="245">
        <v>0.2064459161147903</v>
      </c>
      <c r="E179" s="245">
        <v>0.24933774834437089</v>
      </c>
      <c r="F179" s="245">
        <v>0.44715231788079468</v>
      </c>
      <c r="G179" s="245">
        <v>7.3487858719646804E-2</v>
      </c>
      <c r="H179" s="239" t="e">
        <f>NA()</f>
        <v>#N/A</v>
      </c>
    </row>
    <row r="180" spans="1:9" x14ac:dyDescent="0.25">
      <c r="A180" s="242" t="s">
        <v>136</v>
      </c>
      <c r="B180" s="242" t="s">
        <v>665</v>
      </c>
      <c r="C180" s="245">
        <v>0.5938570581787751</v>
      </c>
      <c r="D180" s="245">
        <v>0.22324797645327449</v>
      </c>
      <c r="E180" s="245">
        <v>0.16461805845624511</v>
      </c>
      <c r="F180" s="245">
        <v>0.38773205334164251</v>
      </c>
      <c r="G180" s="245">
        <v>0.16760616630023939</v>
      </c>
      <c r="H180" s="242">
        <v>0</v>
      </c>
      <c r="I180" s="244" t="s">
        <v>32</v>
      </c>
    </row>
    <row r="181" spans="1:9" x14ac:dyDescent="0.25">
      <c r="A181" s="242" t="s">
        <v>137</v>
      </c>
      <c r="B181" s="342" t="s">
        <v>46</v>
      </c>
      <c r="C181" s="245">
        <v>0.16832229580573951</v>
      </c>
      <c r="D181" s="245">
        <v>0.2064459161147903</v>
      </c>
      <c r="E181" s="245">
        <v>0.24933774834437089</v>
      </c>
      <c r="F181" s="245">
        <v>0.44715231788079468</v>
      </c>
      <c r="G181" s="245">
        <v>7.3487858719646804E-2</v>
      </c>
      <c r="H181" s="239" t="e">
        <f>NA()</f>
        <v>#N/A</v>
      </c>
    </row>
    <row r="182" spans="1:9" x14ac:dyDescent="0.25">
      <c r="A182" s="242" t="s">
        <v>137</v>
      </c>
      <c r="B182" s="242" t="s">
        <v>665</v>
      </c>
      <c r="C182" s="245">
        <v>0.5938570581787751</v>
      </c>
      <c r="D182" s="245">
        <v>0.22324797645327449</v>
      </c>
      <c r="E182" s="245">
        <v>0.16461805845624511</v>
      </c>
      <c r="F182" s="245">
        <v>0.38773205334164251</v>
      </c>
      <c r="G182" s="245">
        <v>0.16760616630023939</v>
      </c>
      <c r="H182" s="242">
        <v>2.73</v>
      </c>
      <c r="I182" s="244" t="s">
        <v>46</v>
      </c>
    </row>
    <row r="183" spans="1:9" x14ac:dyDescent="0.25">
      <c r="A183" s="242" t="s">
        <v>138</v>
      </c>
      <c r="B183" s="342" t="s">
        <v>46</v>
      </c>
      <c r="C183" s="245">
        <v>0.16832229580573951</v>
      </c>
      <c r="D183" s="245">
        <v>0.2064459161147903</v>
      </c>
      <c r="E183" s="245">
        <v>0.24933774834437089</v>
      </c>
      <c r="F183" s="245">
        <v>0.44715231788079468</v>
      </c>
      <c r="G183" s="245">
        <v>7.3487858719646804E-2</v>
      </c>
      <c r="H183" s="239" t="e">
        <f>NA()</f>
        <v>#N/A</v>
      </c>
    </row>
    <row r="184" spans="1:9" x14ac:dyDescent="0.25">
      <c r="A184" s="242" t="s">
        <v>138</v>
      </c>
      <c r="B184" s="242" t="s">
        <v>665</v>
      </c>
      <c r="C184" s="245">
        <v>0.5938570581787751</v>
      </c>
      <c r="D184" s="245">
        <v>0.22324797645327449</v>
      </c>
      <c r="E184" s="245">
        <v>0.16461805845624511</v>
      </c>
      <c r="F184" s="245">
        <v>0.38773205334164251</v>
      </c>
      <c r="G184" s="245">
        <v>0.16760616630023939</v>
      </c>
      <c r="H184" s="242">
        <v>0</v>
      </c>
      <c r="I184" s="244" t="s">
        <v>32</v>
      </c>
    </row>
    <row r="185" spans="1:9" x14ac:dyDescent="0.25">
      <c r="A185" s="242" t="s">
        <v>139</v>
      </c>
      <c r="B185" s="342" t="s">
        <v>46</v>
      </c>
      <c r="C185" s="245">
        <v>0.16832229580573951</v>
      </c>
      <c r="D185" s="245">
        <v>0.2064459161147903</v>
      </c>
      <c r="E185" s="245">
        <v>0.24933774834437089</v>
      </c>
      <c r="F185" s="245">
        <v>0.44715231788079468</v>
      </c>
      <c r="G185" s="245">
        <v>7.3487858719646804E-2</v>
      </c>
      <c r="H185" s="239" t="e">
        <f>NA()</f>
        <v>#N/A</v>
      </c>
    </row>
    <row r="186" spans="1:9" x14ac:dyDescent="0.25">
      <c r="A186" s="242" t="s">
        <v>139</v>
      </c>
      <c r="B186" s="242" t="s">
        <v>665</v>
      </c>
      <c r="C186" s="245">
        <v>0.5938570581787751</v>
      </c>
      <c r="D186" s="245">
        <v>0.22324797645327449</v>
      </c>
      <c r="E186" s="245">
        <v>0.16461805845624511</v>
      </c>
      <c r="F186" s="245">
        <v>0.38773205334164251</v>
      </c>
      <c r="G186" s="245">
        <v>0.16760616630023939</v>
      </c>
      <c r="H186" s="242">
        <v>2.68</v>
      </c>
      <c r="I186" s="244" t="s">
        <v>95</v>
      </c>
    </row>
    <row r="187" spans="1:9" x14ac:dyDescent="0.25">
      <c r="A187" s="242" t="s">
        <v>140</v>
      </c>
      <c r="B187" s="342" t="s">
        <v>46</v>
      </c>
      <c r="C187" s="245">
        <v>0.16832229580573951</v>
      </c>
      <c r="D187" s="245">
        <v>0.2064459161147903</v>
      </c>
      <c r="E187" s="245">
        <v>0.24933774834437089</v>
      </c>
      <c r="F187" s="245">
        <v>0.44715231788079468</v>
      </c>
      <c r="G187" s="245">
        <v>7.3487858719646804E-2</v>
      </c>
      <c r="H187" s="239" t="e">
        <f>NA()</f>
        <v>#N/A</v>
      </c>
    </row>
    <row r="188" spans="1:9" x14ac:dyDescent="0.25">
      <c r="A188" s="242" t="s">
        <v>140</v>
      </c>
      <c r="B188" s="242" t="s">
        <v>665</v>
      </c>
      <c r="C188" s="245">
        <v>0.5938570581787751</v>
      </c>
      <c r="D188" s="245">
        <v>0.22324797645327449</v>
      </c>
      <c r="E188" s="245">
        <v>0.16461805845624511</v>
      </c>
      <c r="F188" s="245">
        <v>0.38773205334164251</v>
      </c>
      <c r="G188" s="245">
        <v>0.16760616630023939</v>
      </c>
      <c r="H188" s="242">
        <v>2.68</v>
      </c>
      <c r="I188" s="244" t="s">
        <v>95</v>
      </c>
    </row>
    <row r="189" spans="1:9" x14ac:dyDescent="0.25">
      <c r="A189" s="242" t="s">
        <v>141</v>
      </c>
      <c r="B189" s="342" t="s">
        <v>46</v>
      </c>
      <c r="C189" s="245">
        <v>0.16832229580573951</v>
      </c>
      <c r="D189" s="245">
        <v>0.2064459161147903</v>
      </c>
      <c r="E189" s="245">
        <v>0.24933774834437089</v>
      </c>
      <c r="F189" s="245">
        <v>0.44715231788079468</v>
      </c>
      <c r="G189" s="245">
        <v>7.3487858719646804E-2</v>
      </c>
      <c r="H189" s="239" t="e">
        <f>NA()</f>
        <v>#N/A</v>
      </c>
    </row>
    <row r="190" spans="1:9" x14ac:dyDescent="0.25">
      <c r="A190" s="242" t="s">
        <v>141</v>
      </c>
      <c r="B190" s="242" t="s">
        <v>665</v>
      </c>
      <c r="C190" s="245">
        <v>0.5938570581787751</v>
      </c>
      <c r="D190" s="245">
        <v>0.22324797645327449</v>
      </c>
      <c r="E190" s="245">
        <v>0.16461805845624511</v>
      </c>
      <c r="F190" s="245">
        <v>0.38773205334164251</v>
      </c>
      <c r="G190" s="245">
        <v>0.16760616630023939</v>
      </c>
      <c r="H190" s="242">
        <v>3.18</v>
      </c>
      <c r="I190" s="244" t="s">
        <v>103</v>
      </c>
    </row>
    <row r="191" spans="1:9" x14ac:dyDescent="0.25">
      <c r="A191" s="242" t="s">
        <v>142</v>
      </c>
      <c r="B191" s="342" t="s">
        <v>46</v>
      </c>
      <c r="C191" s="245">
        <v>0.16832229580573951</v>
      </c>
      <c r="D191" s="245">
        <v>0.2064459161147903</v>
      </c>
      <c r="E191" s="245">
        <v>0.24933774834437089</v>
      </c>
      <c r="F191" s="245">
        <v>0.44715231788079468</v>
      </c>
      <c r="G191" s="245">
        <v>7.3487858719646804E-2</v>
      </c>
      <c r="H191" s="239" t="e">
        <f>NA()</f>
        <v>#N/A</v>
      </c>
    </row>
    <row r="192" spans="1:9" x14ac:dyDescent="0.25">
      <c r="A192" s="242" t="s">
        <v>142</v>
      </c>
      <c r="B192" s="242" t="s">
        <v>665</v>
      </c>
      <c r="C192" s="245">
        <v>0.5938570581787751</v>
      </c>
      <c r="D192" s="245">
        <v>0.22324797645327449</v>
      </c>
      <c r="E192" s="245">
        <v>0.16461805845624511</v>
      </c>
      <c r="F192" s="245">
        <v>0.38773205334164251</v>
      </c>
      <c r="G192" s="245">
        <v>0.16760616630023939</v>
      </c>
      <c r="H192" s="242">
        <v>3.18</v>
      </c>
      <c r="I192" s="244" t="s">
        <v>103</v>
      </c>
    </row>
    <row r="193" spans="1:9" x14ac:dyDescent="0.25">
      <c r="A193" s="242" t="s">
        <v>143</v>
      </c>
      <c r="B193" s="342" t="s">
        <v>46</v>
      </c>
      <c r="C193" s="245">
        <v>0.16832229580573951</v>
      </c>
      <c r="D193" s="245">
        <v>0.2064459161147903</v>
      </c>
      <c r="E193" s="245">
        <v>0.24933774834437089</v>
      </c>
      <c r="F193" s="245">
        <v>0.44715231788079468</v>
      </c>
      <c r="G193" s="245">
        <v>7.3487858719646804E-2</v>
      </c>
      <c r="H193" s="239" t="e">
        <f>NA()</f>
        <v>#N/A</v>
      </c>
    </row>
    <row r="194" spans="1:9" x14ac:dyDescent="0.25">
      <c r="A194" s="242" t="s">
        <v>143</v>
      </c>
      <c r="B194" s="242" t="s">
        <v>665</v>
      </c>
      <c r="C194" s="245">
        <v>0.5938570581787751</v>
      </c>
      <c r="D194" s="245">
        <v>0.22324797645327449</v>
      </c>
      <c r="E194" s="245">
        <v>0.16461805845624511</v>
      </c>
      <c r="F194" s="245">
        <v>0.38773205334164251</v>
      </c>
      <c r="G194" s="245">
        <v>0.16760616630023939</v>
      </c>
      <c r="H194" s="242">
        <v>3.18</v>
      </c>
      <c r="I194" s="244" t="s">
        <v>103</v>
      </c>
    </row>
    <row r="195" spans="1:9" x14ac:dyDescent="0.25">
      <c r="A195" s="242" t="s">
        <v>144</v>
      </c>
      <c r="B195" s="342" t="s">
        <v>46</v>
      </c>
      <c r="C195" s="245">
        <v>0.16576666666666659</v>
      </c>
      <c r="D195" s="245">
        <v>0.19373333333333331</v>
      </c>
      <c r="E195" s="245">
        <v>0.23849999999999999</v>
      </c>
      <c r="F195" s="245">
        <v>0.43723333333333331</v>
      </c>
      <c r="G195" s="245">
        <v>9.6299999999999997E-2</v>
      </c>
      <c r="H195" s="239" t="e">
        <f>NA()</f>
        <v>#N/A</v>
      </c>
    </row>
    <row r="196" spans="1:9" x14ac:dyDescent="0.25">
      <c r="A196" s="242" t="s">
        <v>144</v>
      </c>
      <c r="B196" s="242" t="s">
        <v>666</v>
      </c>
      <c r="C196" s="245">
        <v>0.4280920212459568</v>
      </c>
      <c r="D196" s="245">
        <v>0.31381333333333328</v>
      </c>
      <c r="E196" s="245">
        <v>0.29568497156178142</v>
      </c>
      <c r="F196" s="245">
        <v>0.54540361299989737</v>
      </c>
      <c r="G196" s="245">
        <v>0.30164237661766918</v>
      </c>
      <c r="H196" s="242">
        <v>2.68</v>
      </c>
      <c r="I196" s="244" t="s">
        <v>95</v>
      </c>
    </row>
    <row r="197" spans="1:9" x14ac:dyDescent="0.25">
      <c r="A197" s="242" t="s">
        <v>145</v>
      </c>
      <c r="B197" s="342" t="s">
        <v>46</v>
      </c>
      <c r="C197" s="245">
        <v>0.16576666666666659</v>
      </c>
      <c r="D197" s="245">
        <v>0.19373333333333331</v>
      </c>
      <c r="E197" s="245">
        <v>0.23849999999999999</v>
      </c>
      <c r="F197" s="245">
        <v>0.43723333333333331</v>
      </c>
      <c r="G197" s="245">
        <v>9.6299999999999997E-2</v>
      </c>
      <c r="H197" s="239" t="e">
        <f>NA()</f>
        <v>#N/A</v>
      </c>
    </row>
    <row r="198" spans="1:9" x14ac:dyDescent="0.25">
      <c r="A198" s="242" t="s">
        <v>145</v>
      </c>
      <c r="B198" s="242" t="s">
        <v>666</v>
      </c>
      <c r="C198" s="245">
        <v>0.4280920212459568</v>
      </c>
      <c r="D198" s="245">
        <v>0.31381333333333328</v>
      </c>
      <c r="E198" s="245">
        <v>0.29568497156178142</v>
      </c>
      <c r="F198" s="245">
        <v>0.54540361299989737</v>
      </c>
      <c r="G198" s="245">
        <v>0.30164237661766918</v>
      </c>
      <c r="H198" s="242">
        <v>0</v>
      </c>
      <c r="I198" s="244" t="s">
        <v>32</v>
      </c>
    </row>
    <row r="199" spans="1:9" x14ac:dyDescent="0.25">
      <c r="A199" s="242" t="s">
        <v>146</v>
      </c>
      <c r="B199" s="342" t="s">
        <v>46</v>
      </c>
      <c r="C199" s="342">
        <v>0.16576666666666659</v>
      </c>
      <c r="D199" s="342">
        <v>0.19373333333333331</v>
      </c>
      <c r="E199" s="342">
        <v>0.23849999999999999</v>
      </c>
      <c r="F199" s="342">
        <v>0.43723333333333331</v>
      </c>
      <c r="G199" s="342">
        <v>9.6299999999999997E-2</v>
      </c>
      <c r="H199" s="239" t="e">
        <f>NA()</f>
        <v>#N/A</v>
      </c>
    </row>
    <row r="200" spans="1:9" x14ac:dyDescent="0.25">
      <c r="A200" s="242" t="s">
        <v>146</v>
      </c>
      <c r="B200" s="242" t="s">
        <v>666</v>
      </c>
      <c r="C200" s="245">
        <v>0.4280920212459568</v>
      </c>
      <c r="D200" s="245">
        <v>0.31381333333333328</v>
      </c>
      <c r="E200" s="245">
        <v>0.29568497156178142</v>
      </c>
      <c r="F200" s="245">
        <v>0.54540361299989737</v>
      </c>
      <c r="G200" s="245">
        <v>0.30164237661766918</v>
      </c>
      <c r="H200" s="242">
        <v>0</v>
      </c>
      <c r="I200" s="244" t="s">
        <v>32</v>
      </c>
    </row>
    <row r="201" spans="1:9" x14ac:dyDescent="0.25">
      <c r="A201" s="242" t="s">
        <v>147</v>
      </c>
      <c r="B201" s="342" t="s">
        <v>46</v>
      </c>
      <c r="C201" s="342">
        <v>0.16576666666666659</v>
      </c>
      <c r="D201" s="342">
        <v>0.19373333333333331</v>
      </c>
      <c r="E201" s="342">
        <v>0.23849999999999999</v>
      </c>
      <c r="F201" s="342">
        <v>0.43723333333333331</v>
      </c>
      <c r="G201" s="342">
        <v>9.6299999999999997E-2</v>
      </c>
      <c r="H201" s="239" t="e">
        <f>NA()</f>
        <v>#N/A</v>
      </c>
    </row>
    <row r="202" spans="1:9" x14ac:dyDescent="0.25">
      <c r="A202" s="242" t="s">
        <v>147</v>
      </c>
      <c r="B202" s="242" t="s">
        <v>666</v>
      </c>
      <c r="C202" s="245">
        <v>0.4280920212459568</v>
      </c>
      <c r="D202" s="245">
        <v>0.31381333333333328</v>
      </c>
      <c r="E202" s="245">
        <v>0.29568497156178142</v>
      </c>
      <c r="F202" s="245">
        <v>0.54540361299989737</v>
      </c>
      <c r="G202" s="245">
        <v>0.30164237661766918</v>
      </c>
      <c r="H202" s="242">
        <v>3.18</v>
      </c>
      <c r="I202" s="244" t="s">
        <v>103</v>
      </c>
    </row>
    <row r="203" spans="1:9" x14ac:dyDescent="0.25">
      <c r="A203" s="342" t="s">
        <v>148</v>
      </c>
      <c r="B203" s="342" t="s">
        <v>38</v>
      </c>
      <c r="C203" s="342">
        <v>0</v>
      </c>
      <c r="D203" s="342">
        <v>0.5521383075523203</v>
      </c>
      <c r="E203" s="342">
        <v>2.1337579617834401E-2</v>
      </c>
      <c r="F203" s="342">
        <v>0.28480436760691541</v>
      </c>
      <c r="G203" s="342">
        <v>0</v>
      </c>
      <c r="H203" s="239" t="e">
        <f>NA()</f>
        <v>#N/A</v>
      </c>
    </row>
    <row r="204" spans="1:9" x14ac:dyDescent="0.25">
      <c r="A204" s="345" t="s">
        <v>148</v>
      </c>
      <c r="B204" s="345" t="s">
        <v>685</v>
      </c>
      <c r="C204" s="240">
        <v>0</v>
      </c>
      <c r="D204" s="240">
        <v>0.58798747718506816</v>
      </c>
      <c r="E204" s="240">
        <v>7.3501832031808434E-2</v>
      </c>
      <c r="F204" s="240">
        <v>0.30122057297965832</v>
      </c>
      <c r="G204" s="240">
        <v>0</v>
      </c>
      <c r="H204" s="241">
        <v>4.8374999999999986</v>
      </c>
    </row>
    <row r="205" spans="1:9" x14ac:dyDescent="0.25">
      <c r="A205" s="242" t="s">
        <v>149</v>
      </c>
      <c r="B205" s="245" t="s">
        <v>38</v>
      </c>
      <c r="C205" s="245">
        <v>0</v>
      </c>
      <c r="D205" s="245">
        <v>0.18252346193952029</v>
      </c>
      <c r="E205" s="245">
        <v>0.1076120959332638</v>
      </c>
      <c r="F205" s="245">
        <v>0.48586027111574559</v>
      </c>
      <c r="G205" s="245">
        <v>1.599582898852972E-2</v>
      </c>
      <c r="H205" s="239" t="e">
        <f>NA()</f>
        <v>#N/A</v>
      </c>
    </row>
    <row r="206" spans="1:9" x14ac:dyDescent="0.25">
      <c r="A206" s="242" t="s">
        <v>149</v>
      </c>
      <c r="B206" s="345" t="s">
        <v>685</v>
      </c>
      <c r="C206" s="240">
        <v>0</v>
      </c>
      <c r="D206" s="240">
        <v>0.21259679929196831</v>
      </c>
      <c r="E206" s="240">
        <v>0.21140234516495471</v>
      </c>
      <c r="F206" s="240">
        <v>0.5436963697119237</v>
      </c>
      <c r="G206" s="240">
        <v>1.5985626027693399E-2</v>
      </c>
      <c r="H206" s="241">
        <v>4.8374999999999986</v>
      </c>
    </row>
    <row r="207" spans="1:9" x14ac:dyDescent="0.25">
      <c r="A207" s="242" t="s">
        <v>150</v>
      </c>
      <c r="B207" s="245" t="s">
        <v>38</v>
      </c>
      <c r="C207" s="245">
        <v>0</v>
      </c>
      <c r="D207" s="245">
        <v>0.18252346193952029</v>
      </c>
      <c r="E207" s="245">
        <v>0.1076120959332638</v>
      </c>
      <c r="F207" s="245">
        <v>0.48586027111574559</v>
      </c>
      <c r="G207" s="245">
        <v>1.599582898852972E-2</v>
      </c>
      <c r="H207" s="239" t="e">
        <f>NA()</f>
        <v>#N/A</v>
      </c>
    </row>
    <row r="208" spans="1:9" x14ac:dyDescent="0.25">
      <c r="A208" s="242" t="s">
        <v>150</v>
      </c>
      <c r="B208" s="345" t="s">
        <v>685</v>
      </c>
      <c r="C208" s="240">
        <v>0</v>
      </c>
      <c r="D208" s="240">
        <v>0.21259679929196831</v>
      </c>
      <c r="E208" s="240">
        <v>0.21140234516495471</v>
      </c>
      <c r="F208" s="240">
        <v>0.5436963697119237</v>
      </c>
      <c r="G208" s="240">
        <v>1.5985626027693399E-2</v>
      </c>
      <c r="H208" s="241">
        <v>4.8374999999999986</v>
      </c>
    </row>
    <row r="209" spans="1:9" x14ac:dyDescent="0.25">
      <c r="A209" s="342" t="s">
        <v>151</v>
      </c>
      <c r="B209" s="342" t="s">
        <v>38</v>
      </c>
      <c r="C209" s="245">
        <v>0</v>
      </c>
      <c r="D209" s="245">
        <v>0.13568384347152271</v>
      </c>
      <c r="E209" s="245">
        <v>3.6691204959318102E-2</v>
      </c>
      <c r="F209" s="245">
        <v>0.36722200697404112</v>
      </c>
      <c r="G209" s="245">
        <v>0</v>
      </c>
      <c r="H209" s="239" t="e">
        <f>NA()</f>
        <v>#N/A</v>
      </c>
    </row>
    <row r="210" spans="1:9" x14ac:dyDescent="0.25">
      <c r="A210" s="242" t="s">
        <v>152</v>
      </c>
      <c r="B210" s="245" t="s">
        <v>46</v>
      </c>
      <c r="C210" s="245">
        <v>0</v>
      </c>
      <c r="D210" s="245">
        <v>0.13257807715860381</v>
      </c>
      <c r="E210" s="245">
        <v>0.13337415799142679</v>
      </c>
      <c r="F210" s="245">
        <v>0.39412124923453762</v>
      </c>
      <c r="G210" s="245">
        <v>0</v>
      </c>
      <c r="H210" s="239" t="e">
        <f>NA()</f>
        <v>#N/A</v>
      </c>
    </row>
    <row r="211" spans="1:9" x14ac:dyDescent="0.25">
      <c r="A211" s="242" t="s">
        <v>153</v>
      </c>
      <c r="B211" s="342" t="s">
        <v>46</v>
      </c>
      <c r="C211" s="245">
        <v>0</v>
      </c>
      <c r="D211" s="245">
        <v>0.13257807715860381</v>
      </c>
      <c r="E211" s="245">
        <v>0.13337415799142679</v>
      </c>
      <c r="F211" s="245">
        <v>0.39412124923453762</v>
      </c>
      <c r="G211" s="245">
        <v>0</v>
      </c>
      <c r="H211" s="239" t="e">
        <f>NA()</f>
        <v>#N/A</v>
      </c>
    </row>
    <row r="212" spans="1:9" x14ac:dyDescent="0.25">
      <c r="A212" s="242" t="s">
        <v>153</v>
      </c>
      <c r="B212" s="242" t="s">
        <v>50</v>
      </c>
      <c r="C212" s="245">
        <v>0</v>
      </c>
      <c r="D212" s="245">
        <v>0</v>
      </c>
      <c r="E212" s="245">
        <v>8.1639413185071782E-3</v>
      </c>
      <c r="F212" s="245">
        <v>8.9232927428294723E-2</v>
      </c>
      <c r="G212" s="245">
        <v>0</v>
      </c>
      <c r="H212" s="345">
        <v>0</v>
      </c>
    </row>
    <row r="213" spans="1:9" x14ac:dyDescent="0.25">
      <c r="A213" s="242" t="s">
        <v>154</v>
      </c>
      <c r="B213" s="342" t="s">
        <v>46</v>
      </c>
      <c r="C213" s="245">
        <v>0.34571304221674171</v>
      </c>
      <c r="D213" s="245">
        <v>0.1741331785869723</v>
      </c>
      <c r="E213" s="245">
        <v>5.4301465254606128E-2</v>
      </c>
      <c r="F213" s="245">
        <v>0.23824169447265339</v>
      </c>
      <c r="G213" s="245">
        <v>0.38427390105904541</v>
      </c>
      <c r="H213" s="239" t="e">
        <f>NA()</f>
        <v>#N/A</v>
      </c>
    </row>
    <row r="214" spans="1:9" x14ac:dyDescent="0.25">
      <c r="A214" s="242" t="s">
        <v>154</v>
      </c>
      <c r="B214" s="242" t="s">
        <v>667</v>
      </c>
      <c r="C214" s="245">
        <v>0.70311614561032765</v>
      </c>
      <c r="D214" s="245">
        <v>0.34760115606936409</v>
      </c>
      <c r="E214" s="245">
        <v>2.9161256354687391E-2</v>
      </c>
      <c r="F214" s="245">
        <v>0.35826047940478739</v>
      </c>
      <c r="G214" s="245">
        <v>0.55610901226815856</v>
      </c>
      <c r="H214" s="242">
        <v>2.73</v>
      </c>
      <c r="I214" s="244" t="s">
        <v>46</v>
      </c>
    </row>
    <row r="215" spans="1:9" x14ac:dyDescent="0.25">
      <c r="A215" s="242" t="s">
        <v>156</v>
      </c>
      <c r="B215" s="342" t="s">
        <v>46</v>
      </c>
      <c r="C215" s="245">
        <v>0.34571304221674171</v>
      </c>
      <c r="D215" s="245">
        <v>0.1741331785869723</v>
      </c>
      <c r="E215" s="245">
        <v>5.4301465254606128E-2</v>
      </c>
      <c r="F215" s="245">
        <v>0.23824169447265339</v>
      </c>
      <c r="G215" s="245">
        <v>0.38427390105904541</v>
      </c>
      <c r="H215" s="239" t="e">
        <f>NA()</f>
        <v>#N/A</v>
      </c>
    </row>
    <row r="216" spans="1:9" x14ac:dyDescent="0.25">
      <c r="A216" s="242" t="s">
        <v>156</v>
      </c>
      <c r="B216" s="242" t="s">
        <v>667</v>
      </c>
      <c r="C216" s="245">
        <v>0.70311614561032765</v>
      </c>
      <c r="D216" s="245">
        <v>0.34760115606936409</v>
      </c>
      <c r="E216" s="245">
        <v>2.9161256354687391E-2</v>
      </c>
      <c r="F216" s="245">
        <v>0.35826047940478739</v>
      </c>
      <c r="G216" s="245">
        <v>0.55610901226815856</v>
      </c>
      <c r="H216" s="242">
        <v>3.18</v>
      </c>
      <c r="I216" s="244" t="s">
        <v>103</v>
      </c>
    </row>
    <row r="217" spans="1:9" x14ac:dyDescent="0.25">
      <c r="A217" s="242" t="s">
        <v>157</v>
      </c>
      <c r="B217" s="342" t="s">
        <v>46</v>
      </c>
      <c r="C217" s="245">
        <v>0.34571304221674171</v>
      </c>
      <c r="D217" s="245">
        <v>0.1741331785869723</v>
      </c>
      <c r="E217" s="245">
        <v>5.4301465254606128E-2</v>
      </c>
      <c r="F217" s="245">
        <v>0.23824169447265339</v>
      </c>
      <c r="G217" s="245">
        <v>0.38427390105904541</v>
      </c>
      <c r="H217" s="239" t="e">
        <f>NA()</f>
        <v>#N/A</v>
      </c>
    </row>
    <row r="218" spans="1:9" x14ac:dyDescent="0.25">
      <c r="A218" s="242" t="s">
        <v>157</v>
      </c>
      <c r="B218" s="242" t="s">
        <v>667</v>
      </c>
      <c r="C218" s="245">
        <v>0.70311614561032765</v>
      </c>
      <c r="D218" s="245">
        <v>0.34760115606936409</v>
      </c>
      <c r="E218" s="245">
        <v>2.9161256354687391E-2</v>
      </c>
      <c r="F218" s="245">
        <v>0.35826047940478739</v>
      </c>
      <c r="G218" s="245">
        <v>0.55610901226815856</v>
      </c>
      <c r="H218" s="242">
        <v>3.18</v>
      </c>
      <c r="I218" s="244" t="s">
        <v>103</v>
      </c>
    </row>
    <row r="219" spans="1:9" x14ac:dyDescent="0.25">
      <c r="A219" s="245" t="s">
        <v>158</v>
      </c>
      <c r="B219" s="342" t="s">
        <v>38</v>
      </c>
      <c r="C219" s="342">
        <v>0</v>
      </c>
      <c r="D219" s="342">
        <v>0.48725149889555069</v>
      </c>
      <c r="E219" s="342">
        <v>4.2537077942568641E-2</v>
      </c>
      <c r="F219" s="342">
        <v>0.40893026191227522</v>
      </c>
      <c r="G219" s="342">
        <v>1.136005048911329E-3</v>
      </c>
      <c r="H219" s="239" t="e">
        <f>NA()</f>
        <v>#N/A</v>
      </c>
    </row>
    <row r="220" spans="1:9" x14ac:dyDescent="0.25">
      <c r="A220" s="345" t="s">
        <v>158</v>
      </c>
      <c r="B220" s="345" t="s">
        <v>685</v>
      </c>
      <c r="C220" s="240">
        <v>0</v>
      </c>
      <c r="D220" s="240">
        <v>0.66577404794350903</v>
      </c>
      <c r="E220" s="240">
        <v>8.2649195404882608E-2</v>
      </c>
      <c r="F220" s="240">
        <v>0.38976980311980147</v>
      </c>
      <c r="G220" s="240">
        <v>1.1511074920305779E-3</v>
      </c>
      <c r="H220" s="241">
        <v>4.8374999999999986</v>
      </c>
    </row>
    <row r="221" spans="1:9" x14ac:dyDescent="0.25">
      <c r="A221" s="245" t="s">
        <v>159</v>
      </c>
      <c r="B221" s="245" t="s">
        <v>38</v>
      </c>
      <c r="C221" s="245">
        <v>0</v>
      </c>
      <c r="D221" s="245">
        <v>0.37748842592592591</v>
      </c>
      <c r="E221" s="245">
        <v>7.7083333333333323E-2</v>
      </c>
      <c r="F221" s="245">
        <v>0.47256944444444438</v>
      </c>
      <c r="G221" s="245">
        <v>1.157407407407407E-4</v>
      </c>
      <c r="H221" s="239" t="e">
        <f>NA()</f>
        <v>#N/A</v>
      </c>
    </row>
    <row r="222" spans="1:9" x14ac:dyDescent="0.25">
      <c r="A222" s="242" t="s">
        <v>160</v>
      </c>
      <c r="B222" s="245" t="s">
        <v>34</v>
      </c>
      <c r="C222" s="245">
        <v>5.7664884135472369E-2</v>
      </c>
      <c r="D222" s="245">
        <v>2.0855614973262031E-2</v>
      </c>
      <c r="E222" s="245">
        <v>0</v>
      </c>
      <c r="F222" s="245">
        <v>3.7165775401069523E-2</v>
      </c>
      <c r="G222" s="245">
        <v>0</v>
      </c>
      <c r="H222" s="239" t="e">
        <f>NA()</f>
        <v>#N/A</v>
      </c>
    </row>
    <row r="223" spans="1:9" x14ac:dyDescent="0.25">
      <c r="A223" s="242" t="s">
        <v>160</v>
      </c>
      <c r="B223" s="242" t="s">
        <v>668</v>
      </c>
      <c r="C223" s="341">
        <v>9.558790748335147E-2</v>
      </c>
      <c r="D223" s="341">
        <v>5.3913043478260883E-2</v>
      </c>
      <c r="E223" s="341">
        <v>2.1604960419378958E-2</v>
      </c>
      <c r="F223" s="341">
        <v>0.19750171986042575</v>
      </c>
      <c r="G223" s="341">
        <v>0</v>
      </c>
      <c r="H223" s="242">
        <v>3.18</v>
      </c>
      <c r="I223" s="244" t="s">
        <v>103</v>
      </c>
    </row>
    <row r="224" spans="1:9" x14ac:dyDescent="0.25">
      <c r="A224" s="242" t="s">
        <v>161</v>
      </c>
      <c r="B224" s="245" t="s">
        <v>34</v>
      </c>
      <c r="C224" s="245">
        <v>5.7664884135472369E-2</v>
      </c>
      <c r="D224" s="245">
        <v>2.0855614973262031E-2</v>
      </c>
      <c r="E224" s="245">
        <v>0</v>
      </c>
      <c r="F224" s="245">
        <v>3.7165775401069523E-2</v>
      </c>
      <c r="G224" s="245">
        <v>0</v>
      </c>
      <c r="H224" s="239" t="e">
        <f>NA()</f>
        <v>#N/A</v>
      </c>
    </row>
    <row r="225" spans="1:9" x14ac:dyDescent="0.25">
      <c r="A225" s="242" t="s">
        <v>161</v>
      </c>
      <c r="B225" s="242" t="s">
        <v>668</v>
      </c>
      <c r="C225" s="341">
        <v>9.558790748335147E-2</v>
      </c>
      <c r="D225" s="341">
        <v>5.3913043478260883E-2</v>
      </c>
      <c r="E225" s="341">
        <v>2.1604960419378958E-2</v>
      </c>
      <c r="F225" s="341">
        <v>0.19750171986042575</v>
      </c>
      <c r="G225" s="341">
        <v>0</v>
      </c>
      <c r="H225" s="242">
        <v>0</v>
      </c>
      <c r="I225" s="244" t="s">
        <v>34</v>
      </c>
    </row>
    <row r="226" spans="1:9" x14ac:dyDescent="0.25">
      <c r="A226" s="245" t="s">
        <v>162</v>
      </c>
      <c r="B226" s="245" t="s">
        <v>34</v>
      </c>
      <c r="C226" s="245">
        <v>2.9393043531919211E-2</v>
      </c>
      <c r="D226" s="245">
        <v>2.079304154776401E-3</v>
      </c>
      <c r="E226" s="245">
        <v>0</v>
      </c>
      <c r="F226" s="245">
        <v>3.0058420861447659E-2</v>
      </c>
      <c r="G226" s="245">
        <v>7.7549727756540662E-2</v>
      </c>
      <c r="H226" s="239" t="e">
        <f>NA()</f>
        <v>#N/A</v>
      </c>
    </row>
    <row r="227" spans="1:9" x14ac:dyDescent="0.25">
      <c r="A227" s="241" t="s">
        <v>162</v>
      </c>
      <c r="B227" s="245" t="s">
        <v>32</v>
      </c>
      <c r="C227" s="245">
        <v>2.939815783088038E-2</v>
      </c>
      <c r="D227" s="245">
        <v>2.0833333333333342E-3</v>
      </c>
      <c r="E227" s="245">
        <v>0</v>
      </c>
      <c r="F227" s="245">
        <v>3.0052038200428271E-2</v>
      </c>
      <c r="G227" s="245">
        <v>4.490836985388337E-2</v>
      </c>
      <c r="H227" s="345">
        <v>0</v>
      </c>
    </row>
    <row r="228" spans="1:9" x14ac:dyDescent="0.25">
      <c r="A228" s="245" t="s">
        <v>163</v>
      </c>
      <c r="B228" s="245" t="s">
        <v>38</v>
      </c>
      <c r="C228" s="245">
        <v>0</v>
      </c>
      <c r="D228" s="245">
        <v>0.28514115898959891</v>
      </c>
      <c r="E228" s="245">
        <v>6.0921248142644872E-2</v>
      </c>
      <c r="F228" s="245">
        <v>0.35542347696879639</v>
      </c>
      <c r="G228" s="245">
        <v>0</v>
      </c>
      <c r="H228" s="239" t="e">
        <f>NA()</f>
        <v>#N/A</v>
      </c>
    </row>
    <row r="229" spans="1:9" x14ac:dyDescent="0.25">
      <c r="A229" s="245" t="s">
        <v>163</v>
      </c>
      <c r="B229" s="245" t="s">
        <v>32</v>
      </c>
      <c r="C229" s="245">
        <v>0</v>
      </c>
      <c r="D229" s="245">
        <v>2.0833333333333342E-3</v>
      </c>
      <c r="E229" s="245">
        <v>0</v>
      </c>
      <c r="F229" s="245">
        <v>3.5469377855218517E-2</v>
      </c>
      <c r="G229" s="245">
        <v>0</v>
      </c>
      <c r="H229" s="345">
        <v>0</v>
      </c>
    </row>
    <row r="230" spans="1:9" x14ac:dyDescent="0.25">
      <c r="A230" s="342" t="s">
        <v>164</v>
      </c>
      <c r="B230" s="342" t="s">
        <v>38</v>
      </c>
      <c r="C230" s="342">
        <v>0</v>
      </c>
      <c r="D230" s="342">
        <v>1.9213973799126639E-2</v>
      </c>
      <c r="E230" s="342">
        <v>4.7161572052401762E-2</v>
      </c>
      <c r="F230" s="342">
        <v>0.3268558951965066</v>
      </c>
      <c r="G230" s="342">
        <v>0</v>
      </c>
      <c r="H230" s="239" t="e">
        <f>NA()</f>
        <v>#N/A</v>
      </c>
    </row>
    <row r="231" spans="1:9" x14ac:dyDescent="0.25">
      <c r="A231" s="345" t="s">
        <v>164</v>
      </c>
      <c r="B231" s="345" t="s">
        <v>32</v>
      </c>
      <c r="C231" s="345">
        <v>0</v>
      </c>
      <c r="D231" s="345">
        <v>2.0833333333333342E-3</v>
      </c>
      <c r="E231" s="345">
        <v>0</v>
      </c>
      <c r="F231" s="345">
        <v>3.3472847571242803E-2</v>
      </c>
      <c r="G231" s="345">
        <v>0</v>
      </c>
      <c r="H231" s="345">
        <v>0</v>
      </c>
    </row>
    <row r="232" spans="1:9" x14ac:dyDescent="0.25">
      <c r="A232" s="345" t="s">
        <v>165</v>
      </c>
      <c r="B232" s="345" t="s">
        <v>34</v>
      </c>
      <c r="C232" s="345">
        <v>0</v>
      </c>
      <c r="D232" s="345">
        <v>6.1326936740167329E-3</v>
      </c>
      <c r="E232" s="345">
        <v>6.229525679395944E-2</v>
      </c>
      <c r="F232" s="345">
        <v>0.24369388020434909</v>
      </c>
      <c r="G232" s="345">
        <v>0</v>
      </c>
      <c r="H232" s="239" t="e">
        <f>NA()</f>
        <v>#N/A</v>
      </c>
    </row>
    <row r="233" spans="1:9" x14ac:dyDescent="0.25">
      <c r="A233" s="241" t="s">
        <v>165</v>
      </c>
      <c r="B233" s="345" t="s">
        <v>32</v>
      </c>
      <c r="C233" s="345">
        <v>0</v>
      </c>
      <c r="D233" s="345">
        <v>2.0833333333333342E-3</v>
      </c>
      <c r="E233" s="345">
        <v>0</v>
      </c>
      <c r="F233" s="345">
        <v>3.8890872965260122E-2</v>
      </c>
      <c r="G233" s="345">
        <v>0</v>
      </c>
      <c r="H233" s="345">
        <v>0</v>
      </c>
    </row>
    <row r="234" spans="1:9" x14ac:dyDescent="0.25">
      <c r="A234" s="242" t="s">
        <v>166</v>
      </c>
      <c r="B234" s="345" t="s">
        <v>46</v>
      </c>
      <c r="C234" s="345">
        <v>0.34112343966712899</v>
      </c>
      <c r="D234" s="345">
        <v>0.4323162274618586</v>
      </c>
      <c r="E234" s="345">
        <v>0.1069001386962552</v>
      </c>
      <c r="F234" s="345">
        <v>0.34802357836338421</v>
      </c>
      <c r="G234" s="345">
        <v>7.9368932038834966E-2</v>
      </c>
      <c r="H234" s="239" t="e">
        <f>NA()</f>
        <v>#N/A</v>
      </c>
    </row>
    <row r="235" spans="1:9" x14ac:dyDescent="0.25">
      <c r="A235" s="242" t="s">
        <v>166</v>
      </c>
      <c r="B235" s="242" t="s">
        <v>669</v>
      </c>
      <c r="C235" s="345">
        <v>0.57999672167082694</v>
      </c>
      <c r="D235" s="345">
        <v>0.24976931949250289</v>
      </c>
      <c r="E235" s="345">
        <v>2.5694051882367949E-2</v>
      </c>
      <c r="F235" s="345">
        <v>0.13737658981299489</v>
      </c>
      <c r="G235" s="345">
        <v>0.22433188665265999</v>
      </c>
      <c r="H235" s="242">
        <v>2.73</v>
      </c>
      <c r="I235" s="244" t="s">
        <v>46</v>
      </c>
    </row>
    <row r="236" spans="1:9" x14ac:dyDescent="0.25">
      <c r="A236" s="242" t="s">
        <v>167</v>
      </c>
      <c r="B236" s="345" t="s">
        <v>46</v>
      </c>
      <c r="C236" s="345">
        <v>0.34112343966712899</v>
      </c>
      <c r="D236" s="345">
        <v>0.4323162274618586</v>
      </c>
      <c r="E236" s="345">
        <v>0.1069001386962552</v>
      </c>
      <c r="F236" s="345">
        <v>0.34802357836338421</v>
      </c>
      <c r="G236" s="345">
        <v>7.9368932038834966E-2</v>
      </c>
      <c r="H236" s="239" t="e">
        <f>NA()</f>
        <v>#N/A</v>
      </c>
    </row>
    <row r="237" spans="1:9" x14ac:dyDescent="0.25">
      <c r="A237" s="242" t="s">
        <v>167</v>
      </c>
      <c r="B237" s="242" t="s">
        <v>669</v>
      </c>
      <c r="C237" s="345">
        <v>0.57999672167082694</v>
      </c>
      <c r="D237" s="345">
        <v>0.24976931949250289</v>
      </c>
      <c r="E237" s="345">
        <v>2.5694051882367949E-2</v>
      </c>
      <c r="F237" s="345">
        <v>0.13737658981299489</v>
      </c>
      <c r="G237" s="345">
        <v>0.22433188665265999</v>
      </c>
      <c r="H237" s="242">
        <v>3.18</v>
      </c>
      <c r="I237" s="244" t="s">
        <v>103</v>
      </c>
    </row>
    <row r="238" spans="1:9" x14ac:dyDescent="0.25">
      <c r="A238" t="s">
        <v>168</v>
      </c>
      <c r="B238" s="345" t="s">
        <v>46</v>
      </c>
      <c r="C238" s="345">
        <v>0</v>
      </c>
      <c r="D238" s="345">
        <v>0.43216685330347149</v>
      </c>
      <c r="E238" s="345">
        <v>0.1665173572228443</v>
      </c>
      <c r="F238" s="345">
        <v>0.48653415453527438</v>
      </c>
      <c r="G238" s="345">
        <v>4.1349384098544231E-2</v>
      </c>
      <c r="H238" s="239" t="e">
        <f>NA()</f>
        <v>#N/A</v>
      </c>
    </row>
    <row r="239" spans="1:9" x14ac:dyDescent="0.25">
      <c r="A239" t="s">
        <v>168</v>
      </c>
      <c r="B239" s="242" t="s">
        <v>670</v>
      </c>
      <c r="C239" s="345">
        <v>0.57999672167082694</v>
      </c>
      <c r="D239" s="345">
        <v>0.24976931949250289</v>
      </c>
      <c r="E239" s="345">
        <v>2.5694051882367949E-2</v>
      </c>
      <c r="F239" s="345">
        <v>0.13737658981299489</v>
      </c>
      <c r="G239" s="345">
        <v>0.22433188665265999</v>
      </c>
      <c r="H239" s="242">
        <v>2.73</v>
      </c>
      <c r="I239" s="244" t="s">
        <v>46</v>
      </c>
    </row>
    <row r="240" spans="1:9" x14ac:dyDescent="0.25">
      <c r="A240" t="s">
        <v>169</v>
      </c>
      <c r="B240" s="345" t="s">
        <v>46</v>
      </c>
      <c r="C240" s="345">
        <v>0</v>
      </c>
      <c r="D240" s="345">
        <v>0.43216685330347149</v>
      </c>
      <c r="E240" s="345">
        <v>0.1665173572228443</v>
      </c>
      <c r="F240" s="345">
        <v>0.48653415453527438</v>
      </c>
      <c r="G240" s="345">
        <v>4.1349384098544231E-2</v>
      </c>
      <c r="H240" s="239" t="e">
        <f>NA()</f>
        <v>#N/A</v>
      </c>
    </row>
    <row r="241" spans="1:9" x14ac:dyDescent="0.25">
      <c r="A241" t="s">
        <v>169</v>
      </c>
      <c r="B241" s="242" t="s">
        <v>670</v>
      </c>
      <c r="C241" s="345">
        <v>0.57999672167082694</v>
      </c>
      <c r="D241" s="345">
        <v>0.24976931949250289</v>
      </c>
      <c r="E241" s="345">
        <v>2.5694051882367949E-2</v>
      </c>
      <c r="F241" s="345">
        <v>0.13737658981299489</v>
      </c>
      <c r="G241" s="345">
        <v>0.22433188665265999</v>
      </c>
      <c r="H241" s="242">
        <v>3.18</v>
      </c>
      <c r="I241" s="244" t="s">
        <v>103</v>
      </c>
    </row>
    <row r="242" spans="1:9" x14ac:dyDescent="0.25">
      <c r="A242" s="345" t="s">
        <v>170</v>
      </c>
      <c r="B242" s="345" t="s">
        <v>38</v>
      </c>
      <c r="C242" s="345">
        <v>0</v>
      </c>
      <c r="D242" s="345">
        <v>0.35913705583756339</v>
      </c>
      <c r="E242" s="345">
        <v>7.0630891950688904E-2</v>
      </c>
      <c r="F242" s="345">
        <v>0.52907904278462647</v>
      </c>
      <c r="G242" s="345">
        <v>9.7897026831036981E-4</v>
      </c>
      <c r="H242" s="239" t="e">
        <f>NA()</f>
        <v>#N/A</v>
      </c>
    </row>
    <row r="243" spans="1:9" x14ac:dyDescent="0.25">
      <c r="A243" s="345" t="s">
        <v>170</v>
      </c>
      <c r="B243" s="345" t="s">
        <v>685</v>
      </c>
      <c r="C243" s="240">
        <v>0</v>
      </c>
      <c r="D243" s="240">
        <v>0.21697225607815959</v>
      </c>
      <c r="E243" s="240">
        <v>0.13520166179601231</v>
      </c>
      <c r="F243" s="240">
        <v>0.49462569508074411</v>
      </c>
      <c r="G243" s="240">
        <v>9.8888210227621783E-4</v>
      </c>
      <c r="H243" s="241">
        <v>4.8374999999999986</v>
      </c>
    </row>
    <row r="244" spans="1:9" x14ac:dyDescent="0.25">
      <c r="A244" s="242" t="s">
        <v>171</v>
      </c>
      <c r="B244" s="345" t="s">
        <v>38</v>
      </c>
      <c r="C244" s="345">
        <v>0</v>
      </c>
      <c r="D244" s="345">
        <v>2.073544433094995E-2</v>
      </c>
      <c r="E244" s="345">
        <v>5.7099080694586309E-2</v>
      </c>
      <c r="F244" s="345">
        <v>0.27872829417773243</v>
      </c>
      <c r="G244" s="345">
        <v>7.9162410623084779E-4</v>
      </c>
      <c r="H244" s="239" t="e">
        <f>NA()</f>
        <v>#N/A</v>
      </c>
    </row>
    <row r="245" spans="1:9" x14ac:dyDescent="0.25">
      <c r="A245" t="s">
        <v>172</v>
      </c>
      <c r="B245" s="345" t="s">
        <v>38</v>
      </c>
      <c r="C245" s="345">
        <v>0</v>
      </c>
      <c r="D245" s="345">
        <v>2.073544433094995E-2</v>
      </c>
      <c r="E245" s="345">
        <v>5.7099080694586309E-2</v>
      </c>
      <c r="F245" s="345">
        <v>0.27872829417773243</v>
      </c>
      <c r="G245" s="345">
        <v>7.9162410623084779E-4</v>
      </c>
      <c r="H245" s="239" t="e">
        <f>NA()</f>
        <v>#N/A</v>
      </c>
    </row>
    <row r="246" spans="1:9" x14ac:dyDescent="0.25">
      <c r="A246" s="345" t="s">
        <v>173</v>
      </c>
      <c r="B246" s="345" t="s">
        <v>50</v>
      </c>
      <c r="C246" s="345">
        <v>0</v>
      </c>
      <c r="D246" s="345">
        <v>0</v>
      </c>
      <c r="E246" s="345">
        <v>3.5046728971962621E-2</v>
      </c>
      <c r="F246" s="345">
        <v>0.1691588785046729</v>
      </c>
      <c r="G246" s="345">
        <v>1.448598130841122E-2</v>
      </c>
      <c r="H246" s="239" t="e">
        <f>NA()</f>
        <v>#N/A</v>
      </c>
    </row>
    <row r="247" spans="1:9" x14ac:dyDescent="0.25">
      <c r="A247" s="345" t="s">
        <v>174</v>
      </c>
      <c r="B247" s="345" t="s">
        <v>50</v>
      </c>
      <c r="C247" s="345">
        <v>0</v>
      </c>
      <c r="D247" s="345">
        <v>0</v>
      </c>
      <c r="E247" s="345">
        <v>4.6890286512928023E-2</v>
      </c>
      <c r="F247" s="345">
        <v>0.19804332634521321</v>
      </c>
      <c r="G247" s="345">
        <v>0</v>
      </c>
      <c r="H247" s="239" t="e">
        <f>NA()</f>
        <v>#N/A</v>
      </c>
    </row>
    <row r="248" spans="1:9" x14ac:dyDescent="0.25">
      <c r="A248" s="345" t="s">
        <v>175</v>
      </c>
      <c r="B248" s="345" t="s">
        <v>50</v>
      </c>
      <c r="C248" s="345">
        <v>0</v>
      </c>
      <c r="D248" s="345">
        <v>0</v>
      </c>
      <c r="E248" s="345">
        <v>9.4794188861985484E-2</v>
      </c>
      <c r="F248" s="345">
        <v>0.19782082324455211</v>
      </c>
      <c r="G248" s="345">
        <v>0</v>
      </c>
      <c r="H248" s="239" t="e">
        <f>NA()</f>
        <v>#N/A</v>
      </c>
    </row>
    <row r="249" spans="1:9" x14ac:dyDescent="0.25">
      <c r="A249" s="345" t="s">
        <v>177</v>
      </c>
      <c r="B249" s="345" t="s">
        <v>34</v>
      </c>
      <c r="C249" s="345">
        <v>6.7301038062283741E-2</v>
      </c>
      <c r="D249" s="345">
        <v>2.084775086505191E-2</v>
      </c>
      <c r="E249" s="345">
        <v>0</v>
      </c>
      <c r="F249" s="345">
        <v>3.7110726643598622E-2</v>
      </c>
      <c r="G249" s="345">
        <v>9.8442906574394473E-2</v>
      </c>
      <c r="H249" s="239" t="e">
        <f>NA()</f>
        <v>#N/A</v>
      </c>
    </row>
    <row r="250" spans="1:9" x14ac:dyDescent="0.25">
      <c r="A250" s="345" t="s">
        <v>177</v>
      </c>
      <c r="B250" s="345" t="s">
        <v>32</v>
      </c>
      <c r="C250" s="345">
        <v>6.7304979947679047E-2</v>
      </c>
      <c r="D250" s="345">
        <v>2.0833333333333339E-2</v>
      </c>
      <c r="E250" s="345">
        <v>0</v>
      </c>
      <c r="F250" s="345">
        <v>3.7123106012293752E-2</v>
      </c>
      <c r="G250" s="345">
        <v>9.8457156410669558E-2</v>
      </c>
      <c r="H250" s="345">
        <v>0</v>
      </c>
    </row>
    <row r="251" spans="1:9" x14ac:dyDescent="0.25">
      <c r="A251" s="242" t="s">
        <v>178</v>
      </c>
      <c r="B251" s="345" t="s">
        <v>34</v>
      </c>
      <c r="C251" s="345">
        <v>0</v>
      </c>
      <c r="D251" s="345">
        <v>2.091053467443091E-3</v>
      </c>
      <c r="E251" s="345">
        <v>0</v>
      </c>
      <c r="F251" s="345">
        <v>3.8935944944415032E-2</v>
      </c>
      <c r="G251" s="345">
        <v>5.2938062466913714E-4</v>
      </c>
      <c r="H251" s="239" t="e">
        <f>NA()</f>
        <v>#N/A</v>
      </c>
    </row>
    <row r="252" spans="1:9" x14ac:dyDescent="0.25">
      <c r="A252" t="s">
        <v>178</v>
      </c>
      <c r="B252" s="242" t="s">
        <v>40</v>
      </c>
      <c r="C252" s="345">
        <v>0</v>
      </c>
      <c r="D252" s="345">
        <v>1.3333333333333331E-2</v>
      </c>
      <c r="E252" s="345">
        <v>7.8131585842451876E-2</v>
      </c>
      <c r="F252" s="345">
        <v>0.2608879069638913</v>
      </c>
      <c r="G252" s="345">
        <v>5.4073625082268911E-4</v>
      </c>
      <c r="H252" s="345">
        <v>3</v>
      </c>
    </row>
    <row r="253" spans="1:9" x14ac:dyDescent="0.25">
      <c r="A253" s="242" t="s">
        <v>179</v>
      </c>
      <c r="B253" s="349" t="s">
        <v>34</v>
      </c>
      <c r="C253" s="349">
        <v>0</v>
      </c>
      <c r="D253" s="349">
        <v>2.091053467443091E-3</v>
      </c>
      <c r="E253" s="349">
        <v>0</v>
      </c>
      <c r="F253" s="349">
        <v>3.8935944944415032E-2</v>
      </c>
      <c r="G253" s="349">
        <v>5.2938062466913714E-4</v>
      </c>
      <c r="H253" s="239" t="e">
        <f>NA()</f>
        <v>#N/A</v>
      </c>
    </row>
    <row r="254" spans="1:9" x14ac:dyDescent="0.25">
      <c r="A254" s="242" t="s">
        <v>180</v>
      </c>
      <c r="B254" s="345" t="s">
        <v>34</v>
      </c>
      <c r="C254" s="345">
        <v>0</v>
      </c>
      <c r="D254" s="345">
        <v>2.091053467443091E-3</v>
      </c>
      <c r="E254" s="345">
        <v>0</v>
      </c>
      <c r="F254" s="345">
        <v>3.8935944944415032E-2</v>
      </c>
      <c r="G254" s="345">
        <v>5.2938062466913714E-4</v>
      </c>
      <c r="H254" s="239" t="e">
        <f>NA()</f>
        <v>#N/A</v>
      </c>
    </row>
    <row r="255" spans="1:9" x14ac:dyDescent="0.25">
      <c r="A255" s="242" t="s">
        <v>180</v>
      </c>
      <c r="B255" s="242" t="s">
        <v>103</v>
      </c>
      <c r="C255" s="345">
        <v>0</v>
      </c>
      <c r="D255" s="345">
        <v>1.3333333333333331E-2</v>
      </c>
      <c r="E255" s="345">
        <v>7.8131585842451876E-2</v>
      </c>
      <c r="F255" s="345">
        <v>0.2608879069638913</v>
      </c>
      <c r="G255" s="345">
        <v>5.4073625082268911E-4</v>
      </c>
      <c r="H255" s="345">
        <v>3</v>
      </c>
    </row>
    <row r="256" spans="1:9" x14ac:dyDescent="0.25">
      <c r="A256" s="242" t="s">
        <v>658</v>
      </c>
      <c r="B256" s="349" t="s">
        <v>34</v>
      </c>
      <c r="C256" s="349">
        <v>0</v>
      </c>
      <c r="D256" s="349">
        <v>2.091053467443091E-3</v>
      </c>
      <c r="E256" s="349">
        <v>0</v>
      </c>
      <c r="F256" s="349">
        <v>3.8935944944415032E-2</v>
      </c>
      <c r="G256" s="349">
        <v>5.2938062466913714E-4</v>
      </c>
      <c r="H256" s="239" t="e">
        <f>NA()</f>
        <v>#N/A</v>
      </c>
    </row>
    <row r="257" spans="1:8" x14ac:dyDescent="0.25">
      <c r="A257" s="242" t="s">
        <v>658</v>
      </c>
      <c r="B257" s="242" t="s">
        <v>40</v>
      </c>
      <c r="C257" s="349">
        <v>0</v>
      </c>
      <c r="D257" s="349">
        <v>1.3333333333333331E-2</v>
      </c>
      <c r="E257" s="349">
        <v>7.8131585842451876E-2</v>
      </c>
      <c r="F257" s="349">
        <v>0.2608879069638913</v>
      </c>
      <c r="G257" s="349">
        <v>5.4073625082268911E-4</v>
      </c>
      <c r="H257" s="349">
        <v>3</v>
      </c>
    </row>
    <row r="258" spans="1:8" x14ac:dyDescent="0.25">
      <c r="A258" s="342" t="s">
        <v>659</v>
      </c>
      <c r="B258" s="345" t="s">
        <v>34</v>
      </c>
      <c r="C258" s="345">
        <v>2.9418934495912281E-2</v>
      </c>
      <c r="D258" s="345">
        <v>2.3225474602036008E-3</v>
      </c>
      <c r="E258" s="345">
        <v>0</v>
      </c>
      <c r="F258" s="345">
        <v>9.5224445868347635E-2</v>
      </c>
      <c r="G258" s="345">
        <v>1.46234469716523E-2</v>
      </c>
      <c r="H258" s="239" t="e">
        <f>NA()</f>
        <v>#N/A</v>
      </c>
    </row>
    <row r="259" spans="1:8" x14ac:dyDescent="0.25">
      <c r="A259" s="342" t="s">
        <v>659</v>
      </c>
      <c r="B259" s="345" t="s">
        <v>98</v>
      </c>
      <c r="C259" s="345">
        <v>0</v>
      </c>
      <c r="D259" s="345">
        <v>3.6309221840068781E-2</v>
      </c>
      <c r="E259" s="345">
        <v>0.38728245693459468</v>
      </c>
      <c r="F259" s="345">
        <v>0.45553418414651931</v>
      </c>
      <c r="G259" s="345">
        <v>3.76594460237053E-3</v>
      </c>
      <c r="H259" s="345">
        <v>0.98</v>
      </c>
    </row>
    <row r="260" spans="1:8" x14ac:dyDescent="0.25">
      <c r="A260" s="349" t="s">
        <v>660</v>
      </c>
      <c r="B260" s="349" t="s">
        <v>34</v>
      </c>
      <c r="C260" s="349">
        <v>2.9418934495912281E-2</v>
      </c>
      <c r="D260" s="349">
        <v>2.3225474602036008E-3</v>
      </c>
      <c r="E260" s="349">
        <v>0</v>
      </c>
      <c r="F260" s="349">
        <v>9.5224445868347635E-2</v>
      </c>
      <c r="G260" s="349">
        <v>1.46234469716523E-2</v>
      </c>
      <c r="H260" s="239" t="e">
        <f>NA()</f>
        <v>#N/A</v>
      </c>
    </row>
    <row r="261" spans="1:8" x14ac:dyDescent="0.25">
      <c r="A261" s="349" t="s">
        <v>660</v>
      </c>
      <c r="B261" s="349" t="s">
        <v>98</v>
      </c>
      <c r="C261" s="349">
        <v>0</v>
      </c>
      <c r="D261" s="349">
        <v>3.6309221840068781E-2</v>
      </c>
      <c r="E261" s="349">
        <v>0.38728245693459468</v>
      </c>
      <c r="F261" s="349">
        <v>0.45553418414651931</v>
      </c>
      <c r="G261" s="349">
        <v>3.76594460237053E-3</v>
      </c>
      <c r="H261" s="349">
        <v>0.98</v>
      </c>
    </row>
    <row r="262" spans="1:8" x14ac:dyDescent="0.25">
      <c r="A262" s="342" t="s">
        <v>181</v>
      </c>
      <c r="B262" s="345" t="s">
        <v>34</v>
      </c>
      <c r="C262" s="345">
        <v>0</v>
      </c>
      <c r="D262" s="345">
        <v>2.8869327032891401E-3</v>
      </c>
      <c r="E262" s="345">
        <v>6.9767540329487548E-3</v>
      </c>
      <c r="F262" s="345">
        <v>0.14025681383479741</v>
      </c>
      <c r="G262" s="345">
        <v>0</v>
      </c>
      <c r="H262" s="239" t="e">
        <f>NA()</f>
        <v>#N/A</v>
      </c>
    </row>
    <row r="263" spans="1:8" x14ac:dyDescent="0.25">
      <c r="A263" s="241" t="s">
        <v>181</v>
      </c>
      <c r="B263" s="345" t="s">
        <v>40</v>
      </c>
      <c r="C263" s="345">
        <v>0</v>
      </c>
      <c r="D263" s="345">
        <v>0</v>
      </c>
      <c r="E263" s="345">
        <v>6.8719491907401564E-2</v>
      </c>
      <c r="F263" s="345">
        <v>0.13972835910523251</v>
      </c>
      <c r="G263" s="345">
        <v>0</v>
      </c>
      <c r="H263" s="345">
        <v>0.98</v>
      </c>
    </row>
    <row r="264" spans="1:8" x14ac:dyDescent="0.25">
      <c r="A264" s="342" t="s">
        <v>182</v>
      </c>
      <c r="B264" s="342" t="s">
        <v>34</v>
      </c>
      <c r="C264" s="342">
        <v>0</v>
      </c>
      <c r="D264" s="342">
        <v>2.8783650886296582E-3</v>
      </c>
      <c r="E264" s="342">
        <v>1.471164378632937E-2</v>
      </c>
      <c r="F264" s="342">
        <v>0.17813881715185781</v>
      </c>
      <c r="G264" s="342">
        <v>0</v>
      </c>
      <c r="H264" s="239" t="e">
        <f>NA()</f>
        <v>#N/A</v>
      </c>
    </row>
    <row r="265" spans="1:8" x14ac:dyDescent="0.25">
      <c r="A265" s="241" t="s">
        <v>182</v>
      </c>
      <c r="B265" s="342" t="s">
        <v>40</v>
      </c>
      <c r="C265" s="342">
        <v>0</v>
      </c>
      <c r="D265" s="342">
        <v>0</v>
      </c>
      <c r="E265" s="342">
        <v>7.2062562312362036E-2</v>
      </c>
      <c r="F265" s="342">
        <v>0.14036746238821499</v>
      </c>
      <c r="G265" s="342">
        <v>0</v>
      </c>
      <c r="H265" s="342">
        <v>0.98</v>
      </c>
    </row>
    <row r="266" spans="1:8" x14ac:dyDescent="0.25">
      <c r="A266" s="345" t="s">
        <v>661</v>
      </c>
      <c r="B266" s="342" t="s">
        <v>34</v>
      </c>
      <c r="C266" s="342">
        <v>0</v>
      </c>
      <c r="D266" s="342">
        <v>3.331904362849717E-3</v>
      </c>
      <c r="E266" s="342">
        <v>2.7571508602581399E-2</v>
      </c>
      <c r="F266" s="342">
        <v>0.18716972758308281</v>
      </c>
      <c r="G266" s="342">
        <v>0</v>
      </c>
      <c r="H266" s="239" t="e">
        <f>NA()</f>
        <v>#N/A</v>
      </c>
    </row>
    <row r="267" spans="1:8" x14ac:dyDescent="0.25">
      <c r="A267" s="342" t="s">
        <v>661</v>
      </c>
      <c r="B267" s="342" t="s">
        <v>40</v>
      </c>
      <c r="C267" s="342">
        <v>0</v>
      </c>
      <c r="D267" s="342">
        <v>2.2985845129059119E-2</v>
      </c>
      <c r="E267" s="342">
        <v>0.37025782219610959</v>
      </c>
      <c r="F267" s="342">
        <v>0.28644316422220162</v>
      </c>
      <c r="G267" s="342">
        <v>0</v>
      </c>
      <c r="H267" s="342">
        <v>0.98</v>
      </c>
    </row>
    <row r="268" spans="1:8" x14ac:dyDescent="0.25">
      <c r="A268" s="349" t="s">
        <v>662</v>
      </c>
      <c r="B268" s="349" t="s">
        <v>34</v>
      </c>
      <c r="C268" s="349">
        <v>0</v>
      </c>
      <c r="D268" s="349">
        <v>3.331904362849717E-3</v>
      </c>
      <c r="E268" s="349">
        <v>2.7571508602581399E-2</v>
      </c>
      <c r="F268" s="349">
        <v>0.18716972758308281</v>
      </c>
      <c r="G268" s="349">
        <v>0</v>
      </c>
      <c r="H268" s="349"/>
    </row>
    <row r="269" spans="1:8" x14ac:dyDescent="0.25">
      <c r="A269" s="349" t="s">
        <v>662</v>
      </c>
      <c r="B269" s="349" t="s">
        <v>40</v>
      </c>
      <c r="C269" s="349">
        <v>0</v>
      </c>
      <c r="D269" s="349">
        <v>2.2985845129059119E-2</v>
      </c>
      <c r="E269" s="349">
        <v>0.37025782219610959</v>
      </c>
      <c r="F269" s="349">
        <v>0.28644316422220162</v>
      </c>
      <c r="G269" s="349">
        <v>0</v>
      </c>
      <c r="H269" s="349"/>
    </row>
    <row r="270" spans="1:8" x14ac:dyDescent="0.25">
      <c r="A270" s="242" t="s">
        <v>183</v>
      </c>
      <c r="B270" s="342" t="s">
        <v>46</v>
      </c>
      <c r="C270" s="345">
        <v>0</v>
      </c>
      <c r="D270" s="345">
        <v>2.6742627345844511E-2</v>
      </c>
      <c r="E270" s="345">
        <v>0.14470509383378019</v>
      </c>
      <c r="F270" s="345">
        <v>0.32587131367292232</v>
      </c>
      <c r="G270" s="345">
        <v>0</v>
      </c>
      <c r="H270" s="239" t="e">
        <f>NA()</f>
        <v>#N/A</v>
      </c>
    </row>
    <row r="271" spans="1:8" x14ac:dyDescent="0.25">
      <c r="A271" s="242" t="s">
        <v>183</v>
      </c>
      <c r="B271" s="242" t="s">
        <v>55</v>
      </c>
      <c r="C271" s="345">
        <v>0</v>
      </c>
      <c r="D271" s="345">
        <v>6.483041722745625E-2</v>
      </c>
      <c r="E271" s="345">
        <v>0.18274732739580879</v>
      </c>
      <c r="F271" s="345">
        <v>0.42103086813751539</v>
      </c>
      <c r="G271" s="345">
        <v>0</v>
      </c>
      <c r="H271" s="345">
        <v>0</v>
      </c>
    </row>
    <row r="272" spans="1:8" x14ac:dyDescent="0.25">
      <c r="A272" s="242" t="s">
        <v>184</v>
      </c>
      <c r="B272" s="342" t="s">
        <v>46</v>
      </c>
      <c r="C272" s="345">
        <v>0</v>
      </c>
      <c r="D272" s="345">
        <v>2.6742627345844511E-2</v>
      </c>
      <c r="E272" s="345">
        <v>0.14470509383378019</v>
      </c>
      <c r="F272" s="345">
        <v>0.32587131367292232</v>
      </c>
      <c r="G272" s="345">
        <v>0</v>
      </c>
      <c r="H272" s="239" t="e">
        <f>NA()</f>
        <v>#N/A</v>
      </c>
    </row>
    <row r="273" spans="1:8" x14ac:dyDescent="0.25">
      <c r="A273" s="242" t="s">
        <v>184</v>
      </c>
      <c r="B273" s="242" t="s">
        <v>50</v>
      </c>
      <c r="C273" s="345">
        <v>0</v>
      </c>
      <c r="D273" s="345">
        <v>6.483041722745625E-2</v>
      </c>
      <c r="E273" s="345">
        <v>0.18274732739580879</v>
      </c>
      <c r="F273" s="345">
        <v>0.42103086813751539</v>
      </c>
      <c r="G273" s="345">
        <v>0</v>
      </c>
      <c r="H273" s="345">
        <v>0</v>
      </c>
    </row>
    <row r="274" spans="1:8" x14ac:dyDescent="0.25">
      <c r="A274" s="345" t="s">
        <v>185</v>
      </c>
      <c r="B274" s="342" t="s">
        <v>46</v>
      </c>
      <c r="C274" s="345">
        <v>0</v>
      </c>
      <c r="D274" s="345">
        <v>6.0244744273611544E-3</v>
      </c>
      <c r="E274" s="345">
        <v>0.1243175400062755</v>
      </c>
      <c r="F274" s="345">
        <v>0.23649199874490121</v>
      </c>
      <c r="G274" s="345">
        <v>0</v>
      </c>
      <c r="H274" s="239" t="e">
        <f>NA()</f>
        <v>#N/A</v>
      </c>
    </row>
    <row r="275" spans="1:8" x14ac:dyDescent="0.25">
      <c r="A275" s="345" t="s">
        <v>185</v>
      </c>
      <c r="B275" s="342" t="s">
        <v>55</v>
      </c>
      <c r="C275" s="345">
        <v>0</v>
      </c>
      <c r="D275" s="345">
        <v>6.483041722745625E-2</v>
      </c>
      <c r="E275" s="345">
        <v>0.18274732739580879</v>
      </c>
      <c r="F275" s="345">
        <v>0.42103086813751539</v>
      </c>
      <c r="G275" s="345">
        <v>0</v>
      </c>
      <c r="H275" s="345">
        <v>0</v>
      </c>
    </row>
    <row r="276" spans="1:8" x14ac:dyDescent="0.25">
      <c r="A276" s="345" t="s">
        <v>436</v>
      </c>
      <c r="B276" s="342" t="s">
        <v>55</v>
      </c>
      <c r="C276" s="345">
        <v>0</v>
      </c>
      <c r="D276" s="345">
        <v>9.8659793814432989E-2</v>
      </c>
      <c r="E276" s="345">
        <v>0.43114723696141771</v>
      </c>
      <c r="F276" s="345">
        <v>0.53576951114463867</v>
      </c>
      <c r="G276" s="345">
        <v>0</v>
      </c>
      <c r="H276" s="345">
        <v>0</v>
      </c>
    </row>
    <row r="277" spans="1:8" x14ac:dyDescent="0.25">
      <c r="A277" s="345" t="s">
        <v>186</v>
      </c>
      <c r="B277" s="342" t="s">
        <v>46</v>
      </c>
      <c r="C277" s="345">
        <v>0</v>
      </c>
      <c r="D277" s="345">
        <v>3.4838709677419361E-3</v>
      </c>
      <c r="E277" s="345">
        <v>0.16425806451612901</v>
      </c>
      <c r="F277" s="345">
        <v>0.22993548387096771</v>
      </c>
      <c r="G277" s="345">
        <v>0</v>
      </c>
      <c r="H277" s="239" t="e">
        <f>NA()</f>
        <v>#N/A</v>
      </c>
    </row>
    <row r="278" spans="1:8" x14ac:dyDescent="0.25">
      <c r="A278" s="345" t="s">
        <v>187</v>
      </c>
      <c r="B278" s="342" t="s">
        <v>46</v>
      </c>
      <c r="C278" s="345">
        <v>0</v>
      </c>
      <c r="D278" s="345">
        <v>2.0517464424320831E-2</v>
      </c>
      <c r="E278" s="345">
        <v>0.15777490297542041</v>
      </c>
      <c r="F278" s="345">
        <v>0.27534282018111261</v>
      </c>
      <c r="G278" s="345">
        <v>0</v>
      </c>
      <c r="H278" s="239" t="e">
        <f>NA()</f>
        <v>#N/A</v>
      </c>
    </row>
    <row r="279" spans="1:8" x14ac:dyDescent="0.25">
      <c r="A279" s="345" t="s">
        <v>187</v>
      </c>
      <c r="B279" s="342" t="s">
        <v>55</v>
      </c>
      <c r="C279" s="345">
        <v>0</v>
      </c>
      <c r="D279" s="345">
        <v>2.2499999999999998E-3</v>
      </c>
      <c r="E279" s="345">
        <v>0</v>
      </c>
      <c r="F279" s="345">
        <v>8.6962635654630444E-2</v>
      </c>
      <c r="G279" s="345">
        <v>0</v>
      </c>
      <c r="H279" s="345">
        <v>0</v>
      </c>
    </row>
    <row r="280" spans="1:8" x14ac:dyDescent="0.25">
      <c r="A280" s="345" t="s">
        <v>188</v>
      </c>
      <c r="B280" s="345" t="s">
        <v>46</v>
      </c>
      <c r="C280" s="342">
        <v>0</v>
      </c>
      <c r="D280" s="342">
        <v>1.834002677376171E-2</v>
      </c>
      <c r="E280" s="342">
        <v>0.31981258366800541</v>
      </c>
      <c r="F280" s="342">
        <v>0.38915662650602412</v>
      </c>
      <c r="G280" s="342">
        <v>9.3708165997322633E-4</v>
      </c>
      <c r="H280" s="239" t="e">
        <f>NA()</f>
        <v>#N/A</v>
      </c>
    </row>
    <row r="281" spans="1:8" x14ac:dyDescent="0.25">
      <c r="A281" s="345" t="s">
        <v>189</v>
      </c>
      <c r="B281" s="345" t="s">
        <v>46</v>
      </c>
      <c r="C281" s="342">
        <v>0</v>
      </c>
      <c r="D281" s="342">
        <v>2.093821510297483E-2</v>
      </c>
      <c r="E281" s="342">
        <v>0.37471395881006858</v>
      </c>
      <c r="F281" s="342">
        <v>0.4003432494279176</v>
      </c>
      <c r="G281" s="342">
        <v>1.3729977116704809E-3</v>
      </c>
      <c r="H281" s="239" t="e">
        <f>NA()</f>
        <v>#N/A</v>
      </c>
    </row>
    <row r="282" spans="1:8" x14ac:dyDescent="0.25">
      <c r="A282" s="345" t="s">
        <v>190</v>
      </c>
      <c r="B282" s="345" t="s">
        <v>38</v>
      </c>
      <c r="C282" s="245">
        <v>0</v>
      </c>
      <c r="D282" s="245">
        <v>0.13839009287925699</v>
      </c>
      <c r="E282" s="245">
        <v>0.1268730650154799</v>
      </c>
      <c r="F282" s="245">
        <v>0.55999999999999994</v>
      </c>
      <c r="G282" s="245">
        <v>1.5479876160990711E-3</v>
      </c>
      <c r="H282" s="239" t="e">
        <f>NA()</f>
        <v>#N/A</v>
      </c>
    </row>
    <row r="283" spans="1:8" x14ac:dyDescent="0.25">
      <c r="A283" s="345" t="s">
        <v>191</v>
      </c>
      <c r="B283" s="345" t="s">
        <v>38</v>
      </c>
      <c r="C283" s="245">
        <v>0</v>
      </c>
      <c r="D283" s="245">
        <v>0</v>
      </c>
      <c r="E283" s="245">
        <v>2.6041666666666661E-2</v>
      </c>
      <c r="F283" s="245">
        <v>0.16770833333333329</v>
      </c>
      <c r="G283" s="245">
        <v>0</v>
      </c>
      <c r="H283" s="239" t="e">
        <f>NA()</f>
        <v>#N/A</v>
      </c>
    </row>
    <row r="284" spans="1:8" x14ac:dyDescent="0.25">
      <c r="A284" s="345" t="s">
        <v>192</v>
      </c>
      <c r="B284" s="345" t="s">
        <v>46</v>
      </c>
      <c r="C284" s="245">
        <v>0.33217592592592587</v>
      </c>
      <c r="D284" s="245">
        <v>0.16423611111111111</v>
      </c>
      <c r="E284" s="245">
        <v>0.1938657407407407</v>
      </c>
      <c r="F284" s="245">
        <v>0.390625</v>
      </c>
      <c r="G284" s="245">
        <v>0.17743055555555551</v>
      </c>
      <c r="H284" s="239" t="e">
        <f>NA()</f>
        <v>#N/A</v>
      </c>
    </row>
    <row r="285" spans="1:8" x14ac:dyDescent="0.25">
      <c r="A285" s="345" t="s">
        <v>193</v>
      </c>
      <c r="B285" s="245" t="s">
        <v>194</v>
      </c>
      <c r="C285" s="245">
        <v>0</v>
      </c>
      <c r="D285" s="245">
        <v>4.3718592964824117E-2</v>
      </c>
      <c r="E285" s="245">
        <v>9.0954773869346736E-2</v>
      </c>
      <c r="F285" s="245">
        <v>0.29798994974874371</v>
      </c>
      <c r="G285" s="245">
        <v>0</v>
      </c>
      <c r="H285" s="239" t="e">
        <f>NA()</f>
        <v>#N/A</v>
      </c>
    </row>
    <row r="286" spans="1:8" x14ac:dyDescent="0.25">
      <c r="A286" s="345" t="s">
        <v>195</v>
      </c>
      <c r="B286" s="245" t="s">
        <v>46</v>
      </c>
      <c r="C286" s="342">
        <v>0</v>
      </c>
      <c r="D286" s="342">
        <v>0.19696969696969699</v>
      </c>
      <c r="E286" s="342">
        <v>0.31767676767676772</v>
      </c>
      <c r="F286" s="342">
        <v>0.51464646464646457</v>
      </c>
      <c r="G286" s="342">
        <v>4.0404040404040404E-3</v>
      </c>
      <c r="H286" s="239" t="e">
        <f>NA()</f>
        <v>#N/A</v>
      </c>
    </row>
    <row r="287" spans="1:8" x14ac:dyDescent="0.25">
      <c r="A287" s="345" t="s">
        <v>196</v>
      </c>
      <c r="B287" s="338" t="s">
        <v>46</v>
      </c>
      <c r="C287" s="342">
        <v>0.36257183908045981</v>
      </c>
      <c r="D287" s="342">
        <v>0.25474137931034491</v>
      </c>
      <c r="E287" s="342">
        <v>0.32090517241379313</v>
      </c>
      <c r="F287" s="342">
        <v>0.50093390804597704</v>
      </c>
      <c r="G287" s="342">
        <v>1.6810344827586209E-2</v>
      </c>
      <c r="H287" s="239" t="e">
        <f>NA()</f>
        <v>#N/A</v>
      </c>
    </row>
    <row r="288" spans="1:8" x14ac:dyDescent="0.25">
      <c r="A288" s="345" t="s">
        <v>196</v>
      </c>
      <c r="B288" s="345" t="s">
        <v>684</v>
      </c>
      <c r="C288" s="240">
        <v>0.25623790594558399</v>
      </c>
      <c r="D288" s="240">
        <v>0.12352982042913541</v>
      </c>
      <c r="E288" s="240">
        <v>0.2179322231694599</v>
      </c>
      <c r="F288" s="240">
        <v>0.37231767594101101</v>
      </c>
      <c r="G288" s="240">
        <v>1.661174476170213E-2</v>
      </c>
      <c r="H288" s="241">
        <v>3.9275000000000002</v>
      </c>
    </row>
    <row r="289" spans="1:8" x14ac:dyDescent="0.25">
      <c r="A289" s="345" t="s">
        <v>197</v>
      </c>
      <c r="B289" s="338" t="s">
        <v>38</v>
      </c>
      <c r="C289" s="342">
        <v>0.3681141439205956</v>
      </c>
      <c r="D289" s="342">
        <v>0.40446650124069478</v>
      </c>
      <c r="E289" s="342">
        <v>0.14416873449131509</v>
      </c>
      <c r="F289" s="342">
        <v>0.40880893300248139</v>
      </c>
      <c r="G289" s="342">
        <v>5.3598014888337479E-2</v>
      </c>
      <c r="H289" s="239" t="e">
        <f>NA()</f>
        <v>#N/A</v>
      </c>
    </row>
    <row r="290" spans="1:8" x14ac:dyDescent="0.25">
      <c r="A290" s="345" t="s">
        <v>197</v>
      </c>
      <c r="B290" s="345" t="s">
        <v>685</v>
      </c>
      <c r="C290" s="240">
        <v>0.3072719469000792</v>
      </c>
      <c r="D290" s="240">
        <v>0.21172494337484429</v>
      </c>
      <c r="E290" s="240">
        <v>0.27806274130227687</v>
      </c>
      <c r="F290" s="240">
        <v>0.43337399301630702</v>
      </c>
      <c r="G290" s="240">
        <v>3.1523409983521163E-2</v>
      </c>
      <c r="H290" s="241">
        <v>4.8374999999999986</v>
      </c>
    </row>
    <row r="291" spans="1:8" x14ac:dyDescent="0.25">
      <c r="A291" s="342" t="s">
        <v>198</v>
      </c>
      <c r="B291" s="338" t="s">
        <v>194</v>
      </c>
      <c r="C291" s="342">
        <v>0.16350000000000001</v>
      </c>
      <c r="D291" s="342">
        <v>5.3249999999999999E-2</v>
      </c>
      <c r="E291" s="342">
        <v>2.1749999999999999E-2</v>
      </c>
      <c r="F291" s="342">
        <v>0.23474999999999999</v>
      </c>
      <c r="G291" s="342">
        <v>0.45450000000000002</v>
      </c>
      <c r="H291" s="239" t="e">
        <f>NA()</f>
        <v>#N/A</v>
      </c>
    </row>
    <row r="292" spans="1:8" x14ac:dyDescent="0.25">
      <c r="A292" s="342" t="s">
        <v>199</v>
      </c>
      <c r="B292" s="338" t="s">
        <v>194</v>
      </c>
      <c r="C292" s="342">
        <v>0.20609137055837559</v>
      </c>
      <c r="D292" s="342">
        <v>5.3299492385786809E-2</v>
      </c>
      <c r="E292" s="342">
        <v>3.654822335025381E-2</v>
      </c>
      <c r="F292" s="342">
        <v>0.2517766497461929</v>
      </c>
      <c r="G292" s="342">
        <v>0.31827411167512693</v>
      </c>
      <c r="H292" s="239" t="e">
        <f>NA()</f>
        <v>#N/A</v>
      </c>
    </row>
    <row r="293" spans="1:8" x14ac:dyDescent="0.25">
      <c r="A293" s="345" t="s">
        <v>200</v>
      </c>
      <c r="B293" s="338" t="s">
        <v>38</v>
      </c>
      <c r="C293" s="342">
        <v>0</v>
      </c>
      <c r="D293" s="342">
        <v>0.14838709677419359</v>
      </c>
      <c r="E293" s="342">
        <v>0.34055299539170508</v>
      </c>
      <c r="F293" s="342">
        <v>0.59331797235023043</v>
      </c>
      <c r="G293" s="342">
        <v>4.147465437788018E-3</v>
      </c>
      <c r="H293" s="239" t="e">
        <f>NA()</f>
        <v>#N/A</v>
      </c>
    </row>
    <row r="294" spans="1:8" x14ac:dyDescent="0.25">
      <c r="A294" s="342" t="s">
        <v>200</v>
      </c>
      <c r="B294" s="338" t="s">
        <v>50</v>
      </c>
      <c r="C294" s="342">
        <v>0</v>
      </c>
      <c r="D294" s="342">
        <v>1.2500000000000001E-2</v>
      </c>
      <c r="E294" s="342">
        <v>0</v>
      </c>
      <c r="F294" s="342">
        <v>5.3033008588991071E-2</v>
      </c>
      <c r="G294" s="342">
        <v>0</v>
      </c>
      <c r="H294" s="342">
        <v>0</v>
      </c>
    </row>
    <row r="295" spans="1:8" x14ac:dyDescent="0.25">
      <c r="A295" s="345" t="s">
        <v>201</v>
      </c>
      <c r="B295" s="342" t="s">
        <v>194</v>
      </c>
      <c r="C295" s="342">
        <v>0.16350000000000001</v>
      </c>
      <c r="D295" s="342">
        <v>5.3249999999999999E-2</v>
      </c>
      <c r="E295" s="342">
        <v>2.1749999999999999E-2</v>
      </c>
      <c r="F295" s="342">
        <v>0.23474999999999999</v>
      </c>
      <c r="G295" s="342">
        <v>0.42449999999999999</v>
      </c>
      <c r="H295" s="239" t="e">
        <f>NA()</f>
        <v>#N/A</v>
      </c>
    </row>
    <row r="296" spans="1:8" x14ac:dyDescent="0.25">
      <c r="A296" s="342" t="s">
        <v>202</v>
      </c>
      <c r="B296" s="338" t="s">
        <v>194</v>
      </c>
      <c r="C296" s="342">
        <v>0.16350000000000001</v>
      </c>
      <c r="D296" s="342">
        <v>5.3249999999999999E-2</v>
      </c>
      <c r="E296" s="342">
        <v>2.75E-2</v>
      </c>
      <c r="F296" s="342">
        <v>0.23474999999999999</v>
      </c>
      <c r="G296" s="342">
        <v>0.35349999999999998</v>
      </c>
      <c r="H296" s="239" t="e">
        <f>NA()</f>
        <v>#N/A</v>
      </c>
    </row>
    <row r="297" spans="1:8" x14ac:dyDescent="0.25">
      <c r="A297" s="342" t="s">
        <v>203</v>
      </c>
      <c r="B297" s="342" t="s">
        <v>194</v>
      </c>
      <c r="C297" s="342">
        <v>0.16350000000000001</v>
      </c>
      <c r="D297" s="342">
        <v>5.3249999999999999E-2</v>
      </c>
      <c r="E297" s="342">
        <v>1.4999999999999999E-2</v>
      </c>
      <c r="F297" s="342">
        <v>0.23474999999999999</v>
      </c>
      <c r="G297" s="342">
        <v>0.51800000000000002</v>
      </c>
      <c r="H297" s="239" t="e">
        <f>NA()</f>
        <v>#N/A</v>
      </c>
    </row>
    <row r="298" spans="1:8" x14ac:dyDescent="0.25">
      <c r="A298" s="342" t="s">
        <v>204</v>
      </c>
      <c r="B298" s="342" t="s">
        <v>194</v>
      </c>
      <c r="C298" s="245">
        <v>0.16350000000000001</v>
      </c>
      <c r="D298" s="245">
        <v>5.3249999999999999E-2</v>
      </c>
      <c r="E298" s="245">
        <v>2.75E-2</v>
      </c>
      <c r="F298" s="245">
        <v>0.23474999999999999</v>
      </c>
      <c r="G298" s="245">
        <v>0.34675</v>
      </c>
      <c r="H298" s="239" t="e">
        <f>NA()</f>
        <v>#N/A</v>
      </c>
    </row>
    <row r="299" spans="1:8" x14ac:dyDescent="0.25">
      <c r="A299" s="345" t="s">
        <v>205</v>
      </c>
      <c r="B299" s="345" t="s">
        <v>194</v>
      </c>
      <c r="C299" s="245">
        <v>0.22175</v>
      </c>
      <c r="D299" s="245">
        <v>5.3249999999999999E-2</v>
      </c>
      <c r="E299" s="245">
        <v>4.0999999999999988E-2</v>
      </c>
      <c r="F299" s="245">
        <v>0.2515</v>
      </c>
      <c r="G299" s="245">
        <v>0.20025000000000001</v>
      </c>
      <c r="H299" s="239" t="e">
        <f>NA()</f>
        <v>#N/A</v>
      </c>
    </row>
    <row r="300" spans="1:8" x14ac:dyDescent="0.25">
      <c r="A300" s="345" t="s">
        <v>206</v>
      </c>
      <c r="B300" s="345" t="s">
        <v>194</v>
      </c>
      <c r="C300" s="245">
        <v>0.16350000000000001</v>
      </c>
      <c r="D300" s="245">
        <v>5.3249999999999999E-2</v>
      </c>
      <c r="E300" s="245">
        <v>3.2500000000000001E-2</v>
      </c>
      <c r="F300" s="245">
        <v>0.23474999999999999</v>
      </c>
      <c r="G300" s="245">
        <v>0.30599999999999999</v>
      </c>
      <c r="H300" s="239" t="e">
        <f>NA()</f>
        <v>#N/A</v>
      </c>
    </row>
    <row r="301" spans="1:8" x14ac:dyDescent="0.25">
      <c r="A301" s="345" t="s">
        <v>207</v>
      </c>
      <c r="B301" s="345" t="s">
        <v>194</v>
      </c>
      <c r="C301" s="245">
        <v>0.16350000000000001</v>
      </c>
      <c r="D301" s="245">
        <v>5.3249999999999999E-2</v>
      </c>
      <c r="E301" s="245">
        <v>1.4999999999999999E-2</v>
      </c>
      <c r="F301" s="245">
        <v>0.23474999999999999</v>
      </c>
      <c r="G301" s="245">
        <v>0.44600000000000001</v>
      </c>
      <c r="H301" s="239" t="e">
        <f>NA()</f>
        <v>#N/A</v>
      </c>
    </row>
    <row r="302" spans="1:8" x14ac:dyDescent="0.25">
      <c r="A302" s="345" t="s">
        <v>208</v>
      </c>
      <c r="B302" s="345" t="s">
        <v>194</v>
      </c>
      <c r="C302" s="245">
        <v>0.16350000000000001</v>
      </c>
      <c r="D302" s="245">
        <v>5.3249999999999999E-2</v>
      </c>
      <c r="E302" s="245">
        <v>1.4999999999999999E-2</v>
      </c>
      <c r="F302" s="245">
        <v>0.23474999999999999</v>
      </c>
      <c r="G302" s="245">
        <v>0.44299999999999989</v>
      </c>
      <c r="H302" s="239" t="e">
        <f>NA()</f>
        <v>#N/A</v>
      </c>
    </row>
    <row r="303" spans="1:8" x14ac:dyDescent="0.25">
      <c r="A303" s="345" t="s">
        <v>209</v>
      </c>
      <c r="B303" s="345" t="s">
        <v>194</v>
      </c>
      <c r="C303" s="245">
        <v>0.16350000000000001</v>
      </c>
      <c r="D303" s="245">
        <v>5.3249999999999999E-2</v>
      </c>
      <c r="E303" s="245">
        <v>2.75E-2</v>
      </c>
      <c r="F303" s="245">
        <v>0.23474999999999999</v>
      </c>
      <c r="G303" s="245">
        <v>0.36049999999999999</v>
      </c>
      <c r="H303" s="239" t="e">
        <f>NA()</f>
        <v>#N/A</v>
      </c>
    </row>
    <row r="304" spans="1:8" x14ac:dyDescent="0.25">
      <c r="A304" s="345" t="s">
        <v>210</v>
      </c>
      <c r="B304" s="345" t="s">
        <v>194</v>
      </c>
      <c r="C304" s="245">
        <v>0.16350000000000001</v>
      </c>
      <c r="D304" s="245">
        <v>5.3249999999999999E-2</v>
      </c>
      <c r="E304" s="245">
        <v>1.4999999999999999E-2</v>
      </c>
      <c r="F304" s="245">
        <v>0.23474999999999999</v>
      </c>
      <c r="G304" s="245">
        <v>0.35299999999999998</v>
      </c>
      <c r="H304" s="239" t="e">
        <f>NA()</f>
        <v>#N/A</v>
      </c>
    </row>
    <row r="305" spans="1:20" x14ac:dyDescent="0.25">
      <c r="A305" s="345" t="s">
        <v>211</v>
      </c>
      <c r="B305" s="345" t="s">
        <v>194</v>
      </c>
      <c r="C305" s="245">
        <v>0.16350000000000001</v>
      </c>
      <c r="D305" s="245">
        <v>5.3249999999999999E-2</v>
      </c>
      <c r="E305" s="245">
        <v>1.4999999999999999E-2</v>
      </c>
      <c r="F305" s="245">
        <v>0.23474999999999999</v>
      </c>
      <c r="G305" s="245">
        <v>0.44524999999999998</v>
      </c>
      <c r="H305" s="239" t="e">
        <f>NA()</f>
        <v>#N/A</v>
      </c>
    </row>
    <row r="306" spans="1:20" x14ac:dyDescent="0.25">
      <c r="A306" s="345" t="s">
        <v>212</v>
      </c>
      <c r="B306" s="345" t="s">
        <v>194</v>
      </c>
      <c r="C306" s="245">
        <v>0.16350000000000001</v>
      </c>
      <c r="D306" s="245">
        <v>5.3249999999999999E-2</v>
      </c>
      <c r="E306" s="245">
        <v>1.4999999999999999E-2</v>
      </c>
      <c r="F306" s="245">
        <v>0.23474999999999999</v>
      </c>
      <c r="G306" s="245">
        <v>0.35175000000000001</v>
      </c>
      <c r="H306" s="239" t="e">
        <f>NA()</f>
        <v>#N/A</v>
      </c>
    </row>
    <row r="307" spans="1:20" x14ac:dyDescent="0.25">
      <c r="A307" s="345" t="s">
        <v>213</v>
      </c>
      <c r="B307" s="345" t="s">
        <v>194</v>
      </c>
      <c r="C307" s="245">
        <v>0.16350000000000001</v>
      </c>
      <c r="D307" s="245">
        <v>5.3249999999999999E-2</v>
      </c>
      <c r="E307" s="245">
        <v>2.1749999999999999E-2</v>
      </c>
      <c r="F307" s="245">
        <v>0.23474999999999999</v>
      </c>
      <c r="G307" s="245">
        <v>0.48825000000000002</v>
      </c>
      <c r="H307" s="239" t="e">
        <f>NA()</f>
        <v>#N/A</v>
      </c>
    </row>
    <row r="308" spans="1:20" x14ac:dyDescent="0.25">
      <c r="A308" s="345" t="s">
        <v>214</v>
      </c>
      <c r="B308" s="345" t="s">
        <v>194</v>
      </c>
      <c r="C308" s="245">
        <v>0.16350000000000001</v>
      </c>
      <c r="D308" s="245">
        <v>5.3249999999999999E-2</v>
      </c>
      <c r="E308" s="245">
        <v>2.75E-2</v>
      </c>
      <c r="F308" s="245">
        <v>0.23474999999999999</v>
      </c>
      <c r="G308" s="245">
        <v>0.36375000000000002</v>
      </c>
      <c r="H308" s="239" t="e">
        <f>NA()</f>
        <v>#N/A</v>
      </c>
      <c r="T308" s="239"/>
    </row>
    <row r="309" spans="1:20" x14ac:dyDescent="0.25">
      <c r="A309" s="345" t="s">
        <v>215</v>
      </c>
      <c r="B309" s="345" t="s">
        <v>194</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216</v>
      </c>
      <c r="B310" s="345" t="s">
        <v>194</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217</v>
      </c>
      <c r="B311" s="345" t="s">
        <v>194</v>
      </c>
      <c r="C311" s="245">
        <v>0.16350000000000001</v>
      </c>
      <c r="D311" s="245">
        <v>5.3249999999999999E-2</v>
      </c>
      <c r="E311" s="245">
        <v>2.75E-2</v>
      </c>
      <c r="F311" s="245">
        <v>0.23474999999999999</v>
      </c>
      <c r="G311" s="245">
        <v>0.28549999999999998</v>
      </c>
      <c r="H311" s="239" t="e">
        <f>NA()</f>
        <v>#N/A</v>
      </c>
      <c r="T311" s="239"/>
    </row>
    <row r="312" spans="1:20" x14ac:dyDescent="0.25">
      <c r="A312" s="345" t="s">
        <v>218</v>
      </c>
      <c r="B312" s="345" t="s">
        <v>194</v>
      </c>
      <c r="C312" s="245">
        <v>0.16350000000000001</v>
      </c>
      <c r="D312" s="245">
        <v>5.3249999999999999E-2</v>
      </c>
      <c r="E312" s="245">
        <v>2.75E-2</v>
      </c>
      <c r="F312" s="245">
        <v>0.23474999999999999</v>
      </c>
      <c r="G312" s="245">
        <v>0.26150000000000001</v>
      </c>
      <c r="H312" s="239" t="e">
        <f>NA()</f>
        <v>#N/A</v>
      </c>
    </row>
    <row r="313" spans="1:20" x14ac:dyDescent="0.25">
      <c r="A313" s="345" t="s">
        <v>219</v>
      </c>
      <c r="B313" s="345" t="s">
        <v>194</v>
      </c>
      <c r="C313" s="245">
        <v>0.16350000000000001</v>
      </c>
      <c r="D313" s="245">
        <v>5.3249999999999999E-2</v>
      </c>
      <c r="E313" s="245">
        <v>1.4999999999999999E-2</v>
      </c>
      <c r="F313" s="245">
        <v>0.23474999999999999</v>
      </c>
      <c r="G313" s="245">
        <v>0.4405</v>
      </c>
      <c r="H313" s="239" t="e">
        <f>NA()</f>
        <v>#N/A</v>
      </c>
    </row>
    <row r="314" spans="1:20" x14ac:dyDescent="0.25">
      <c r="A314" s="345" t="s">
        <v>220</v>
      </c>
      <c r="B314" s="345" t="s">
        <v>194</v>
      </c>
      <c r="C314" s="245">
        <v>0.16350000000000001</v>
      </c>
      <c r="D314" s="245">
        <v>5.3249999999999999E-2</v>
      </c>
      <c r="E314" s="245">
        <v>1.4999999999999999E-2</v>
      </c>
      <c r="F314" s="245">
        <v>0.23474999999999999</v>
      </c>
      <c r="G314" s="245">
        <v>0.4365</v>
      </c>
      <c r="H314" s="239" t="e">
        <f>NA()</f>
        <v>#N/A</v>
      </c>
    </row>
    <row r="315" spans="1:20" x14ac:dyDescent="0.25">
      <c r="A315" s="345" t="s">
        <v>221</v>
      </c>
      <c r="B315" s="345" t="s">
        <v>194</v>
      </c>
      <c r="C315" s="245">
        <v>0.16350000000000001</v>
      </c>
      <c r="D315" s="245">
        <v>5.3249999999999999E-2</v>
      </c>
      <c r="E315" s="245">
        <v>2.75E-2</v>
      </c>
      <c r="F315" s="245">
        <v>0.23474999999999999</v>
      </c>
      <c r="G315" s="245">
        <v>0.27100000000000002</v>
      </c>
      <c r="H315" s="239" t="e">
        <f>NA()</f>
        <v>#N/A</v>
      </c>
    </row>
    <row r="316" spans="1:20" x14ac:dyDescent="0.25">
      <c r="A316" s="345" t="s">
        <v>222</v>
      </c>
      <c r="B316" s="345" t="s">
        <v>194</v>
      </c>
      <c r="C316" s="245">
        <v>0.16350000000000001</v>
      </c>
      <c r="D316" s="245">
        <v>5.3249999999999999E-2</v>
      </c>
      <c r="E316" s="245">
        <v>1.4999999999999999E-2</v>
      </c>
      <c r="F316" s="245">
        <v>0.23474999999999999</v>
      </c>
      <c r="G316" s="245">
        <v>0.36875000000000002</v>
      </c>
      <c r="H316" s="239" t="e">
        <f>NA()</f>
        <v>#N/A</v>
      </c>
    </row>
    <row r="317" spans="1:20" x14ac:dyDescent="0.25">
      <c r="A317" s="345" t="s">
        <v>223</v>
      </c>
      <c r="B317" s="345" t="s">
        <v>194</v>
      </c>
      <c r="C317" s="245">
        <v>0.16350000000000001</v>
      </c>
      <c r="D317" s="245">
        <v>5.3249999999999999E-2</v>
      </c>
      <c r="E317" s="245">
        <v>1.4999999999999999E-2</v>
      </c>
      <c r="F317" s="245">
        <v>0.23474999999999999</v>
      </c>
      <c r="G317" s="245">
        <v>0.35799999999999998</v>
      </c>
      <c r="H317" s="239" t="e">
        <f>NA()</f>
        <v>#N/A</v>
      </c>
    </row>
    <row r="318" spans="1:20" x14ac:dyDescent="0.25">
      <c r="A318" s="345" t="s">
        <v>224</v>
      </c>
      <c r="B318" s="345" t="s">
        <v>194</v>
      </c>
      <c r="C318" s="245">
        <v>0.22175</v>
      </c>
      <c r="D318" s="245">
        <v>5.3249999999999999E-2</v>
      </c>
      <c r="E318" s="245">
        <v>3.2500000000000001E-2</v>
      </c>
      <c r="F318" s="245">
        <v>0.23474999999999999</v>
      </c>
      <c r="G318" s="245">
        <v>0.23524999999999999</v>
      </c>
      <c r="H318" s="239" t="e">
        <f>NA()</f>
        <v>#N/A</v>
      </c>
    </row>
    <row r="319" spans="1:20" x14ac:dyDescent="0.25">
      <c r="A319" s="345" t="s">
        <v>225</v>
      </c>
      <c r="B319" s="345" t="s">
        <v>194</v>
      </c>
      <c r="C319" s="345">
        <v>0.22175</v>
      </c>
      <c r="D319" s="345">
        <v>5.3249999999999999E-2</v>
      </c>
      <c r="E319" s="345">
        <v>4.0999999999999988E-2</v>
      </c>
      <c r="F319" s="345">
        <v>0.2515</v>
      </c>
      <c r="G319" s="345">
        <v>0.17599999999999999</v>
      </c>
      <c r="H319" s="239" t="e">
        <f>NA()</f>
        <v>#N/A</v>
      </c>
    </row>
    <row r="320" spans="1:20" x14ac:dyDescent="0.25">
      <c r="A320" s="345" t="s">
        <v>226</v>
      </c>
      <c r="B320" s="345" t="s">
        <v>194</v>
      </c>
      <c r="C320" s="345">
        <v>0.22175</v>
      </c>
      <c r="D320" s="345">
        <v>5.3249999999999999E-2</v>
      </c>
      <c r="E320" s="345">
        <v>3.2500000000000001E-2</v>
      </c>
      <c r="F320" s="345">
        <v>0.23474999999999999</v>
      </c>
      <c r="G320" s="345">
        <v>0.188</v>
      </c>
      <c r="H320" s="239" t="e">
        <f>NA()</f>
        <v>#N/A</v>
      </c>
    </row>
    <row r="321" spans="1:33" x14ac:dyDescent="0.25">
      <c r="A321" s="345" t="s">
        <v>227</v>
      </c>
      <c r="B321" s="342" t="s">
        <v>194</v>
      </c>
      <c r="C321" s="245">
        <v>0.16350000000000001</v>
      </c>
      <c r="D321" s="245">
        <v>5.3249999999999999E-2</v>
      </c>
      <c r="E321" s="245">
        <v>2.1749999999999999E-2</v>
      </c>
      <c r="F321" s="245">
        <v>0.23474999999999999</v>
      </c>
      <c r="G321" s="245">
        <v>0.43824999999999997</v>
      </c>
      <c r="H321" s="239" t="e">
        <f>NA()</f>
        <v>#N/A</v>
      </c>
    </row>
    <row r="322" spans="1:33" x14ac:dyDescent="0.25">
      <c r="A322" s="342" t="s">
        <v>228</v>
      </c>
      <c r="B322" s="342" t="s">
        <v>194</v>
      </c>
      <c r="C322" s="245">
        <v>0.16350000000000001</v>
      </c>
      <c r="D322" s="245">
        <v>5.3249999999999999E-2</v>
      </c>
      <c r="E322" s="245">
        <v>2.1749999999999999E-2</v>
      </c>
      <c r="F322" s="245">
        <v>0.23474999999999999</v>
      </c>
      <c r="G322" s="245">
        <v>0.39250000000000002</v>
      </c>
      <c r="H322" s="239" t="e">
        <f>NA()</f>
        <v>#N/A</v>
      </c>
      <c r="V322" s="396"/>
      <c r="W322" s="396"/>
      <c r="X322" s="396"/>
      <c r="Y322" s="396"/>
      <c r="Z322" s="396"/>
      <c r="AA322" s="396"/>
      <c r="AB322" s="396"/>
      <c r="AC322" s="396"/>
      <c r="AD322" s="396"/>
      <c r="AE322" s="396"/>
      <c r="AF322" s="396"/>
      <c r="AG322" s="396"/>
    </row>
    <row r="323" spans="1:33" x14ac:dyDescent="0.25">
      <c r="A323" s="342" t="s">
        <v>229</v>
      </c>
      <c r="B323" s="342" t="s">
        <v>194</v>
      </c>
      <c r="C323" s="245">
        <v>0.16350000000000001</v>
      </c>
      <c r="D323" s="245">
        <v>5.3249999999999999E-2</v>
      </c>
      <c r="E323" s="245">
        <v>1.4999999999999999E-2</v>
      </c>
      <c r="F323" s="245">
        <v>0.23474999999999999</v>
      </c>
      <c r="G323" s="245">
        <v>0.43600000000000011</v>
      </c>
      <c r="H323" s="239" t="e">
        <f>NA()</f>
        <v>#N/A</v>
      </c>
      <c r="V323" s="396"/>
      <c r="W323" s="396"/>
      <c r="X323" s="396"/>
      <c r="Y323" s="396"/>
      <c r="Z323" s="396"/>
      <c r="AA323" s="396"/>
      <c r="AB323" s="396"/>
      <c r="AC323" s="396"/>
      <c r="AD323" s="396"/>
      <c r="AE323" s="396"/>
      <c r="AF323" s="396"/>
      <c r="AG323" s="396"/>
    </row>
    <row r="324" spans="1:33" x14ac:dyDescent="0.25">
      <c r="A324" s="345" t="s">
        <v>230</v>
      </c>
      <c r="B324" s="342" t="s">
        <v>194</v>
      </c>
      <c r="C324" s="245">
        <v>0.16350000000000001</v>
      </c>
      <c r="D324" s="245">
        <v>5.3249999999999999E-2</v>
      </c>
      <c r="E324" s="245">
        <v>1.4999999999999999E-2</v>
      </c>
      <c r="F324" s="245">
        <v>0.23474999999999999</v>
      </c>
      <c r="G324" s="245">
        <v>0.34300000000000003</v>
      </c>
      <c r="H324" s="239" t="e">
        <f>NA()</f>
        <v>#N/A</v>
      </c>
    </row>
    <row r="325" spans="1:33" x14ac:dyDescent="0.25">
      <c r="A325" s="345" t="s">
        <v>231</v>
      </c>
      <c r="B325" s="345" t="s">
        <v>194</v>
      </c>
      <c r="C325" s="245">
        <v>0.16350000000000001</v>
      </c>
      <c r="D325" s="245">
        <v>5.3249999999999999E-2</v>
      </c>
      <c r="E325" s="245">
        <v>2.1749999999999999E-2</v>
      </c>
      <c r="F325" s="245">
        <v>0.23474999999999999</v>
      </c>
      <c r="G325" s="245">
        <v>0.31724999999999998</v>
      </c>
      <c r="H325" s="239" t="e">
        <f>NA()</f>
        <v>#N/A</v>
      </c>
    </row>
    <row r="326" spans="1:33" x14ac:dyDescent="0.25">
      <c r="A326" s="345" t="s">
        <v>232</v>
      </c>
      <c r="B326" s="345" t="s">
        <v>194</v>
      </c>
      <c r="C326" s="245">
        <v>0.16350000000000001</v>
      </c>
      <c r="D326" s="245">
        <v>5.3249999999999999E-2</v>
      </c>
      <c r="E326" s="245">
        <v>1.4999999999999999E-2</v>
      </c>
      <c r="F326" s="245">
        <v>0.23474999999999999</v>
      </c>
      <c r="G326" s="245">
        <v>0.45524999999999999</v>
      </c>
      <c r="H326" s="239" t="e">
        <f>NA()</f>
        <v>#N/A</v>
      </c>
    </row>
    <row r="327" spans="1:33" x14ac:dyDescent="0.25">
      <c r="A327" s="345" t="s">
        <v>233</v>
      </c>
      <c r="B327" s="345" t="s">
        <v>194</v>
      </c>
      <c r="C327" s="245">
        <v>0.16350000000000001</v>
      </c>
      <c r="D327" s="245">
        <v>5.3249999999999999E-2</v>
      </c>
      <c r="E327" s="245">
        <v>1.4999999999999999E-2</v>
      </c>
      <c r="F327" s="245">
        <v>0.23474999999999999</v>
      </c>
      <c r="G327" s="245">
        <v>0.36525000000000002</v>
      </c>
      <c r="H327" s="239" t="e">
        <f>NA()</f>
        <v>#N/A</v>
      </c>
    </row>
    <row r="328" spans="1:33" x14ac:dyDescent="0.25">
      <c r="A328" s="345" t="s">
        <v>234</v>
      </c>
      <c r="B328" s="345" t="s">
        <v>194</v>
      </c>
      <c r="C328" s="245">
        <v>0.16350000000000001</v>
      </c>
      <c r="D328" s="245">
        <v>5.3249999999999999E-2</v>
      </c>
      <c r="E328" s="245">
        <v>2.75E-2</v>
      </c>
      <c r="F328" s="245">
        <v>0.23474999999999999</v>
      </c>
      <c r="G328" s="245">
        <v>0.32900000000000001</v>
      </c>
      <c r="H328" s="239" t="e">
        <f>NA()</f>
        <v>#N/A</v>
      </c>
    </row>
    <row r="329" spans="1:33" x14ac:dyDescent="0.25">
      <c r="A329" s="342" t="s">
        <v>235</v>
      </c>
      <c r="B329" s="342" t="s">
        <v>194</v>
      </c>
      <c r="C329" s="245">
        <v>0.16350000000000001</v>
      </c>
      <c r="D329" s="245">
        <v>5.3249999999999999E-2</v>
      </c>
      <c r="E329" s="245">
        <v>2.1749999999999999E-2</v>
      </c>
      <c r="F329" s="245">
        <v>0.23474999999999999</v>
      </c>
      <c r="G329" s="245">
        <v>0.33600000000000002</v>
      </c>
      <c r="H329" s="239" t="e">
        <f>NA()</f>
        <v>#N/A</v>
      </c>
    </row>
    <row r="330" spans="1:33" x14ac:dyDescent="0.25">
      <c r="A330" s="345" t="s">
        <v>236</v>
      </c>
      <c r="B330" s="345" t="s">
        <v>194</v>
      </c>
      <c r="C330" s="245">
        <v>0.16350000000000001</v>
      </c>
      <c r="D330" s="245">
        <v>5.3249999999999999E-2</v>
      </c>
      <c r="E330" s="245">
        <v>1.4999999999999999E-2</v>
      </c>
      <c r="F330" s="245">
        <v>0.23474999999999999</v>
      </c>
      <c r="G330" s="245">
        <v>0.36299999999999999</v>
      </c>
      <c r="H330" s="239" t="e">
        <f>NA()</f>
        <v>#N/A</v>
      </c>
    </row>
    <row r="331" spans="1:33" x14ac:dyDescent="0.25">
      <c r="A331" s="345" t="s">
        <v>237</v>
      </c>
      <c r="B331" s="345" t="s">
        <v>194</v>
      </c>
      <c r="C331" s="245">
        <v>0.16350000000000001</v>
      </c>
      <c r="D331" s="245">
        <v>5.3249999999999999E-2</v>
      </c>
      <c r="E331" s="245">
        <v>1.4999999999999999E-2</v>
      </c>
      <c r="F331" s="245">
        <v>0.23474999999999999</v>
      </c>
      <c r="G331" s="245">
        <v>0.35125000000000001</v>
      </c>
      <c r="H331" s="239" t="e">
        <f>NA()</f>
        <v>#N/A</v>
      </c>
    </row>
    <row r="332" spans="1:33" x14ac:dyDescent="0.25">
      <c r="A332" s="345" t="s">
        <v>238</v>
      </c>
      <c r="B332" s="345" t="s">
        <v>194</v>
      </c>
      <c r="C332" s="245">
        <v>0.16350000000000001</v>
      </c>
      <c r="D332" s="245">
        <v>5.3249999999999999E-2</v>
      </c>
      <c r="E332" s="245">
        <v>1.4999999999999999E-2</v>
      </c>
      <c r="F332" s="245">
        <v>0.23474999999999999</v>
      </c>
      <c r="G332" s="245">
        <v>0.35275000000000001</v>
      </c>
      <c r="H332" s="239" t="e">
        <f>NA()</f>
        <v>#N/A</v>
      </c>
    </row>
    <row r="333" spans="1:33" x14ac:dyDescent="0.25">
      <c r="A333" s="342" t="s">
        <v>239</v>
      </c>
      <c r="B333" s="342" t="s">
        <v>194</v>
      </c>
      <c r="C333" s="245">
        <v>0.16350000000000001</v>
      </c>
      <c r="D333" s="245">
        <v>5.3249999999999999E-2</v>
      </c>
      <c r="E333" s="245">
        <v>1.4999999999999999E-2</v>
      </c>
      <c r="F333" s="245">
        <v>0.23474999999999999</v>
      </c>
      <c r="G333" s="245">
        <v>0.36075000000000002</v>
      </c>
      <c r="H333" s="239" t="e">
        <f>NA()</f>
        <v>#N/A</v>
      </c>
    </row>
    <row r="334" spans="1:33" x14ac:dyDescent="0.25">
      <c r="A334" s="345" t="s">
        <v>240</v>
      </c>
      <c r="B334" s="342" t="s">
        <v>194</v>
      </c>
      <c r="C334" s="245">
        <v>0.16340852130325809</v>
      </c>
      <c r="D334" s="245">
        <v>5.338345864661654E-2</v>
      </c>
      <c r="E334" s="245">
        <v>2.180451127819549E-2</v>
      </c>
      <c r="F334" s="245">
        <v>0.23483709273182959</v>
      </c>
      <c r="G334" s="245">
        <v>0.31428571428571428</v>
      </c>
      <c r="H334" s="239" t="e">
        <f>NA()</f>
        <v>#N/A</v>
      </c>
    </row>
    <row r="335" spans="1:33" x14ac:dyDescent="0.25">
      <c r="A335" s="345" t="s">
        <v>241</v>
      </c>
      <c r="B335" s="342" t="s">
        <v>194</v>
      </c>
      <c r="C335" s="245">
        <v>0.16350000000000001</v>
      </c>
      <c r="D335" s="245">
        <v>5.3249999999999999E-2</v>
      </c>
      <c r="E335" s="245">
        <v>2.1749999999999999E-2</v>
      </c>
      <c r="F335" s="245">
        <v>0.23474999999999999</v>
      </c>
      <c r="G335" s="245">
        <v>0.32550000000000001</v>
      </c>
      <c r="H335" s="239" t="e">
        <f>NA()</f>
        <v>#N/A</v>
      </c>
    </row>
    <row r="336" spans="1:33" x14ac:dyDescent="0.25">
      <c r="A336" s="342" t="s">
        <v>242</v>
      </c>
      <c r="B336" s="342" t="s">
        <v>194</v>
      </c>
      <c r="C336" s="342">
        <v>0.16350000000000001</v>
      </c>
      <c r="D336" s="342">
        <v>5.3249999999999999E-2</v>
      </c>
      <c r="E336" s="342">
        <v>1.4999999999999999E-2</v>
      </c>
      <c r="F336" s="342">
        <v>0.23474999999999999</v>
      </c>
      <c r="G336" s="342">
        <v>0.50600000000000001</v>
      </c>
      <c r="H336" s="239" t="e">
        <f>NA()</f>
        <v>#N/A</v>
      </c>
    </row>
    <row r="337" spans="1:8" x14ac:dyDescent="0.25">
      <c r="A337" s="345" t="s">
        <v>243</v>
      </c>
      <c r="B337" s="345" t="s">
        <v>194</v>
      </c>
      <c r="C337" s="342">
        <v>0.16347607052896729</v>
      </c>
      <c r="D337" s="342">
        <v>5.3400503778337528E-2</v>
      </c>
      <c r="E337" s="342">
        <v>2.7455919395465999E-2</v>
      </c>
      <c r="F337" s="342">
        <v>0.23476070528967249</v>
      </c>
      <c r="G337" s="342">
        <v>0.37934508816120899</v>
      </c>
      <c r="H337" s="239" t="e">
        <f>NA()</f>
        <v>#N/A</v>
      </c>
    </row>
    <row r="338" spans="1:8" x14ac:dyDescent="0.25">
      <c r="A338" s="345" t="s">
        <v>244</v>
      </c>
      <c r="B338" s="345" t="s">
        <v>194</v>
      </c>
      <c r="C338" s="245">
        <v>0.16350000000000001</v>
      </c>
      <c r="D338" s="245">
        <v>5.3249999999999999E-2</v>
      </c>
      <c r="E338" s="245">
        <v>2.75E-2</v>
      </c>
      <c r="F338" s="245">
        <v>0.23474999999999999</v>
      </c>
      <c r="G338" s="245">
        <v>0.36049999999999999</v>
      </c>
      <c r="H338" s="239" t="e">
        <f>NA()</f>
        <v>#N/A</v>
      </c>
    </row>
    <row r="339" spans="1:8" x14ac:dyDescent="0.25">
      <c r="A339" s="245" t="s">
        <v>245</v>
      </c>
      <c r="B339" s="245" t="s">
        <v>194</v>
      </c>
      <c r="C339" s="245">
        <v>0.16350000000000001</v>
      </c>
      <c r="D339" s="245">
        <v>5.3249999999999999E-2</v>
      </c>
      <c r="E339" s="245">
        <v>3.2500000000000001E-2</v>
      </c>
      <c r="F339" s="245">
        <v>0.23474999999999999</v>
      </c>
      <c r="G339" s="245">
        <v>0.35199999999999998</v>
      </c>
      <c r="H339" s="239" t="e">
        <f>NA()</f>
        <v>#N/A</v>
      </c>
    </row>
    <row r="340" spans="1:8" x14ac:dyDescent="0.25">
      <c r="A340" s="245" t="s">
        <v>246</v>
      </c>
      <c r="B340" s="245" t="s">
        <v>194</v>
      </c>
      <c r="C340" s="245">
        <v>0.16350000000000001</v>
      </c>
      <c r="D340" s="245">
        <v>5.3249999999999999E-2</v>
      </c>
      <c r="E340" s="245">
        <v>2.1749999999999999E-2</v>
      </c>
      <c r="F340" s="245">
        <v>0.23474999999999999</v>
      </c>
      <c r="G340" s="245">
        <v>0.40125</v>
      </c>
      <c r="H340" s="239" t="e">
        <f>NA()</f>
        <v>#N/A</v>
      </c>
    </row>
    <row r="341" spans="1:8" x14ac:dyDescent="0.25">
      <c r="A341" s="342" t="s">
        <v>247</v>
      </c>
      <c r="B341" s="245" t="s">
        <v>194</v>
      </c>
      <c r="C341" s="245">
        <v>0.1633663366336634</v>
      </c>
      <c r="D341" s="245">
        <v>5.3217821782178223E-2</v>
      </c>
      <c r="E341" s="245">
        <v>1.50990099009901E-2</v>
      </c>
      <c r="F341" s="245">
        <v>0.23490099009900989</v>
      </c>
      <c r="G341" s="245">
        <v>0.35123762376237622</v>
      </c>
      <c r="H341" s="239" t="e">
        <f>NA()</f>
        <v>#N/A</v>
      </c>
    </row>
    <row r="342" spans="1:8" x14ac:dyDescent="0.25">
      <c r="A342" s="342" t="s">
        <v>248</v>
      </c>
      <c r="B342" s="342" t="s">
        <v>194</v>
      </c>
      <c r="C342" s="245">
        <v>0.16347607052896729</v>
      </c>
      <c r="D342" s="245">
        <v>5.3400503778337528E-2</v>
      </c>
      <c r="E342" s="245">
        <v>1.5113350125944581E-2</v>
      </c>
      <c r="F342" s="245">
        <v>0.23476070528967249</v>
      </c>
      <c r="G342" s="245">
        <v>0.36322418136020151</v>
      </c>
      <c r="H342" s="239" t="e">
        <f>NA()</f>
        <v>#N/A</v>
      </c>
    </row>
    <row r="343" spans="1:8" x14ac:dyDescent="0.25">
      <c r="A343" s="345" t="s">
        <v>249</v>
      </c>
      <c r="B343" s="344" t="s">
        <v>194</v>
      </c>
      <c r="C343" s="345">
        <v>0.16350000000000001</v>
      </c>
      <c r="D343" s="345">
        <v>5.3249999999999999E-2</v>
      </c>
      <c r="E343" s="345">
        <v>1.4999999999999999E-2</v>
      </c>
      <c r="F343" s="345">
        <v>0.23474999999999999</v>
      </c>
      <c r="G343" s="345">
        <v>0.35525000000000001</v>
      </c>
      <c r="H343" s="239" t="e">
        <f>NA()</f>
        <v>#N/A</v>
      </c>
    </row>
    <row r="344" spans="1:8" x14ac:dyDescent="0.25">
      <c r="A344" s="345" t="s">
        <v>250</v>
      </c>
      <c r="B344" s="344" t="s">
        <v>194</v>
      </c>
      <c r="C344" s="345">
        <v>0.16350000000000001</v>
      </c>
      <c r="D344" s="345">
        <v>5.3249999999999999E-2</v>
      </c>
      <c r="E344" s="345">
        <v>1.4999999999999999E-2</v>
      </c>
      <c r="F344" s="345">
        <v>0.23474999999999999</v>
      </c>
      <c r="G344" s="345">
        <v>0.36125000000000002</v>
      </c>
      <c r="H344" s="239" t="e">
        <f>NA()</f>
        <v>#N/A</v>
      </c>
    </row>
    <row r="345" spans="1:8" x14ac:dyDescent="0.25">
      <c r="A345" s="345" t="s">
        <v>251</v>
      </c>
      <c r="B345" s="344" t="s">
        <v>194</v>
      </c>
      <c r="C345" s="345">
        <v>0.16350000000000001</v>
      </c>
      <c r="D345" s="345">
        <v>5.3249999999999999E-2</v>
      </c>
      <c r="E345" s="345">
        <v>1.4999999999999999E-2</v>
      </c>
      <c r="F345" s="345">
        <v>0.23474999999999999</v>
      </c>
      <c r="G345" s="345">
        <v>0.36675000000000002</v>
      </c>
      <c r="H345" s="239" t="e">
        <f>NA()</f>
        <v>#N/A</v>
      </c>
    </row>
    <row r="346" spans="1:8" x14ac:dyDescent="0.25">
      <c r="A346" s="345" t="s">
        <v>252</v>
      </c>
      <c r="B346" s="344" t="s">
        <v>194</v>
      </c>
      <c r="C346" s="345">
        <v>0.16350000000000001</v>
      </c>
      <c r="D346" s="345">
        <v>5.3249999999999999E-2</v>
      </c>
      <c r="E346" s="345">
        <v>1.4999999999999999E-2</v>
      </c>
      <c r="F346" s="345">
        <v>0.23474999999999999</v>
      </c>
      <c r="G346" s="345">
        <v>0.36625000000000002</v>
      </c>
      <c r="H346" s="239" t="e">
        <f>NA()</f>
        <v>#N/A</v>
      </c>
    </row>
    <row r="347" spans="1:8" x14ac:dyDescent="0.25">
      <c r="A347" s="345" t="s">
        <v>253</v>
      </c>
      <c r="B347" s="344" t="s">
        <v>194</v>
      </c>
      <c r="C347" s="345">
        <v>0.16350000000000001</v>
      </c>
      <c r="D347" s="345">
        <v>5.3249999999999999E-2</v>
      </c>
      <c r="E347" s="345">
        <v>1.4999999999999999E-2</v>
      </c>
      <c r="F347" s="345">
        <v>0.23474999999999999</v>
      </c>
      <c r="G347" s="345">
        <v>0.34899999999999998</v>
      </c>
      <c r="H347" s="239" t="e">
        <f>NA()</f>
        <v>#N/A</v>
      </c>
    </row>
    <row r="348" spans="1:8" x14ac:dyDescent="0.25">
      <c r="A348" s="345" t="s">
        <v>254</v>
      </c>
      <c r="B348" s="344" t="s">
        <v>194</v>
      </c>
      <c r="C348" s="345">
        <v>0.16337349397590359</v>
      </c>
      <c r="D348" s="345">
        <v>5.3253012048192772E-2</v>
      </c>
      <c r="E348" s="345">
        <v>2.1927710843373499E-2</v>
      </c>
      <c r="F348" s="345">
        <v>0.2346987951807229</v>
      </c>
      <c r="G348" s="345">
        <v>0.29951807228915661</v>
      </c>
      <c r="H348" s="239" t="e">
        <f>NA()</f>
        <v>#N/A</v>
      </c>
    </row>
    <row r="349" spans="1:8" x14ac:dyDescent="0.25">
      <c r="A349" s="345" t="s">
        <v>255</v>
      </c>
      <c r="B349" s="344" t="s">
        <v>194</v>
      </c>
      <c r="C349" s="345">
        <v>0.16348837209302319</v>
      </c>
      <c r="D349" s="345">
        <v>5.3255813953488371E-2</v>
      </c>
      <c r="E349" s="345">
        <v>1.511627906976744E-2</v>
      </c>
      <c r="F349" s="345">
        <v>0.23488372093023249</v>
      </c>
      <c r="G349" s="345">
        <v>0.34093023255813948</v>
      </c>
      <c r="H349" s="239" t="e">
        <f>NA()</f>
        <v>#N/A</v>
      </c>
    </row>
    <row r="350" spans="1:8" x14ac:dyDescent="0.25">
      <c r="A350" s="345" t="s">
        <v>256</v>
      </c>
      <c r="B350" s="344" t="s">
        <v>50</v>
      </c>
      <c r="C350" s="345">
        <v>0</v>
      </c>
      <c r="D350" s="345">
        <v>0</v>
      </c>
      <c r="E350" s="345">
        <v>4.0288924558587479E-2</v>
      </c>
      <c r="F350" s="345">
        <v>0.1757624398073836</v>
      </c>
      <c r="G350" s="345">
        <v>0</v>
      </c>
      <c r="H350" s="239" t="e">
        <f>NA()</f>
        <v>#N/A</v>
      </c>
    </row>
    <row r="351" spans="1:8" x14ac:dyDescent="0.25">
      <c r="A351" s="345" t="s">
        <v>257</v>
      </c>
      <c r="B351" s="344" t="s">
        <v>38</v>
      </c>
      <c r="C351" s="345">
        <v>0</v>
      </c>
      <c r="D351" s="345">
        <v>0.1215505464480874</v>
      </c>
      <c r="E351" s="345">
        <v>0.25928961748633877</v>
      </c>
      <c r="F351" s="345">
        <v>0.52223360655737705</v>
      </c>
      <c r="G351" s="345">
        <v>1.912568306010929E-3</v>
      </c>
      <c r="H351" s="239" t="e">
        <f>NA()</f>
        <v>#N/A</v>
      </c>
    </row>
    <row r="352" spans="1:8" x14ac:dyDescent="0.25">
      <c r="A352" s="345" t="s">
        <v>257</v>
      </c>
      <c r="B352" s="240" t="s">
        <v>39</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 workbookViewId="1"/>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437</v>
      </c>
    </row>
    <row r="2" spans="1:27" s="245" customFormat="1" ht="37.5" customHeight="1" x14ac:dyDescent="0.2">
      <c r="C2" s="397" t="s">
        <v>438</v>
      </c>
      <c r="D2" s="398"/>
      <c r="E2" s="398"/>
      <c r="F2" s="398"/>
      <c r="G2" s="398"/>
      <c r="H2" s="247" t="s">
        <v>439</v>
      </c>
      <c r="J2" s="399" t="s">
        <v>440</v>
      </c>
      <c r="K2" s="400"/>
      <c r="L2" s="400"/>
      <c r="M2" s="400"/>
      <c r="N2" s="400"/>
      <c r="R2" s="401" t="s">
        <v>441</v>
      </c>
      <c r="S2" s="401"/>
    </row>
    <row r="3" spans="1:27" s="245" customFormat="1" ht="25.5" customHeight="1" x14ac:dyDescent="0.2">
      <c r="A3" s="141" t="s">
        <v>442</v>
      </c>
      <c r="B3" s="238" t="s">
        <v>443</v>
      </c>
      <c r="C3" s="236" t="s">
        <v>425</v>
      </c>
      <c r="D3" s="237" t="s">
        <v>426</v>
      </c>
      <c r="E3" s="237" t="s">
        <v>427</v>
      </c>
      <c r="F3" s="237" t="s">
        <v>428</v>
      </c>
      <c r="G3" s="237" t="s">
        <v>429</v>
      </c>
      <c r="H3" s="238" t="s">
        <v>430</v>
      </c>
      <c r="I3" s="142"/>
      <c r="J3" s="236" t="s">
        <v>425</v>
      </c>
      <c r="K3" s="237" t="s">
        <v>426</v>
      </c>
      <c r="L3" s="237" t="s">
        <v>427</v>
      </c>
      <c r="M3" s="237" t="s">
        <v>428</v>
      </c>
      <c r="N3" s="237" t="s">
        <v>429</v>
      </c>
      <c r="O3" s="238" t="s">
        <v>430</v>
      </c>
      <c r="S3" s="238" t="s">
        <v>430</v>
      </c>
    </row>
    <row r="4" spans="1:27" s="245" customFormat="1" ht="18" customHeight="1" x14ac:dyDescent="0.25">
      <c r="A4" s="143" t="s">
        <v>38</v>
      </c>
      <c r="B4" t="s">
        <v>444</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445</v>
      </c>
      <c r="S4" s="212">
        <v>2.73</v>
      </c>
      <c r="AA4" s="245" t="s">
        <v>446</v>
      </c>
    </row>
    <row r="5" spans="1:27" s="245" customFormat="1" ht="18" customHeight="1" x14ac:dyDescent="0.25">
      <c r="A5" s="143" t="s">
        <v>194</v>
      </c>
      <c r="B5" t="s">
        <v>447</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448</v>
      </c>
      <c r="S5" s="212">
        <v>2.68</v>
      </c>
      <c r="AA5" s="245" t="s">
        <v>449</v>
      </c>
    </row>
    <row r="6" spans="1:27" s="245" customFormat="1" ht="18" customHeight="1" x14ac:dyDescent="0.25">
      <c r="A6" s="143" t="s">
        <v>103</v>
      </c>
      <c r="B6" t="s">
        <v>450</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451</v>
      </c>
      <c r="S6" s="212">
        <v>1.01</v>
      </c>
    </row>
    <row r="7" spans="1:27" s="245" customFormat="1" ht="18" customHeight="1" x14ac:dyDescent="0.25">
      <c r="A7" s="143" t="s">
        <v>29</v>
      </c>
      <c r="B7" t="s">
        <v>452</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453</v>
      </c>
      <c r="S7" s="212">
        <v>2.65</v>
      </c>
      <c r="T7" s="245" t="s">
        <v>454</v>
      </c>
    </row>
    <row r="8" spans="1:27" s="245" customFormat="1" ht="18" customHeight="1" x14ac:dyDescent="0.25">
      <c r="A8" s="143" t="s">
        <v>46</v>
      </c>
      <c r="B8" t="s">
        <v>445</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455</v>
      </c>
      <c r="S8" s="212">
        <v>3.13</v>
      </c>
      <c r="T8" s="245" t="s">
        <v>456</v>
      </c>
    </row>
    <row r="9" spans="1:27" s="245" customFormat="1" ht="18" customHeight="1" x14ac:dyDescent="0.25">
      <c r="A9" s="143" t="s">
        <v>40</v>
      </c>
      <c r="B9" t="s">
        <v>457</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458</v>
      </c>
      <c r="S9" s="212">
        <v>3.86</v>
      </c>
    </row>
    <row r="10" spans="1:27" s="245" customFormat="1" ht="18" customHeight="1" x14ac:dyDescent="0.25">
      <c r="A10" s="143" t="s">
        <v>98</v>
      </c>
      <c r="B10" t="s">
        <v>459</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460</v>
      </c>
      <c r="S10" s="212">
        <v>5.38</v>
      </c>
      <c r="T10" s="245" t="s">
        <v>461</v>
      </c>
    </row>
    <row r="11" spans="1:27" s="245" customFormat="1" ht="18" customHeight="1" x14ac:dyDescent="0.25">
      <c r="A11" s="143" t="s">
        <v>39</v>
      </c>
      <c r="B11" t="s">
        <v>462</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463</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464</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465</v>
      </c>
      <c r="B14" t="s">
        <v>466</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467</v>
      </c>
      <c r="B15" t="s">
        <v>468</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469</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470</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471</v>
      </c>
      <c r="B19" t="s">
        <v>472</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473</v>
      </c>
      <c r="B20" t="s">
        <v>474</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475</v>
      </c>
      <c r="B21" t="s">
        <v>476</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477</v>
      </c>
      <c r="B22" t="s">
        <v>478</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479</v>
      </c>
      <c r="B23" t="s">
        <v>480</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481</v>
      </c>
      <c r="B24" t="s">
        <v>457</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77</v>
      </c>
      <c r="B25" t="s">
        <v>482</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483</v>
      </c>
      <c r="B26" t="s">
        <v>459</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95</v>
      </c>
      <c r="B27" t="s">
        <v>484</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350</v>
      </c>
      <c r="B30" t="s">
        <v>350</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85</v>
      </c>
      <c r="B31" t="s">
        <v>85</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155</v>
      </c>
      <c r="B33" t="s">
        <v>155</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 workbookViewId="1"/>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486</v>
      </c>
      <c r="B1" s="49" t="s">
        <v>487</v>
      </c>
      <c r="C1" s="153" t="s">
        <v>488</v>
      </c>
      <c r="E1" s="49" t="s">
        <v>489</v>
      </c>
      <c r="F1" s="49" t="s">
        <v>490</v>
      </c>
      <c r="G1" s="49" t="s">
        <v>491</v>
      </c>
      <c r="I1" s="49" t="s">
        <v>492</v>
      </c>
      <c r="J1" s="49" t="s">
        <v>493</v>
      </c>
      <c r="K1" s="49" t="s">
        <v>494</v>
      </c>
      <c r="L1" s="49" t="s">
        <v>489</v>
      </c>
      <c r="N1" t="s">
        <v>495</v>
      </c>
    </row>
    <row r="2" spans="1:18" ht="30.75" customHeight="1" x14ac:dyDescent="0.25">
      <c r="A2" s="163">
        <v>0</v>
      </c>
      <c r="B2" s="161">
        <v>2000</v>
      </c>
      <c r="C2" s="161">
        <v>2017</v>
      </c>
      <c r="D2">
        <v>0</v>
      </c>
      <c r="E2" s="163" t="s">
        <v>496</v>
      </c>
      <c r="F2" s="209">
        <v>25</v>
      </c>
      <c r="G2" s="326">
        <f t="shared" ref="G2:G11" si="0">INDEX($N$3:$R$12, MATCH(E2, $N$3:$N$12, 0), 5)</f>
        <v>0.27873894655901577</v>
      </c>
      <c r="I2" s="163" t="s">
        <v>155</v>
      </c>
      <c r="J2" s="163" t="s">
        <v>155</v>
      </c>
      <c r="K2" s="163" t="s">
        <v>497</v>
      </c>
      <c r="L2" s="163" t="s">
        <v>498</v>
      </c>
      <c r="N2" s="61" t="s">
        <v>499</v>
      </c>
      <c r="O2" s="62" t="s">
        <v>500</v>
      </c>
      <c r="P2" s="62" t="s">
        <v>501</v>
      </c>
      <c r="Q2" s="62" t="s">
        <v>502</v>
      </c>
      <c r="R2" s="62" t="s">
        <v>503</v>
      </c>
    </row>
    <row r="3" spans="1:18" x14ac:dyDescent="0.25">
      <c r="A3" s="163">
        <v>1</v>
      </c>
      <c r="B3" s="161">
        <f>INDEX('10 YEAR PROJECTION'!E5:T5, MATCH(TRUE, INDEX('10 YEAR PROJECTION'!E6:T6&lt;&gt;0, ), 0))</f>
        <v>2020</v>
      </c>
      <c r="C3" s="161">
        <v>2023</v>
      </c>
      <c r="D3">
        <v>1</v>
      </c>
      <c r="E3" s="163" t="s">
        <v>448</v>
      </c>
      <c r="F3" s="209">
        <v>32</v>
      </c>
      <c r="G3" s="326">
        <f t="shared" si="0"/>
        <v>0.34503271861986917</v>
      </c>
      <c r="I3" s="163" t="s">
        <v>50</v>
      </c>
      <c r="J3" s="163" t="s">
        <v>50</v>
      </c>
      <c r="K3" s="163" t="s">
        <v>50</v>
      </c>
      <c r="L3" s="163" t="s">
        <v>504</v>
      </c>
      <c r="N3" s="163" t="s">
        <v>496</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505</v>
      </c>
      <c r="F4" s="209">
        <v>36</v>
      </c>
      <c r="G4" s="326">
        <f t="shared" si="0"/>
        <v>1.6402714932126699</v>
      </c>
      <c r="I4" s="163" t="s">
        <v>1</v>
      </c>
      <c r="J4" s="163" t="s">
        <v>506</v>
      </c>
      <c r="K4" s="163" t="s">
        <v>1</v>
      </c>
      <c r="L4" s="163" t="s">
        <v>496</v>
      </c>
      <c r="N4" s="163" t="s">
        <v>448</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507</v>
      </c>
      <c r="F5" s="209">
        <v>36</v>
      </c>
      <c r="G5" s="326">
        <f t="shared" si="0"/>
        <v>2.3525073746312684</v>
      </c>
      <c r="I5" s="163" t="s">
        <v>39</v>
      </c>
      <c r="J5" s="163" t="s">
        <v>508</v>
      </c>
      <c r="K5" s="163" t="s">
        <v>39</v>
      </c>
      <c r="L5" s="163" t="s">
        <v>496</v>
      </c>
      <c r="N5" s="163" t="s">
        <v>505</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481</v>
      </c>
      <c r="J6" s="163" t="s">
        <v>509</v>
      </c>
      <c r="K6" s="163" t="s">
        <v>481</v>
      </c>
      <c r="L6" s="163" t="s">
        <v>496</v>
      </c>
      <c r="N6" s="163" t="s">
        <v>507</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504</v>
      </c>
      <c r="F7" s="209">
        <v>22</v>
      </c>
      <c r="G7" s="326">
        <f t="shared" si="0"/>
        <v>0.68035190615835772</v>
      </c>
      <c r="I7" s="163" t="s">
        <v>40</v>
      </c>
      <c r="J7" s="163" t="s">
        <v>510</v>
      </c>
      <c r="K7" s="163" t="s">
        <v>40</v>
      </c>
      <c r="L7" s="163" t="s">
        <v>496</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511</v>
      </c>
      <c r="F8" s="209">
        <v>1</v>
      </c>
      <c r="G8" s="326">
        <f t="shared" si="0"/>
        <v>1.4864172219374681</v>
      </c>
      <c r="I8" s="163" t="s">
        <v>98</v>
      </c>
      <c r="J8" s="163" t="s">
        <v>512</v>
      </c>
      <c r="K8" s="163" t="s">
        <v>98</v>
      </c>
      <c r="L8" s="163" t="s">
        <v>496</v>
      </c>
      <c r="N8" s="163" t="s">
        <v>504</v>
      </c>
      <c r="O8" s="161">
        <f>INDEX('Area Summary'!$A$5:$B$15, MATCH(N8, 'Area Summary'!$A$5:$A$15, 0), 2)</f>
        <v>3.41</v>
      </c>
      <c r="P8" s="210">
        <v>0.08</v>
      </c>
      <c r="Q8" s="327">
        <f t="shared" si="1"/>
        <v>2.3199999999999998</v>
      </c>
      <c r="R8" s="327">
        <f t="shared" si="2"/>
        <v>0.68035190615835772</v>
      </c>
    </row>
    <row r="9" spans="1:18" x14ac:dyDescent="0.25">
      <c r="E9" s="163" t="s">
        <v>513</v>
      </c>
      <c r="F9" s="209">
        <v>10</v>
      </c>
      <c r="G9" s="326">
        <f t="shared" si="0"/>
        <v>0.1124031007751938</v>
      </c>
      <c r="I9" s="163" t="s">
        <v>77</v>
      </c>
      <c r="J9" s="163" t="s">
        <v>514</v>
      </c>
      <c r="K9" s="163" t="s">
        <v>515</v>
      </c>
      <c r="L9" s="163" t="s">
        <v>496</v>
      </c>
      <c r="N9" s="163" t="s">
        <v>511</v>
      </c>
      <c r="O9" s="161">
        <f>INDEX('Area Summary'!$A$5:$B$15, MATCH(N9, 'Area Summary'!$A$5:$A$15, 0), 2)</f>
        <v>1.9510000000000001</v>
      </c>
      <c r="P9" s="210">
        <v>0.1</v>
      </c>
      <c r="Q9" s="327">
        <f t="shared" si="1"/>
        <v>2.9000000000000004</v>
      </c>
      <c r="R9" s="327">
        <f t="shared" si="2"/>
        <v>1.4864172219374681</v>
      </c>
    </row>
    <row r="10" spans="1:18" x14ac:dyDescent="0.25">
      <c r="E10" s="163" t="s">
        <v>85</v>
      </c>
      <c r="F10" s="209">
        <v>15</v>
      </c>
      <c r="G10" s="326">
        <f t="shared" si="0"/>
        <v>0.59793814432989689</v>
      </c>
      <c r="I10" s="163" t="s">
        <v>483</v>
      </c>
      <c r="J10" s="163" t="s">
        <v>516</v>
      </c>
      <c r="K10" s="163" t="s">
        <v>483</v>
      </c>
      <c r="L10" s="163" t="s">
        <v>496</v>
      </c>
      <c r="N10" s="163" t="s">
        <v>513</v>
      </c>
      <c r="O10" s="161">
        <f>INDEX('Area Summary'!$A$5:$B$15, MATCH(N10, 'Area Summary'!$A$5:$A$15, 0), 2)</f>
        <v>0.51600000000000001</v>
      </c>
      <c r="P10" s="210">
        <v>2E-3</v>
      </c>
      <c r="Q10" s="327">
        <f t="shared" si="1"/>
        <v>5.8000000000000003E-2</v>
      </c>
      <c r="R10" s="327">
        <f t="shared" si="2"/>
        <v>0.1124031007751938</v>
      </c>
    </row>
    <row r="11" spans="1:18" x14ac:dyDescent="0.25">
      <c r="E11" s="163" t="s">
        <v>498</v>
      </c>
      <c r="F11" s="209">
        <v>35</v>
      </c>
      <c r="G11" s="326">
        <f t="shared" si="0"/>
        <v>0.53074670571010252</v>
      </c>
      <c r="I11" s="163" t="s">
        <v>29</v>
      </c>
      <c r="J11" s="163" t="s">
        <v>517</v>
      </c>
      <c r="K11" s="163" t="s">
        <v>29</v>
      </c>
      <c r="L11" s="163" t="s">
        <v>513</v>
      </c>
      <c r="N11" s="163" t="s">
        <v>85</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518</v>
      </c>
      <c r="I12" s="163" t="s">
        <v>32</v>
      </c>
      <c r="J12" s="163" t="s">
        <v>32</v>
      </c>
      <c r="K12" s="163" t="s">
        <v>519</v>
      </c>
      <c r="L12" s="163" t="s">
        <v>32</v>
      </c>
      <c r="N12" s="163" t="s">
        <v>498</v>
      </c>
      <c r="O12" s="161">
        <f>INDEX('Area Summary'!$A$5:$B$15, MATCH(N12, 'Area Summary'!$A$5:$A$15, 0), 2)</f>
        <v>2.7320000000000002</v>
      </c>
      <c r="P12" s="210">
        <v>0.05</v>
      </c>
      <c r="Q12" s="327">
        <f t="shared" si="1"/>
        <v>1.4500000000000002</v>
      </c>
      <c r="R12" s="327">
        <f t="shared" si="2"/>
        <v>0.53074670571010252</v>
      </c>
    </row>
    <row r="13" spans="1:18" x14ac:dyDescent="0.25">
      <c r="E13" t="s">
        <v>520</v>
      </c>
      <c r="I13" s="163" t="s">
        <v>5</v>
      </c>
      <c r="J13" s="163" t="s">
        <v>5</v>
      </c>
      <c r="K13" s="163" t="s">
        <v>5</v>
      </c>
      <c r="L13" s="163" t="s">
        <v>507</v>
      </c>
      <c r="N13" s="163" t="s">
        <v>265</v>
      </c>
      <c r="O13" s="161">
        <f>SUM(O3:O12)</f>
        <v>48.842999999999996</v>
      </c>
      <c r="P13" s="163">
        <f>SUM(P3:P12)</f>
        <v>1</v>
      </c>
      <c r="Q13" s="209">
        <v>29</v>
      </c>
      <c r="R13" s="163"/>
    </row>
    <row r="14" spans="1:18" x14ac:dyDescent="0.25">
      <c r="E14" t="s">
        <v>521</v>
      </c>
      <c r="I14" s="163" t="s">
        <v>4</v>
      </c>
      <c r="J14" s="163" t="s">
        <v>522</v>
      </c>
      <c r="K14" s="163" t="s">
        <v>4</v>
      </c>
      <c r="L14" s="163" t="s">
        <v>498</v>
      </c>
    </row>
    <row r="15" spans="1:18" ht="15.75" customHeight="1" thickBot="1" x14ac:dyDescent="0.3">
      <c r="I15" s="163" t="s">
        <v>471</v>
      </c>
      <c r="J15" s="163" t="s">
        <v>523</v>
      </c>
      <c r="K15" s="163" t="s">
        <v>471</v>
      </c>
      <c r="L15" s="163" t="s">
        <v>498</v>
      </c>
    </row>
    <row r="16" spans="1:18" ht="15.75" customHeight="1" thickBot="1" x14ac:dyDescent="0.3">
      <c r="E16" s="206" t="s">
        <v>524</v>
      </c>
      <c r="I16" s="163" t="s">
        <v>473</v>
      </c>
      <c r="J16" s="163" t="s">
        <v>523</v>
      </c>
      <c r="K16" s="163" t="s">
        <v>473</v>
      </c>
      <c r="L16" s="163" t="s">
        <v>498</v>
      </c>
    </row>
    <row r="17" spans="5:12" ht="15.75" customHeight="1" thickBot="1" x14ac:dyDescent="0.3">
      <c r="E17" s="207" t="s">
        <v>13</v>
      </c>
      <c r="I17" s="163" t="s">
        <v>475</v>
      </c>
      <c r="J17" s="163" t="s">
        <v>523</v>
      </c>
      <c r="K17" s="163" t="s">
        <v>475</v>
      </c>
      <c r="L17" s="163" t="s">
        <v>498</v>
      </c>
    </row>
    <row r="18" spans="5:12" ht="15.75" customHeight="1" thickBot="1" x14ac:dyDescent="0.3">
      <c r="E18" s="208" t="s">
        <v>15</v>
      </c>
      <c r="I18" s="163" t="s">
        <v>2</v>
      </c>
      <c r="J18" s="163" t="s">
        <v>525</v>
      </c>
      <c r="K18" s="163" t="s">
        <v>2</v>
      </c>
      <c r="L18" s="163" t="s">
        <v>498</v>
      </c>
    </row>
    <row r="19" spans="5:12" x14ac:dyDescent="0.25">
      <c r="I19" s="163" t="s">
        <v>53</v>
      </c>
      <c r="J19" s="163" t="s">
        <v>526</v>
      </c>
      <c r="K19" s="163" t="s">
        <v>53</v>
      </c>
      <c r="L19" s="163" t="s">
        <v>498</v>
      </c>
    </row>
    <row r="20" spans="5:12" x14ac:dyDescent="0.25">
      <c r="I20" s="163" t="s">
        <v>477</v>
      </c>
      <c r="J20" s="163" t="s">
        <v>526</v>
      </c>
      <c r="K20" s="163" t="s">
        <v>477</v>
      </c>
      <c r="L20" s="163" t="s">
        <v>498</v>
      </c>
    </row>
    <row r="21" spans="5:12" x14ac:dyDescent="0.25">
      <c r="I21" s="163" t="s">
        <v>479</v>
      </c>
      <c r="J21" s="163" t="s">
        <v>526</v>
      </c>
      <c r="K21" s="163" t="s">
        <v>479</v>
      </c>
      <c r="L21" s="163" t="s">
        <v>498</v>
      </c>
    </row>
    <row r="22" spans="5:12" x14ac:dyDescent="0.25">
      <c r="I22" s="163" t="s">
        <v>34</v>
      </c>
      <c r="J22" s="163" t="s">
        <v>527</v>
      </c>
      <c r="K22" s="163" t="s">
        <v>34</v>
      </c>
      <c r="L22" s="163" t="s">
        <v>34</v>
      </c>
    </row>
    <row r="23" spans="5:12" x14ac:dyDescent="0.25">
      <c r="I23" s="163" t="s">
        <v>85</v>
      </c>
      <c r="J23" s="163" t="s">
        <v>85</v>
      </c>
      <c r="K23" s="163" t="s">
        <v>528</v>
      </c>
      <c r="L23" s="163" t="s">
        <v>85</v>
      </c>
    </row>
    <row r="24" spans="5:12" x14ac:dyDescent="0.25">
      <c r="I24" s="163" t="s">
        <v>46</v>
      </c>
      <c r="J24" s="163" t="s">
        <v>445</v>
      </c>
      <c r="K24" s="163" t="s">
        <v>46</v>
      </c>
      <c r="L24" s="163" t="s">
        <v>448</v>
      </c>
    </row>
    <row r="25" spans="5:12" x14ac:dyDescent="0.25">
      <c r="I25" s="163" t="s">
        <v>95</v>
      </c>
      <c r="J25" s="163" t="s">
        <v>529</v>
      </c>
      <c r="K25" s="163" t="s">
        <v>95</v>
      </c>
      <c r="L25" s="163" t="s">
        <v>448</v>
      </c>
    </row>
    <row r="26" spans="5:12" ht="15" customHeight="1" x14ac:dyDescent="0.25">
      <c r="I26" s="163" t="s">
        <v>38</v>
      </c>
      <c r="J26" s="163" t="s">
        <v>444</v>
      </c>
      <c r="K26" s="163" t="s">
        <v>38</v>
      </c>
      <c r="L26" s="163" t="s">
        <v>496</v>
      </c>
    </row>
    <row r="27" spans="5:12" ht="15" customHeight="1" x14ac:dyDescent="0.25">
      <c r="I27" s="163" t="s">
        <v>465</v>
      </c>
      <c r="J27" s="163" t="s">
        <v>466</v>
      </c>
      <c r="K27" s="163" t="s">
        <v>465</v>
      </c>
      <c r="L27" s="163" t="s">
        <v>498</v>
      </c>
    </row>
    <row r="28" spans="5:12" ht="15" customHeight="1" x14ac:dyDescent="0.25">
      <c r="I28" s="163" t="s">
        <v>467</v>
      </c>
      <c r="J28" s="163" t="s">
        <v>468</v>
      </c>
      <c r="K28" s="163" t="s">
        <v>467</v>
      </c>
      <c r="L28" s="163" t="s">
        <v>498</v>
      </c>
    </row>
    <row r="29" spans="5:12" ht="15" customHeight="1" x14ac:dyDescent="0.25">
      <c r="I29" s="163" t="s">
        <v>55</v>
      </c>
      <c r="J29" s="163" t="s">
        <v>55</v>
      </c>
      <c r="K29" s="163" t="s">
        <v>530</v>
      </c>
      <c r="L29" s="163" t="s">
        <v>511</v>
      </c>
    </row>
    <row r="30" spans="5:12" ht="15" customHeight="1" x14ac:dyDescent="0.25">
      <c r="I30" s="163" t="s">
        <v>350</v>
      </c>
      <c r="J30" s="163" t="s">
        <v>350</v>
      </c>
      <c r="K30" s="163" t="s">
        <v>531</v>
      </c>
      <c r="L30" s="163" t="s">
        <v>511</v>
      </c>
    </row>
    <row r="31" spans="5:12" ht="15" customHeight="1" x14ac:dyDescent="0.25">
      <c r="I31" s="163" t="s">
        <v>194</v>
      </c>
      <c r="J31" s="163" t="s">
        <v>447</v>
      </c>
      <c r="K31" s="163" t="s">
        <v>532</v>
      </c>
      <c r="L31" s="163" t="s">
        <v>505</v>
      </c>
    </row>
    <row r="32" spans="5:12" ht="15" customHeight="1" x14ac:dyDescent="0.25">
      <c r="I32" s="163" t="s">
        <v>103</v>
      </c>
      <c r="J32" s="163" t="s">
        <v>450</v>
      </c>
      <c r="K32" s="163" t="s">
        <v>533</v>
      </c>
      <c r="L32" s="163" t="s">
        <v>507</v>
      </c>
    </row>
    <row r="33" spans="6:12" x14ac:dyDescent="0.25">
      <c r="I33" s="163" t="s">
        <v>663</v>
      </c>
      <c r="J33" s="163" t="s">
        <v>671</v>
      </c>
      <c r="K33" s="163" t="s">
        <v>672</v>
      </c>
      <c r="L33" s="163" t="s">
        <v>498</v>
      </c>
    </row>
    <row r="34" spans="6:12" x14ac:dyDescent="0.25">
      <c r="I34" s="163" t="s">
        <v>664</v>
      </c>
      <c r="J34" s="163" t="s">
        <v>671</v>
      </c>
      <c r="K34" s="163" t="s">
        <v>673</v>
      </c>
      <c r="L34" s="163" t="s">
        <v>498</v>
      </c>
    </row>
    <row r="35" spans="6:12" x14ac:dyDescent="0.25">
      <c r="F35"/>
      <c r="G35"/>
      <c r="I35" s="163" t="s">
        <v>665</v>
      </c>
      <c r="J35" s="163" t="s">
        <v>671</v>
      </c>
      <c r="K35" s="163" t="s">
        <v>674</v>
      </c>
      <c r="L35" s="163" t="s">
        <v>498</v>
      </c>
    </row>
    <row r="36" spans="6:12" x14ac:dyDescent="0.25">
      <c r="F36"/>
      <c r="G36"/>
      <c r="I36" s="163" t="s">
        <v>666</v>
      </c>
      <c r="J36" s="163" t="s">
        <v>671</v>
      </c>
      <c r="K36" s="163" t="s">
        <v>675</v>
      </c>
      <c r="L36" s="163" t="s">
        <v>498</v>
      </c>
    </row>
    <row r="37" spans="6:12" x14ac:dyDescent="0.25">
      <c r="F37"/>
      <c r="G37"/>
      <c r="I37" s="163" t="s">
        <v>667</v>
      </c>
      <c r="J37" s="163" t="s">
        <v>671</v>
      </c>
      <c r="K37" s="163" t="s">
        <v>676</v>
      </c>
      <c r="L37" s="163" t="s">
        <v>498</v>
      </c>
    </row>
    <row r="38" spans="6:12" x14ac:dyDescent="0.25">
      <c r="F38"/>
      <c r="G38"/>
      <c r="I38" s="163" t="s">
        <v>668</v>
      </c>
      <c r="J38" s="163" t="s">
        <v>671</v>
      </c>
      <c r="K38" s="163" t="s">
        <v>677</v>
      </c>
      <c r="L38" s="163" t="s">
        <v>498</v>
      </c>
    </row>
    <row r="39" spans="6:12" x14ac:dyDescent="0.25">
      <c r="F39"/>
      <c r="G39"/>
      <c r="I39" s="163" t="s">
        <v>670</v>
      </c>
      <c r="J39" s="163" t="s">
        <v>671</v>
      </c>
      <c r="K39" s="163" t="s">
        <v>678</v>
      </c>
      <c r="L39" s="163" t="s">
        <v>498</v>
      </c>
    </row>
    <row r="40" spans="6:12" x14ac:dyDescent="0.25">
      <c r="F40"/>
      <c r="G40"/>
      <c r="I40" s="163" t="s">
        <v>669</v>
      </c>
      <c r="J40" s="163" t="s">
        <v>671</v>
      </c>
      <c r="K40" s="163" t="s">
        <v>679</v>
      </c>
      <c r="L40" s="163" t="s">
        <v>498</v>
      </c>
    </row>
    <row r="41" spans="6:12" x14ac:dyDescent="0.25">
      <c r="F41"/>
      <c r="G41"/>
      <c r="I41" s="163" t="s">
        <v>683</v>
      </c>
      <c r="J41" s="163" t="s">
        <v>50</v>
      </c>
      <c r="K41" s="163" t="s">
        <v>50</v>
      </c>
      <c r="L41" s="163" t="s">
        <v>504</v>
      </c>
    </row>
    <row r="42" spans="6:12" x14ac:dyDescent="0.25">
      <c r="F42"/>
      <c r="G42"/>
      <c r="I42" s="163" t="s">
        <v>684</v>
      </c>
      <c r="J42" s="163" t="s">
        <v>445</v>
      </c>
      <c r="K42" s="163" t="s">
        <v>46</v>
      </c>
      <c r="L42" s="163" t="s">
        <v>448</v>
      </c>
    </row>
    <row r="43" spans="6:12" x14ac:dyDescent="0.25">
      <c r="F43"/>
      <c r="G43"/>
      <c r="I43" s="163" t="s">
        <v>685</v>
      </c>
      <c r="J43" s="163" t="s">
        <v>444</v>
      </c>
      <c r="K43" s="163" t="s">
        <v>38</v>
      </c>
      <c r="L43" s="163" t="s">
        <v>496</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 workbookViewId="1"/>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534</v>
      </c>
    </row>
    <row r="2" spans="1:16" ht="15.75" customHeight="1" thickBot="1" x14ac:dyDescent="0.3">
      <c r="B2" s="97" t="s">
        <v>535</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6" t="s">
        <v>499</v>
      </c>
      <c r="B3" s="404" t="s">
        <v>536</v>
      </c>
      <c r="C3" s="404" t="s">
        <v>537</v>
      </c>
      <c r="D3" s="404" t="s">
        <v>538</v>
      </c>
      <c r="E3" s="404" t="s">
        <v>539</v>
      </c>
      <c r="F3" s="404" t="s">
        <v>540</v>
      </c>
      <c r="G3" s="404" t="s">
        <v>541</v>
      </c>
      <c r="J3" s="108" t="s">
        <v>12</v>
      </c>
      <c r="K3" s="108"/>
      <c r="L3" s="108"/>
      <c r="M3" s="108"/>
      <c r="N3" s="108"/>
      <c r="O3" s="108"/>
    </row>
    <row r="4" spans="1:16" ht="26.25" customHeight="1" thickBot="1" x14ac:dyDescent="0.3">
      <c r="A4" s="407"/>
      <c r="B4" s="405"/>
      <c r="C4" s="405"/>
      <c r="D4" s="405"/>
      <c r="E4" s="405"/>
      <c r="F4" s="405"/>
      <c r="G4" s="405"/>
      <c r="J4" s="113" t="s">
        <v>15</v>
      </c>
      <c r="K4" s="114"/>
      <c r="L4" s="113"/>
      <c r="M4" s="114"/>
      <c r="N4" s="113"/>
      <c r="O4" s="113"/>
    </row>
    <row r="5" spans="1:16" s="59" customFormat="1" ht="32.25" customHeight="1" thickBot="1" x14ac:dyDescent="0.25">
      <c r="A5" s="64" t="s">
        <v>504</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513</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498</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505</v>
      </c>
      <c r="B9" s="160">
        <v>3.536</v>
      </c>
      <c r="C9" s="150">
        <v>3.3149999999999999</v>
      </c>
      <c r="D9" s="150">
        <v>1.5660000000000001</v>
      </c>
      <c r="E9" s="150">
        <v>0.879</v>
      </c>
      <c r="F9" s="150">
        <v>0.879</v>
      </c>
      <c r="G9" s="150">
        <v>0.879</v>
      </c>
    </row>
    <row r="10" spans="1:16" s="59" customFormat="1" ht="32.25" customHeight="1" thickBot="1" x14ac:dyDescent="0.3">
      <c r="A10" s="64" t="s">
        <v>507</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85</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448</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511</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496</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542</v>
      </c>
      <c r="B15" s="157">
        <v>48.87</v>
      </c>
      <c r="C15" s="150">
        <v>48.87</v>
      </c>
      <c r="D15" s="150">
        <v>48.87</v>
      </c>
      <c r="E15" s="150">
        <v>48.87</v>
      </c>
      <c r="F15" s="150">
        <v>48.87</v>
      </c>
      <c r="G15" s="150">
        <v>48.87</v>
      </c>
    </row>
    <row r="16" spans="1:16" ht="32.25" customHeight="1" thickBot="1" x14ac:dyDescent="0.4">
      <c r="A16" s="410" t="s">
        <v>543</v>
      </c>
      <c r="B16" s="411"/>
      <c r="C16" s="411"/>
      <c r="D16" s="411"/>
      <c r="E16" s="411"/>
      <c r="F16" s="411"/>
      <c r="G16" s="411"/>
      <c r="K16" s="59"/>
      <c r="L16" s="59"/>
      <c r="M16" s="59"/>
      <c r="N16" s="59"/>
      <c r="O16" s="59"/>
      <c r="P16" s="59"/>
    </row>
    <row r="17" spans="1:16" ht="32.25" customHeight="1" x14ac:dyDescent="0.25">
      <c r="A17" s="98"/>
      <c r="B17" s="99" t="s">
        <v>544</v>
      </c>
      <c r="C17" s="99" t="s">
        <v>545</v>
      </c>
      <c r="D17" s="99" t="s">
        <v>546</v>
      </c>
      <c r="E17" s="99" t="s">
        <v>547</v>
      </c>
      <c r="F17" s="99" t="s">
        <v>548</v>
      </c>
      <c r="G17" s="100" t="s">
        <v>549</v>
      </c>
      <c r="K17" s="59"/>
      <c r="L17" s="59"/>
      <c r="M17" s="59"/>
      <c r="N17" s="59"/>
      <c r="O17" s="59"/>
      <c r="P17" s="59"/>
    </row>
    <row r="18" spans="1:16" ht="32.25" customHeight="1" x14ac:dyDescent="0.25">
      <c r="A18" s="101" t="str">
        <f t="shared" ref="A18:A27" si="0">A5</f>
        <v>Brine with BACM Backup</v>
      </c>
      <c r="B18" s="151" t="s">
        <v>550</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550</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550</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550</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550</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550</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550</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550</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550</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550</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8" t="s">
        <v>551</v>
      </c>
      <c r="B28" s="409"/>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0" t="s">
        <v>552</v>
      </c>
      <c r="B29" s="411"/>
      <c r="C29" s="411"/>
      <c r="D29" s="411"/>
      <c r="E29" s="411"/>
      <c r="F29" s="411"/>
      <c r="G29" s="411"/>
    </row>
    <row r="30" spans="1:16" ht="32.25" customHeight="1" x14ac:dyDescent="0.25">
      <c r="A30" s="98"/>
      <c r="B30" s="99" t="s">
        <v>553</v>
      </c>
      <c r="C30" s="99" t="s">
        <v>554</v>
      </c>
      <c r="D30" s="99" t="s">
        <v>555</v>
      </c>
      <c r="E30" s="99" t="s">
        <v>556</v>
      </c>
      <c r="F30" s="99" t="s">
        <v>557</v>
      </c>
      <c r="G30" s="100" t="s">
        <v>558</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559</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560</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2" t="s">
        <v>561</v>
      </c>
      <c r="B43" s="403"/>
      <c r="C43" s="403"/>
      <c r="D43" s="403"/>
      <c r="E43" s="403"/>
      <c r="F43" s="403"/>
      <c r="G43" s="403"/>
    </row>
    <row r="44" spans="1:7" ht="36.75" customHeight="1" x14ac:dyDescent="0.25">
      <c r="A44" s="98"/>
      <c r="B44" s="99" t="s">
        <v>553</v>
      </c>
      <c r="C44" s="99" t="s">
        <v>554</v>
      </c>
      <c r="D44" s="99" t="s">
        <v>555</v>
      </c>
      <c r="E44" s="99" t="s">
        <v>556</v>
      </c>
      <c r="F44" s="99" t="s">
        <v>557</v>
      </c>
      <c r="G44" s="100" t="s">
        <v>558</v>
      </c>
    </row>
    <row r="45" spans="1:7" ht="36.75" customHeight="1" x14ac:dyDescent="0.25">
      <c r="A45" s="101" t="s">
        <v>562</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563</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564</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265</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 workbookViewId="1"/>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565</v>
      </c>
      <c r="B1" s="328"/>
      <c r="E1" s="60"/>
      <c r="F1" s="60"/>
      <c r="G1" s="60"/>
      <c r="I1" s="202">
        <v>1</v>
      </c>
      <c r="J1" s="60"/>
      <c r="N1" s="189"/>
      <c r="S1" s="191"/>
      <c r="AA1" s="132"/>
      <c r="BY1" s="190"/>
      <c r="BZ1" s="190"/>
    </row>
    <row r="2" spans="1:78" ht="32.25" customHeight="1" thickBot="1" x14ac:dyDescent="0.3">
      <c r="A2" s="376" t="s">
        <v>258</v>
      </c>
      <c r="B2" s="419"/>
      <c r="C2" s="420"/>
      <c r="D2" s="422" t="s">
        <v>566</v>
      </c>
      <c r="E2" s="423"/>
      <c r="F2" s="423"/>
      <c r="G2" s="423"/>
      <c r="H2" s="423"/>
      <c r="I2" s="423"/>
      <c r="J2" s="423"/>
      <c r="K2" s="423"/>
      <c r="L2" s="423"/>
      <c r="M2" s="423"/>
      <c r="N2" s="423"/>
      <c r="O2" s="423"/>
      <c r="P2" s="423"/>
      <c r="Q2" s="423"/>
      <c r="R2" s="423"/>
      <c r="S2" s="423"/>
      <c r="T2" s="423"/>
      <c r="AA2" s="132"/>
      <c r="BY2" s="190"/>
      <c r="BZ2" s="190"/>
    </row>
    <row r="3" spans="1:78" s="20" customFormat="1" ht="40.5" customHeight="1" thickBot="1" x14ac:dyDescent="0.3">
      <c r="A3" s="378" t="s">
        <v>259</v>
      </c>
      <c r="B3" s="419"/>
      <c r="C3" s="420"/>
      <c r="D3" s="52"/>
      <c r="E3" s="53"/>
      <c r="F3" s="424" t="s">
        <v>567</v>
      </c>
      <c r="G3" s="425"/>
      <c r="H3" s="426" t="s">
        <v>568</v>
      </c>
      <c r="I3" s="426"/>
      <c r="J3" s="427"/>
      <c r="K3" s="428" t="s">
        <v>569</v>
      </c>
      <c r="L3" s="429"/>
      <c r="M3" s="430"/>
      <c r="N3" s="427" t="s">
        <v>570</v>
      </c>
      <c r="O3" s="431"/>
      <c r="P3" s="432"/>
      <c r="Q3" s="433" t="s">
        <v>571</v>
      </c>
      <c r="R3" s="434"/>
      <c r="S3" s="435" t="s">
        <v>572</v>
      </c>
      <c r="T3" s="436"/>
      <c r="AA3" s="133"/>
    </row>
    <row r="4" spans="1:78" s="20" customFormat="1" ht="51.75" customHeight="1" thickBot="1" x14ac:dyDescent="0.3">
      <c r="A4" s="192" t="s">
        <v>652</v>
      </c>
      <c r="B4" s="192" t="s">
        <v>573</v>
      </c>
      <c r="C4" s="192" t="s">
        <v>574</v>
      </c>
      <c r="D4" s="42" t="s">
        <v>575</v>
      </c>
      <c r="E4" s="43" t="s">
        <v>576</v>
      </c>
      <c r="F4" s="36" t="s">
        <v>577</v>
      </c>
      <c r="G4" s="45" t="s">
        <v>578</v>
      </c>
      <c r="H4" s="44" t="s">
        <v>579</v>
      </c>
      <c r="I4" s="35" t="s">
        <v>580</v>
      </c>
      <c r="J4" s="35" t="s">
        <v>581</v>
      </c>
      <c r="K4" s="42" t="s">
        <v>582</v>
      </c>
      <c r="L4" s="34" t="s">
        <v>583</v>
      </c>
      <c r="M4" s="43" t="s">
        <v>584</v>
      </c>
      <c r="N4" s="38" t="s">
        <v>585</v>
      </c>
      <c r="O4" s="33" t="s">
        <v>586</v>
      </c>
      <c r="P4" s="37" t="s">
        <v>587</v>
      </c>
      <c r="Q4" s="42" t="s">
        <v>588</v>
      </c>
      <c r="R4" s="43" t="s">
        <v>589</v>
      </c>
      <c r="S4" s="50" t="s">
        <v>590</v>
      </c>
      <c r="T4" s="51" t="s">
        <v>591</v>
      </c>
      <c r="AA4" s="133"/>
      <c r="AK4" s="252" t="s">
        <v>592</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593</v>
      </c>
      <c r="O5" s="198">
        <v>475</v>
      </c>
      <c r="P5" s="199">
        <v>15</v>
      </c>
      <c r="Q5" s="200" t="s">
        <v>655</v>
      </c>
      <c r="R5" s="330">
        <v>0.05</v>
      </c>
      <c r="S5" s="332" t="s">
        <v>594</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3" t="str">
        <f>"Projected Annual Cost
"&amp;D5&amp;" Dollar Year" &amp;"
($Million)"</f>
        <v>Projected Annual Cost
2020 Dollar Year
($Million)</v>
      </c>
      <c r="D7" s="414"/>
      <c r="E7" s="415"/>
      <c r="F7" s="414" t="s">
        <v>595</v>
      </c>
      <c r="G7" s="414"/>
      <c r="H7" s="415"/>
      <c r="I7" s="416" t="str">
        <f>"Projected Annual Cost with Financing
($Million; NPV=$"&amp;ROUND(Q52,3)&amp;")"</f>
        <v>Projected Annual Cost with Financing
($Million; NPV=$242.422)</v>
      </c>
      <c r="J7" s="417"/>
      <c r="K7" s="417"/>
      <c r="L7" s="417"/>
      <c r="M7" s="417"/>
      <c r="N7" s="417"/>
      <c r="O7" s="417"/>
      <c r="P7" s="417"/>
      <c r="Q7" s="417"/>
      <c r="R7" s="418"/>
      <c r="S7" s="413" t="str">
        <f>"Avoided MWD Purchase 
 ($Million; NPV=$"&amp;ROUND(Y52,3)&amp;")"</f>
        <v>Avoided MWD Purchase 
 ($Million; NPV=$596.731)</v>
      </c>
      <c r="T7" s="414"/>
      <c r="U7" s="414"/>
      <c r="V7" s="414"/>
      <c r="W7" s="414"/>
      <c r="X7" s="415"/>
      <c r="Y7" s="413" t="s">
        <v>596</v>
      </c>
      <c r="Z7" s="415"/>
      <c r="AA7" s="135"/>
      <c r="AH7" s="437" t="s">
        <v>597</v>
      </c>
      <c r="AI7" s="438"/>
      <c r="AJ7" s="13"/>
      <c r="AK7" s="439" t="s">
        <v>598</v>
      </c>
      <c r="AL7" s="411"/>
      <c r="AM7" s="411"/>
      <c r="AN7" s="438"/>
      <c r="AP7" s="440" t="s">
        <v>599</v>
      </c>
      <c r="AQ7" s="382"/>
      <c r="AS7" s="421" t="s">
        <v>600</v>
      </c>
      <c r="AT7" s="381"/>
      <c r="AU7" s="381"/>
      <c r="AV7" s="381"/>
      <c r="AW7" s="381"/>
      <c r="AX7" s="381"/>
      <c r="AY7" s="381"/>
      <c r="AZ7" s="381"/>
      <c r="BA7" s="381"/>
      <c r="BB7" s="382"/>
      <c r="BD7" s="440" t="s">
        <v>601</v>
      </c>
      <c r="BE7" s="382"/>
      <c r="BF7" s="190"/>
      <c r="BG7" s="421" t="s">
        <v>602</v>
      </c>
      <c r="BH7" s="381"/>
      <c r="BI7" s="381"/>
      <c r="BY7" s="190"/>
      <c r="BZ7" s="190"/>
    </row>
    <row r="8" spans="1:78" ht="38.25" customHeight="1" thickBot="1" x14ac:dyDescent="0.3">
      <c r="A8" s="7" t="s">
        <v>603</v>
      </c>
      <c r="B8" s="25" t="s">
        <v>604</v>
      </c>
      <c r="C8" s="46" t="s">
        <v>605</v>
      </c>
      <c r="D8" s="3" t="s">
        <v>606</v>
      </c>
      <c r="E8" s="4" t="s">
        <v>607</v>
      </c>
      <c r="F8" s="46" t="s">
        <v>608</v>
      </c>
      <c r="G8" s="3" t="s">
        <v>609</v>
      </c>
      <c r="H8" s="4" t="s">
        <v>610</v>
      </c>
      <c r="I8" s="6" t="s">
        <v>611</v>
      </c>
      <c r="J8" s="7" t="s">
        <v>612</v>
      </c>
      <c r="K8" s="7" t="s">
        <v>613</v>
      </c>
      <c r="L8" s="46" t="s">
        <v>614</v>
      </c>
      <c r="M8" s="3" t="s">
        <v>615</v>
      </c>
      <c r="N8" s="7" t="s">
        <v>616</v>
      </c>
      <c r="O8" s="12" t="s">
        <v>617</v>
      </c>
      <c r="P8" s="3" t="s">
        <v>618</v>
      </c>
      <c r="Q8" s="6" t="s">
        <v>619</v>
      </c>
      <c r="R8" s="251" t="s">
        <v>620</v>
      </c>
      <c r="S8" s="250" t="s">
        <v>621</v>
      </c>
      <c r="T8" s="4" t="s">
        <v>622</v>
      </c>
      <c r="U8" s="46" t="s">
        <v>623</v>
      </c>
      <c r="V8" s="3" t="s">
        <v>624</v>
      </c>
      <c r="W8" s="3" t="s">
        <v>625</v>
      </c>
      <c r="X8" s="4" t="s">
        <v>626</v>
      </c>
      <c r="Y8" s="46" t="s">
        <v>627</v>
      </c>
      <c r="Z8" s="4" t="s">
        <v>628</v>
      </c>
      <c r="AA8" s="136" t="s">
        <v>629</v>
      </c>
      <c r="AB8" s="4" t="s">
        <v>630</v>
      </c>
      <c r="AH8" s="8" t="s">
        <v>631</v>
      </c>
      <c r="AI8" s="10" t="str">
        <f>IF(Q5= "Treated","Tier 1 Treated     ($/Acre-Ft)", IF(Q5 = "Untreated", "Tier 1 Untreated         ($/Acre-Ft)",0))</f>
        <v>Tier 1 Untreated         ($/Acre-Ft)</v>
      </c>
      <c r="AK8" s="8" t="s">
        <v>631</v>
      </c>
      <c r="AL8" s="9" t="s">
        <v>632</v>
      </c>
      <c r="AM8" s="9" t="s">
        <v>633</v>
      </c>
      <c r="AN8" s="10" t="s">
        <v>634</v>
      </c>
      <c r="AP8" s="26" t="s">
        <v>631</v>
      </c>
      <c r="AQ8" s="27" t="str">
        <f t="shared" ref="AQ8:AQ50" si="0">IF($L$5=5,AT8,IF($L$5=10,AU8,IF($L$5=15,AV8,IF($L$5=18,AW8,IF($L$5=20,AX8,IF($L$5=25,AY8,IF($L$5=30,AZ8,IF($L$5=35,BA8,IF($L$5=40,BB8)))))))))</f>
        <v>30 Year 
Borrowing
Term</v>
      </c>
      <c r="AS8" s="26" t="s">
        <v>631</v>
      </c>
      <c r="AT8" s="27" t="s">
        <v>635</v>
      </c>
      <c r="AU8" s="27" t="s">
        <v>636</v>
      </c>
      <c r="AV8" s="27" t="s">
        <v>637</v>
      </c>
      <c r="AW8" s="27" t="s">
        <v>638</v>
      </c>
      <c r="AX8" s="27" t="s">
        <v>639</v>
      </c>
      <c r="AY8" s="27" t="s">
        <v>640</v>
      </c>
      <c r="AZ8" s="27" t="s">
        <v>641</v>
      </c>
      <c r="BA8" s="27" t="s">
        <v>642</v>
      </c>
      <c r="BB8" s="27" t="s">
        <v>643</v>
      </c>
      <c r="BD8" s="26" t="s">
        <v>631</v>
      </c>
      <c r="BE8" s="27" t="str">
        <f>IF(P5=15,BH8,IF(P5=25,BI8,0))</f>
        <v>15 Year Term</v>
      </c>
      <c r="BF8" s="21"/>
      <c r="BG8" s="26" t="s">
        <v>631</v>
      </c>
      <c r="BH8" s="27" t="s">
        <v>644</v>
      </c>
      <c r="BI8" s="27" t="s">
        <v>645</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646</v>
      </c>
      <c r="Q52" s="230">
        <f>NPV($G$5,Q9:Q51)*(1+$G$5)^($F$5-($E$5-1))</f>
        <v>242.42204202680256</v>
      </c>
      <c r="T52" s="65" t="s">
        <v>647</v>
      </c>
      <c r="U52" s="188">
        <f>SUM(U9:U51)</f>
        <v>582211.58737028402</v>
      </c>
      <c r="X52" s="65" t="s">
        <v>648</v>
      </c>
      <c r="Y52" s="231">
        <f>NPV($G$5,W9:W51)*(1+$G$5)^($F$5-($E$5-1))</f>
        <v>596.73071991111635</v>
      </c>
      <c r="Z52" s="22" t="s">
        <v>649</v>
      </c>
      <c r="AA52" s="23">
        <f>IFERROR(IRR(Y9:Y51), 0)</f>
        <v>0.12509678393325574</v>
      </c>
      <c r="AC52" s="137" t="s">
        <v>650</v>
      </c>
      <c r="AD52" s="232">
        <f>MAX(R9:R51)*1000000/U52</f>
        <v>675.42010990222207</v>
      </c>
      <c r="BY52" s="190"/>
      <c r="BZ52" s="190"/>
    </row>
    <row r="53" spans="1:78" ht="42" customHeight="1" x14ac:dyDescent="0.25">
      <c r="C53" s="412"/>
      <c r="D53" s="412"/>
      <c r="E53" s="412"/>
      <c r="F53" s="412"/>
      <c r="G53" s="412"/>
      <c r="H53" s="412"/>
      <c r="I53" s="412"/>
      <c r="J53" s="412"/>
      <c r="K53" s="412"/>
      <c r="L53" s="412"/>
      <c r="M53" s="412"/>
      <c r="AC53" s="137" t="s">
        <v>651</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2018-08-03T17:22:00Z</dcterms:modified>
</cp:coreProperties>
</file>