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ozzleDesign\"/>
    </mc:Choice>
  </mc:AlternateContent>
  <xr:revisionPtr revIDLastSave="0" documentId="13_ncr:1_{C35FEAED-2C7D-4692-AC79-DB26F9E9A83D}" xr6:coauthVersionLast="45" xr6:coauthVersionMax="45" xr10:uidLastSave="{00000000-0000-0000-0000-000000000000}"/>
  <bookViews>
    <workbookView xWindow="-16020" yWindow="5550" windowWidth="26640" windowHeight="5505" xr2:uid="{00000000-000D-0000-FFFF-FFFF00000000}"/>
  </bookViews>
  <sheets>
    <sheet name="10312019_test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Q13" i="1"/>
  <c r="T14" i="1"/>
  <c r="T15" i="1"/>
  <c r="T16" i="1"/>
  <c r="T17" i="1"/>
  <c r="T18" i="1"/>
  <c r="T19" i="1"/>
  <c r="T13" i="1"/>
  <c r="T3" i="1"/>
  <c r="T4" i="1"/>
  <c r="T5" i="1"/>
  <c r="T6" i="1"/>
  <c r="T7" i="1"/>
  <c r="T8" i="1"/>
  <c r="T2" i="1"/>
  <c r="R3" i="1"/>
  <c r="S3" i="1"/>
  <c r="R4" i="1"/>
  <c r="S4" i="1"/>
  <c r="R5" i="1"/>
  <c r="S5" i="1"/>
  <c r="R6" i="1"/>
  <c r="S6" i="1"/>
  <c r="R7" i="1"/>
  <c r="S7" i="1"/>
  <c r="R8" i="1"/>
  <c r="S8" i="1"/>
  <c r="S2" i="1"/>
  <c r="R2" i="1"/>
  <c r="O3" i="1"/>
  <c r="O4" i="1"/>
  <c r="O5" i="1"/>
  <c r="O6" i="1"/>
  <c r="O7" i="1"/>
  <c r="O8" i="1"/>
  <c r="O2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Q14" i="1"/>
  <c r="Q15" i="1"/>
  <c r="Q16" i="1"/>
  <c r="Q17" i="1"/>
  <c r="Q18" i="1"/>
  <c r="Q19" i="1"/>
  <c r="L14" i="1"/>
  <c r="L15" i="1"/>
  <c r="L16" i="1"/>
  <c r="L17" i="1"/>
  <c r="L18" i="1"/>
  <c r="L19" i="1"/>
  <c r="S14" i="1"/>
  <c r="S15" i="1"/>
  <c r="S16" i="1"/>
  <c r="S17" i="1"/>
  <c r="S18" i="1"/>
  <c r="S19" i="1"/>
  <c r="S13" i="1"/>
  <c r="R14" i="1"/>
  <c r="R15" i="1"/>
  <c r="R16" i="1"/>
  <c r="R17" i="1"/>
  <c r="R18" i="1"/>
  <c r="R19" i="1"/>
  <c r="R13" i="1"/>
  <c r="E13" i="1"/>
  <c r="M14" i="1"/>
  <c r="O14" i="1"/>
  <c r="O15" i="1"/>
  <c r="O16" i="1"/>
  <c r="O17" i="1"/>
  <c r="O18" i="1"/>
  <c r="O19" i="1"/>
  <c r="O13" i="1"/>
  <c r="N14" i="1"/>
  <c r="N15" i="1"/>
  <c r="N16" i="1"/>
  <c r="N17" i="1"/>
  <c r="N18" i="1"/>
  <c r="N19" i="1"/>
  <c r="N13" i="1"/>
  <c r="M15" i="1"/>
  <c r="M16" i="1"/>
  <c r="M17" i="1"/>
  <c r="M18" i="1"/>
  <c r="M19" i="1"/>
  <c r="M13" i="1"/>
  <c r="H14" i="1"/>
  <c r="I14" i="1"/>
  <c r="J14" i="1"/>
  <c r="H15" i="1"/>
  <c r="I15" i="1" s="1"/>
  <c r="H16" i="1"/>
  <c r="J16" i="1" s="1"/>
  <c r="I16" i="1"/>
  <c r="H17" i="1"/>
  <c r="I17" i="1"/>
  <c r="J17" i="1"/>
  <c r="H18" i="1"/>
  <c r="I18" i="1"/>
  <c r="J18" i="1"/>
  <c r="H19" i="1"/>
  <c r="I19" i="1" s="1"/>
  <c r="J13" i="1"/>
  <c r="I13" i="1"/>
  <c r="H13" i="1"/>
  <c r="E14" i="1"/>
  <c r="F14" i="1"/>
  <c r="E15" i="1"/>
  <c r="F15" i="1"/>
  <c r="E16" i="1"/>
  <c r="F16" i="1"/>
  <c r="E17" i="1"/>
  <c r="F17" i="1"/>
  <c r="E18" i="1"/>
  <c r="F18" i="1"/>
  <c r="E19" i="1"/>
  <c r="F19" i="1"/>
  <c r="F13" i="1"/>
  <c r="D14" i="1"/>
  <c r="D15" i="1"/>
  <c r="D16" i="1"/>
  <c r="D17" i="1"/>
  <c r="D18" i="1"/>
  <c r="D19" i="1"/>
  <c r="D13" i="1"/>
  <c r="J19" i="1" l="1"/>
  <c r="J15" i="1"/>
  <c r="J3" i="1"/>
  <c r="K3" i="1"/>
  <c r="J4" i="1"/>
  <c r="K4" i="1"/>
  <c r="J5" i="1"/>
  <c r="K5" i="1"/>
  <c r="J6" i="1"/>
  <c r="K6" i="1"/>
  <c r="J7" i="1"/>
  <c r="K7" i="1"/>
  <c r="J8" i="1"/>
  <c r="K8" i="1"/>
  <c r="K2" i="1"/>
  <c r="J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<sst xmlns="http://schemas.openxmlformats.org/spreadsheetml/2006/main" count="32" uniqueCount="25">
  <si>
    <t>Pressure (psig)</t>
  </si>
  <si>
    <t>Time (s)</t>
  </si>
  <si>
    <t>Ma init (g)</t>
  </si>
  <si>
    <t>Mb init (g)</t>
  </si>
  <si>
    <t>Ma final (g)</t>
  </si>
  <si>
    <t>Mb final (g)</t>
  </si>
  <si>
    <t>Pressure (psia)</t>
  </si>
  <si>
    <t xml:space="preserve">Mo init </t>
  </si>
  <si>
    <t>Mo max</t>
  </si>
  <si>
    <t>Mo min</t>
  </si>
  <si>
    <t>Mo final</t>
  </si>
  <si>
    <t>Mo final max</t>
  </si>
  <si>
    <t>Mo final min</t>
  </si>
  <si>
    <t>dM max</t>
  </si>
  <si>
    <t>dM min</t>
  </si>
  <si>
    <t>dM var</t>
  </si>
  <si>
    <t>dM/dt max</t>
  </si>
  <si>
    <t>dM/dt min</t>
  </si>
  <si>
    <t>dM nom</t>
  </si>
  <si>
    <t>dM/dt nom</t>
  </si>
  <si>
    <t>Beta max init</t>
  </si>
  <si>
    <t>Beta min init</t>
  </si>
  <si>
    <t>Beta max final</t>
  </si>
  <si>
    <t>Beta min final</t>
  </si>
  <si>
    <t>dM/dt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</si>
</sst>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topLeftCell="I1" workbookViewId="0">
      <selection activeCell="G8" sqref="G8"/>
    </sheetView>
  </sheetViews>
  <sheetFormatPr defaultRowHeight="15" x14ac:dyDescent="0.25"/>
  <cols>
    <col min="1" max="1" width="14.28515625" bestFit="1" customWidth="1"/>
    <col min="2" max="2" width="14.28515625" customWidth="1"/>
    <col min="3" max="3" width="12.28515625" style="3" customWidth="1"/>
    <col min="4" max="4" width="10" style="4" bestFit="1" customWidth="1"/>
    <col min="5" max="5" width="10.140625" style="1" bestFit="1" customWidth="1"/>
    <col min="6" max="6" width="12.5703125" style="1" bestFit="1" customWidth="1"/>
    <col min="7" max="7" width="12.28515625" style="1" bestFit="1" customWidth="1"/>
    <col min="8" max="8" width="11" style="1" bestFit="1" customWidth="1"/>
    <col min="9" max="9" width="12.42578125" style="1" bestFit="1" customWidth="1"/>
    <col min="10" max="10" width="13.7109375" bestFit="1" customWidth="1"/>
    <col min="11" max="11" width="13.42578125" bestFit="1" customWidth="1"/>
    <col min="12" max="12" width="8.28515625" bestFit="1" customWidth="1"/>
    <col min="13" max="13" width="8" bestFit="1" customWidth="1"/>
    <col min="14" max="14" width="7.7109375" bestFit="1" customWidth="1"/>
    <col min="15" max="15" width="7" bestFit="1" customWidth="1"/>
    <col min="16" max="16" width="10.7109375" bestFit="1" customWidth="1"/>
    <col min="17" max="17" width="11" bestFit="1" customWidth="1"/>
    <col min="18" max="18" width="10.7109375" bestFit="1" customWidth="1"/>
    <col min="19" max="19" width="10.42578125" bestFit="1" customWidth="1"/>
    <col min="20" max="20" width="9.7109375" bestFit="1" customWidth="1"/>
  </cols>
  <sheetData>
    <row r="1" spans="1:20" x14ac:dyDescent="0.25">
      <c r="A1" t="s">
        <v>0</v>
      </c>
      <c r="B1" t="s">
        <v>6</v>
      </c>
      <c r="C1" s="3" t="s">
        <v>1</v>
      </c>
      <c r="D1" s="4" t="s">
        <v>2</v>
      </c>
      <c r="E1" s="1" t="s">
        <v>3</v>
      </c>
      <c r="F1" s="1" t="s">
        <v>20</v>
      </c>
      <c r="G1" s="1" t="s">
        <v>21</v>
      </c>
      <c r="H1" s="1" t="s">
        <v>4</v>
      </c>
      <c r="I1" s="1" t="s">
        <v>5</v>
      </c>
      <c r="J1" s="1" t="s">
        <v>22</v>
      </c>
      <c r="K1" s="1" t="s">
        <v>23</v>
      </c>
      <c r="M1" s="1" t="s">
        <v>13</v>
      </c>
      <c r="N1" s="1" t="s">
        <v>14</v>
      </c>
      <c r="O1" s="1" t="s">
        <v>15</v>
      </c>
      <c r="Q1" s="1" t="s">
        <v>19</v>
      </c>
      <c r="R1" s="1" t="s">
        <v>16</v>
      </c>
      <c r="S1" s="1" t="s">
        <v>17</v>
      </c>
      <c r="T1" s="1" t="s">
        <v>24</v>
      </c>
    </row>
    <row r="2" spans="1:20" x14ac:dyDescent="0.25">
      <c r="A2">
        <v>28</v>
      </c>
      <c r="B2">
        <f>A2+14.7</f>
        <v>42.7</v>
      </c>
      <c r="C2" s="3">
        <v>30.002739999999999</v>
      </c>
      <c r="D2" s="4">
        <v>1110.3</v>
      </c>
      <c r="E2" s="1">
        <v>448.6</v>
      </c>
      <c r="F2" s="2">
        <f>(D2+0.3)/(E2-0.03)</f>
        <v>2.4758677575406285</v>
      </c>
      <c r="G2" s="2">
        <f>(D2-0.3)/(E2+0.03)</f>
        <v>2.4741992287631231</v>
      </c>
      <c r="H2" s="1">
        <v>1104.5</v>
      </c>
      <c r="I2" s="1">
        <v>446.63</v>
      </c>
      <c r="J2" s="2">
        <f>(H2+0.3)/(I2-0.03)</f>
        <v>2.4738020600089565</v>
      </c>
      <c r="K2" s="2">
        <f>(H2-0.3)/(I2+0.03)</f>
        <v>2.4721264496485027</v>
      </c>
      <c r="M2" s="1">
        <f>(F2+1)*E2-(F2-1)*0.03-(K2+1)*I2-(K2-1)*0.03</f>
        <v>8.4299999999995148</v>
      </c>
      <c r="N2" s="1">
        <f>(G2+1)*E2+(G2-1)*0.03-(J2+1)*I2+(J2-1)*0.03</f>
        <v>7.1099999999999932</v>
      </c>
      <c r="O2">
        <f>M2-N2</f>
        <v>1.3199999999995216</v>
      </c>
      <c r="Q2" s="1">
        <v>0.25897634682698922</v>
      </c>
      <c r="R2" s="5">
        <f>M2/C2</f>
        <v>0.28097433767714264</v>
      </c>
      <c r="S2" s="5">
        <f>N2/C2</f>
        <v>0.23697835597682057</v>
      </c>
      <c r="T2" s="5">
        <f>R2-S2</f>
        <v>4.3995981700322068E-2</v>
      </c>
    </row>
    <row r="3" spans="1:20" x14ac:dyDescent="0.25">
      <c r="A3">
        <v>39</v>
      </c>
      <c r="B3">
        <f t="shared" ref="B3:B8" si="0">A3+14.7</f>
        <v>53.7</v>
      </c>
      <c r="C3" s="3">
        <v>20.005718999999999</v>
      </c>
      <c r="D3" s="4">
        <v>1103.0999999999999</v>
      </c>
      <c r="E3" s="1">
        <v>445.71</v>
      </c>
      <c r="F3" s="2">
        <f t="shared" ref="F3:F8" si="1">(D3+0.3)/(E3-0.03)</f>
        <v>2.4757673667205164</v>
      </c>
      <c r="G3" s="2">
        <f t="shared" ref="G3:G8" si="2">(D3-0.3)/(E3+0.03)</f>
        <v>2.4740880333826896</v>
      </c>
      <c r="H3" s="1">
        <v>1098.4000000000001</v>
      </c>
      <c r="I3" s="1">
        <v>444.04</v>
      </c>
      <c r="J3" s="2">
        <f t="shared" ref="J3:J8" si="3">(H3+0.3)/(I3-0.03)</f>
        <v>2.4744938177068083</v>
      </c>
      <c r="K3" s="2">
        <f t="shared" ref="K3:K8" si="4">(H3-0.3)/(I3+0.03)</f>
        <v>2.4728083410273158</v>
      </c>
      <c r="M3" s="1">
        <f t="shared" ref="M3:M8" si="5">(F3+1)*E3-(F3-1)*0.03-(K3+1)*I3-(K3-1)*0.03</f>
        <v>7.0299999999994265</v>
      </c>
      <c r="N3" s="1">
        <f t="shared" ref="N3:N8" si="6">(G3+1)*E3+(G3-1)*0.03-(J3+1)*I3+(J3-1)*0.03</f>
        <v>5.7099999999996491</v>
      </c>
      <c r="O3">
        <f t="shared" ref="O3:O8" si="7">M3-N3</f>
        <v>1.3199999999997774</v>
      </c>
      <c r="Q3" s="1">
        <v>0.3184089509604674</v>
      </c>
      <c r="R3" s="5">
        <f t="shared" ref="R3:R8" si="8">M3/C3</f>
        <v>0.35139951730799712</v>
      </c>
      <c r="S3" s="5">
        <f t="shared" ref="S3:S8" si="9">N3/C3</f>
        <v>0.28541838461290242</v>
      </c>
      <c r="T3" s="5">
        <f t="shared" ref="T3:T8" si="10">R3-S3</f>
        <v>6.5981132695094702E-2</v>
      </c>
    </row>
    <row r="4" spans="1:20" x14ac:dyDescent="0.25">
      <c r="A4">
        <v>48</v>
      </c>
      <c r="B4">
        <f t="shared" si="0"/>
        <v>62.7</v>
      </c>
      <c r="C4" s="3">
        <v>13.004902</v>
      </c>
      <c r="D4" s="4">
        <v>1107.8</v>
      </c>
      <c r="E4" s="1">
        <v>433.12</v>
      </c>
      <c r="F4" s="2">
        <f t="shared" si="1"/>
        <v>2.5585905931792463</v>
      </c>
      <c r="G4" s="2">
        <f t="shared" si="2"/>
        <v>2.5568509754126749</v>
      </c>
      <c r="H4" s="1">
        <v>1104.0999999999999</v>
      </c>
      <c r="I4" s="1">
        <v>431.86</v>
      </c>
      <c r="J4" s="2">
        <f t="shared" si="3"/>
        <v>2.5574879003311484</v>
      </c>
      <c r="K4" s="2">
        <f t="shared" si="4"/>
        <v>2.5557433605779249</v>
      </c>
      <c r="M4" s="1">
        <f t="shared" si="5"/>
        <v>5.6199999999996892</v>
      </c>
      <c r="N4" s="1">
        <f t="shared" si="6"/>
        <v>4.3000000000002148</v>
      </c>
      <c r="O4">
        <f t="shared" si="7"/>
        <v>1.3199999999994745</v>
      </c>
      <c r="Q4" s="1">
        <v>0.38139464641871479</v>
      </c>
      <c r="R4" s="5">
        <f t="shared" si="8"/>
        <v>0.43214474049859736</v>
      </c>
      <c r="S4" s="5">
        <f t="shared" si="9"/>
        <v>0.33064455233881923</v>
      </c>
      <c r="T4" s="5">
        <f t="shared" si="10"/>
        <v>0.10150018815977813</v>
      </c>
    </row>
    <row r="5" spans="1:20" x14ac:dyDescent="0.25">
      <c r="A5">
        <v>59</v>
      </c>
      <c r="B5">
        <f t="shared" si="0"/>
        <v>73.7</v>
      </c>
      <c r="C5" s="3">
        <v>11.005337000000001</v>
      </c>
      <c r="D5" s="4">
        <v>1104.4000000000001</v>
      </c>
      <c r="E5" s="1">
        <v>432.17</v>
      </c>
      <c r="F5" s="2">
        <f t="shared" si="1"/>
        <v>2.5563474799833386</v>
      </c>
      <c r="G5" s="2">
        <f t="shared" si="2"/>
        <v>2.5546043498380384</v>
      </c>
      <c r="H5" s="1">
        <v>1100.8</v>
      </c>
      <c r="I5" s="1">
        <v>430.9</v>
      </c>
      <c r="J5" s="2">
        <f t="shared" si="3"/>
        <v>2.5555271891753892</v>
      </c>
      <c r="K5" s="2">
        <f t="shared" si="4"/>
        <v>2.5537790360383359</v>
      </c>
      <c r="M5" s="1">
        <f t="shared" si="5"/>
        <v>5.5300000000001432</v>
      </c>
      <c r="N5" s="1">
        <f t="shared" si="6"/>
        <v>4.2100000000005835</v>
      </c>
      <c r="O5">
        <f t="shared" si="7"/>
        <v>1.3199999999995597</v>
      </c>
      <c r="Q5" s="1">
        <v>0.4425125736722415</v>
      </c>
      <c r="R5" s="5">
        <f t="shared" si="8"/>
        <v>0.50248347688036654</v>
      </c>
      <c r="S5" s="5">
        <f t="shared" si="9"/>
        <v>0.38254167046411963</v>
      </c>
      <c r="T5" s="5">
        <f t="shared" si="10"/>
        <v>0.11994180641624691</v>
      </c>
    </row>
    <row r="6" spans="1:20" x14ac:dyDescent="0.25">
      <c r="A6">
        <v>73</v>
      </c>
      <c r="B6">
        <f t="shared" si="0"/>
        <v>87.7</v>
      </c>
      <c r="C6" s="3">
        <v>8.5085540000000002</v>
      </c>
      <c r="D6" s="4">
        <v>1101</v>
      </c>
      <c r="E6" s="1">
        <v>430.92</v>
      </c>
      <c r="F6" s="2">
        <f t="shared" si="1"/>
        <v>2.5558727285386058</v>
      </c>
      <c r="G6" s="2">
        <f t="shared" si="2"/>
        <v>2.5541246084232512</v>
      </c>
      <c r="H6" s="1">
        <v>1097.5999999999999</v>
      </c>
      <c r="I6" s="1">
        <v>429.78</v>
      </c>
      <c r="J6" s="2">
        <f t="shared" si="3"/>
        <v>2.5547411285631179</v>
      </c>
      <c r="K6" s="2">
        <f t="shared" si="4"/>
        <v>2.5529885298155</v>
      </c>
      <c r="M6" s="1">
        <f t="shared" si="5"/>
        <v>5.2000000000000028</v>
      </c>
      <c r="N6" s="1">
        <f t="shared" si="6"/>
        <v>3.8800000000004293</v>
      </c>
      <c r="O6">
        <f t="shared" si="7"/>
        <v>1.3199999999995735</v>
      </c>
      <c r="Q6" s="1">
        <v>0.53358067657561914</v>
      </c>
      <c r="R6" s="5">
        <f t="shared" si="8"/>
        <v>0.61114967361081596</v>
      </c>
      <c r="S6" s="5">
        <f t="shared" si="9"/>
        <v>0.45601167954042826</v>
      </c>
      <c r="T6" s="5">
        <f t="shared" si="10"/>
        <v>0.1551379940703877</v>
      </c>
    </row>
    <row r="7" spans="1:20" x14ac:dyDescent="0.25">
      <c r="A7">
        <v>80</v>
      </c>
      <c r="B7">
        <f t="shared" si="0"/>
        <v>94.7</v>
      </c>
      <c r="C7" s="3">
        <v>7.5085110000000004</v>
      </c>
      <c r="D7" s="4">
        <v>1097</v>
      </c>
      <c r="E7" s="1">
        <v>429.18</v>
      </c>
      <c r="F7" s="2">
        <f t="shared" si="1"/>
        <v>2.556914831643947</v>
      </c>
      <c r="G7" s="2">
        <f t="shared" si="2"/>
        <v>2.5551594790428931</v>
      </c>
      <c r="H7" s="1">
        <v>1093.7</v>
      </c>
      <c r="I7" s="1">
        <v>428.13</v>
      </c>
      <c r="J7" s="2">
        <f t="shared" si="3"/>
        <v>2.5554776921280071</v>
      </c>
      <c r="K7" s="2">
        <f t="shared" si="4"/>
        <v>2.5537182361733937</v>
      </c>
      <c r="M7" s="1">
        <f t="shared" si="5"/>
        <v>5.0099999999994838</v>
      </c>
      <c r="N7" s="1">
        <f t="shared" si="6"/>
        <v>3.6900000000002615</v>
      </c>
      <c r="O7">
        <f t="shared" si="7"/>
        <v>1.3199999999992222</v>
      </c>
      <c r="Q7" s="1">
        <v>0.57934256206059176</v>
      </c>
      <c r="R7" s="5">
        <f t="shared" si="8"/>
        <v>0.66724281285590226</v>
      </c>
      <c r="S7" s="5">
        <f t="shared" si="9"/>
        <v>0.4914423112652111</v>
      </c>
      <c r="T7" s="5">
        <f t="shared" si="10"/>
        <v>0.17580050159069116</v>
      </c>
    </row>
    <row r="8" spans="1:20" x14ac:dyDescent="0.25">
      <c r="A8">
        <v>90</v>
      </c>
      <c r="B8">
        <f t="shared" si="0"/>
        <v>104.7</v>
      </c>
      <c r="C8" s="3">
        <v>7.3051950000000003</v>
      </c>
      <c r="D8" s="4">
        <v>1094</v>
      </c>
      <c r="E8" s="1">
        <v>428.16</v>
      </c>
      <c r="F8" s="2">
        <f t="shared" si="1"/>
        <v>2.555999345993039</v>
      </c>
      <c r="G8" s="2">
        <f t="shared" si="2"/>
        <v>2.5542399402134568</v>
      </c>
      <c r="H8" s="1">
        <v>1090</v>
      </c>
      <c r="I8" s="1">
        <v>426.85</v>
      </c>
      <c r="J8" s="2">
        <f t="shared" si="3"/>
        <v>2.5544726114052758</v>
      </c>
      <c r="K8" s="2">
        <f t="shared" si="4"/>
        <v>2.5527080209895052</v>
      </c>
      <c r="M8" s="1">
        <f t="shared" si="5"/>
        <v>5.969999999999736</v>
      </c>
      <c r="N8" s="1">
        <f t="shared" si="6"/>
        <v>4.6500000000003023</v>
      </c>
      <c r="O8">
        <f t="shared" si="7"/>
        <v>1.3199999999994336</v>
      </c>
      <c r="Q8" s="1">
        <v>0.72687998061655745</v>
      </c>
      <c r="R8" s="5">
        <f t="shared" si="8"/>
        <v>0.81722664487391994</v>
      </c>
      <c r="S8" s="5">
        <f t="shared" si="9"/>
        <v>0.63653331635915289</v>
      </c>
      <c r="T8" s="5">
        <f t="shared" si="10"/>
        <v>0.18069332851476705</v>
      </c>
    </row>
    <row r="12" spans="1:20" x14ac:dyDescent="0.25">
      <c r="D12" s="1" t="s">
        <v>7</v>
      </c>
      <c r="E12" s="1" t="s">
        <v>8</v>
      </c>
      <c r="F12" s="1" t="s">
        <v>9</v>
      </c>
      <c r="H12" s="1" t="s">
        <v>10</v>
      </c>
      <c r="I12" s="1" t="s">
        <v>11</v>
      </c>
      <c r="J12" s="1" t="s">
        <v>12</v>
      </c>
      <c r="L12" s="1" t="s">
        <v>18</v>
      </c>
      <c r="M12" s="1" t="s">
        <v>13</v>
      </c>
      <c r="N12" s="1" t="s">
        <v>14</v>
      </c>
      <c r="O12" s="1" t="s">
        <v>15</v>
      </c>
      <c r="Q12" s="1" t="s">
        <v>19</v>
      </c>
      <c r="R12" s="1" t="s">
        <v>16</v>
      </c>
      <c r="S12" s="1" t="s">
        <v>17</v>
      </c>
      <c r="T12" s="1" t="s">
        <v>24</v>
      </c>
    </row>
    <row r="13" spans="1:20" x14ac:dyDescent="0.25">
      <c r="D13" s="4">
        <f>D2+E2</f>
        <v>1558.9</v>
      </c>
      <c r="E13" s="4">
        <f>D13+0.33</f>
        <v>1559.23</v>
      </c>
      <c r="F13" s="4">
        <f>D13-0.33</f>
        <v>1558.5700000000002</v>
      </c>
      <c r="H13" s="4">
        <f>H2+I2</f>
        <v>1551.13</v>
      </c>
      <c r="I13" s="4">
        <f>H13+0.33</f>
        <v>1551.46</v>
      </c>
      <c r="J13" s="4">
        <f>H13-0.33</f>
        <v>1550.8000000000002</v>
      </c>
      <c r="L13" s="4">
        <f>D13-H13</f>
        <v>7.7699999999999818</v>
      </c>
      <c r="M13" s="4">
        <f>E13-J13</f>
        <v>8.4299999999998363</v>
      </c>
      <c r="N13" s="4">
        <f>F13-I13</f>
        <v>7.1100000000001273</v>
      </c>
      <c r="O13" s="4">
        <f>M13-N13</f>
        <v>1.319999999999709</v>
      </c>
      <c r="Q13" s="1">
        <f>L13/C2</f>
        <v>0.25897634682698922</v>
      </c>
      <c r="R13" s="1">
        <f>M13/C2</f>
        <v>0.28097433767715335</v>
      </c>
      <c r="S13" s="1">
        <f>N13/C2</f>
        <v>0.23697835597682504</v>
      </c>
      <c r="T13" s="1">
        <f>R13-S13</f>
        <v>4.3995981700328313E-2</v>
      </c>
    </row>
    <row r="14" spans="1:20" x14ac:dyDescent="0.25">
      <c r="D14" s="4">
        <f t="shared" ref="D14:D23" si="11">D3+E3</f>
        <v>1548.81</v>
      </c>
      <c r="E14" s="4">
        <f t="shared" ref="E14:E19" si="12">D14+0.33</f>
        <v>1549.1399999999999</v>
      </c>
      <c r="F14" s="4">
        <f t="shared" ref="F14:F19" si="13">D14-0.33</f>
        <v>1548.48</v>
      </c>
      <c r="H14" s="4">
        <f t="shared" ref="H14:H19" si="14">H3+I3</f>
        <v>1542.44</v>
      </c>
      <c r="I14" s="4">
        <f t="shared" ref="I14:I19" si="15">H14+0.33</f>
        <v>1542.77</v>
      </c>
      <c r="J14" s="4">
        <f t="shared" ref="J14:J19" si="16">H14-0.33</f>
        <v>1542.1100000000001</v>
      </c>
      <c r="L14" s="4">
        <f t="shared" ref="L14:L19" si="17">D14-H14</f>
        <v>6.3699999999998909</v>
      </c>
      <c r="M14" s="4">
        <f>E14-J14</f>
        <v>7.0299999999997453</v>
      </c>
      <c r="N14" s="4">
        <f>F14-I14</f>
        <v>5.7100000000000364</v>
      </c>
      <c r="O14" s="4">
        <f t="shared" ref="O14:O19" si="18">M14-N14</f>
        <v>1.319999999999709</v>
      </c>
      <c r="Q14" s="1">
        <f t="shared" ref="Q14:Q19" si="19">L14/C3</f>
        <v>0.3184089509604674</v>
      </c>
      <c r="R14" s="1">
        <f>M14/C3</f>
        <v>0.35139951730801305</v>
      </c>
      <c r="S14" s="1">
        <f>N14/C3</f>
        <v>0.28541838461292179</v>
      </c>
      <c r="T14" s="1">
        <f t="shared" ref="T14:T19" si="20">R14-S14</f>
        <v>6.598113269509126E-2</v>
      </c>
    </row>
    <row r="15" spans="1:20" x14ac:dyDescent="0.25">
      <c r="D15" s="4">
        <f t="shared" si="11"/>
        <v>1540.92</v>
      </c>
      <c r="E15" s="4">
        <f t="shared" si="12"/>
        <v>1541.25</v>
      </c>
      <c r="F15" s="4">
        <f t="shared" si="13"/>
        <v>1540.5900000000001</v>
      </c>
      <c r="H15" s="4">
        <f t="shared" si="14"/>
        <v>1535.96</v>
      </c>
      <c r="I15" s="4">
        <f t="shared" si="15"/>
        <v>1536.29</v>
      </c>
      <c r="J15" s="4">
        <f t="shared" si="16"/>
        <v>1535.63</v>
      </c>
      <c r="L15" s="4">
        <f t="shared" si="17"/>
        <v>4.9600000000000364</v>
      </c>
      <c r="M15" s="4">
        <f>E15-J15</f>
        <v>5.6199999999998909</v>
      </c>
      <c r="N15" s="4">
        <f>F15-I15</f>
        <v>4.3000000000001819</v>
      </c>
      <c r="O15" s="4">
        <f t="shared" si="18"/>
        <v>1.319999999999709</v>
      </c>
      <c r="Q15" s="1">
        <f t="shared" si="19"/>
        <v>0.38139464641871479</v>
      </c>
      <c r="R15" s="1">
        <f>M15/C4</f>
        <v>0.43214474049861284</v>
      </c>
      <c r="S15" s="1">
        <f>N15/C4</f>
        <v>0.33064455233881673</v>
      </c>
      <c r="T15" s="1">
        <f t="shared" si="20"/>
        <v>0.10150018815979611</v>
      </c>
    </row>
    <row r="16" spans="1:20" x14ac:dyDescent="0.25">
      <c r="D16" s="4">
        <f t="shared" si="11"/>
        <v>1536.5700000000002</v>
      </c>
      <c r="E16" s="4">
        <f t="shared" si="12"/>
        <v>1536.9</v>
      </c>
      <c r="F16" s="4">
        <f t="shared" si="13"/>
        <v>1536.2400000000002</v>
      </c>
      <c r="H16" s="4">
        <f t="shared" si="14"/>
        <v>1531.6999999999998</v>
      </c>
      <c r="I16" s="4">
        <f t="shared" si="15"/>
        <v>1532.0299999999997</v>
      </c>
      <c r="J16" s="4">
        <f t="shared" si="16"/>
        <v>1531.37</v>
      </c>
      <c r="L16" s="4">
        <f t="shared" si="17"/>
        <v>4.8700000000003456</v>
      </c>
      <c r="M16" s="4">
        <f>E16-J16</f>
        <v>5.5300000000002001</v>
      </c>
      <c r="N16" s="4">
        <f>F16-I16</f>
        <v>4.2100000000004911</v>
      </c>
      <c r="O16" s="4">
        <f t="shared" si="18"/>
        <v>1.319999999999709</v>
      </c>
      <c r="Q16" s="1">
        <f t="shared" si="19"/>
        <v>0.4425125736722415</v>
      </c>
      <c r="R16" s="1">
        <f>M16/C5</f>
        <v>0.50248347688037176</v>
      </c>
      <c r="S16" s="1">
        <f>N16/C5</f>
        <v>0.38254167046411125</v>
      </c>
      <c r="T16" s="1">
        <f t="shared" si="20"/>
        <v>0.11994180641626051</v>
      </c>
    </row>
    <row r="17" spans="4:20" x14ac:dyDescent="0.25">
      <c r="D17" s="4">
        <f t="shared" si="11"/>
        <v>1531.92</v>
      </c>
      <c r="E17" s="4">
        <f t="shared" si="12"/>
        <v>1532.25</v>
      </c>
      <c r="F17" s="4">
        <f t="shared" si="13"/>
        <v>1531.5900000000001</v>
      </c>
      <c r="H17" s="4">
        <f t="shared" si="14"/>
        <v>1527.3799999999999</v>
      </c>
      <c r="I17" s="4">
        <f t="shared" si="15"/>
        <v>1527.7099999999998</v>
      </c>
      <c r="J17" s="4">
        <f t="shared" si="16"/>
        <v>1527.05</v>
      </c>
      <c r="L17" s="4">
        <f t="shared" si="17"/>
        <v>4.540000000000191</v>
      </c>
      <c r="M17" s="4">
        <f>E17-J17</f>
        <v>5.2000000000000455</v>
      </c>
      <c r="N17" s="4">
        <f>F17-I17</f>
        <v>3.8800000000003365</v>
      </c>
      <c r="O17" s="4">
        <f t="shared" si="18"/>
        <v>1.319999999999709</v>
      </c>
      <c r="Q17" s="1">
        <f t="shared" si="19"/>
        <v>0.53358067657561914</v>
      </c>
      <c r="R17" s="1">
        <f>M17/C6</f>
        <v>0.61114967361082095</v>
      </c>
      <c r="S17" s="1">
        <f>N17/C6</f>
        <v>0.45601167954041738</v>
      </c>
      <c r="T17" s="1">
        <f t="shared" si="20"/>
        <v>0.15513799407040357</v>
      </c>
    </row>
    <row r="18" spans="4:20" x14ac:dyDescent="0.25">
      <c r="D18" s="4">
        <f t="shared" si="11"/>
        <v>1526.18</v>
      </c>
      <c r="E18" s="4">
        <f t="shared" si="12"/>
        <v>1526.51</v>
      </c>
      <c r="F18" s="4">
        <f t="shared" si="13"/>
        <v>1525.8500000000001</v>
      </c>
      <c r="H18" s="4">
        <f t="shared" si="14"/>
        <v>1521.83</v>
      </c>
      <c r="I18" s="4">
        <f t="shared" si="15"/>
        <v>1522.1599999999999</v>
      </c>
      <c r="J18" s="4">
        <f t="shared" si="16"/>
        <v>1521.5</v>
      </c>
      <c r="L18" s="4">
        <f t="shared" si="17"/>
        <v>4.3500000000001364</v>
      </c>
      <c r="M18" s="4">
        <f>E18-J18</f>
        <v>5.0099999999999909</v>
      </c>
      <c r="N18" s="4">
        <f>F18-I18</f>
        <v>3.6900000000002819</v>
      </c>
      <c r="O18" s="4">
        <f t="shared" si="18"/>
        <v>1.319999999999709</v>
      </c>
      <c r="Q18" s="1">
        <f t="shared" si="19"/>
        <v>0.57934256206059176</v>
      </c>
      <c r="R18" s="1">
        <f>M18/C7</f>
        <v>0.66724281285596976</v>
      </c>
      <c r="S18" s="1">
        <f>N18/C7</f>
        <v>0.49144231126521382</v>
      </c>
      <c r="T18" s="1">
        <f t="shared" si="20"/>
        <v>0.17580050159075594</v>
      </c>
    </row>
    <row r="19" spans="4:20" x14ac:dyDescent="0.25">
      <c r="D19" s="4">
        <f t="shared" si="11"/>
        <v>1522.16</v>
      </c>
      <c r="E19" s="4">
        <f t="shared" si="12"/>
        <v>1522.49</v>
      </c>
      <c r="F19" s="4">
        <f t="shared" si="13"/>
        <v>1521.8300000000002</v>
      </c>
      <c r="H19" s="4">
        <f t="shared" si="14"/>
        <v>1516.85</v>
      </c>
      <c r="I19" s="4">
        <f t="shared" si="15"/>
        <v>1517.1799999999998</v>
      </c>
      <c r="J19" s="4">
        <f t="shared" si="16"/>
        <v>1516.52</v>
      </c>
      <c r="L19" s="4">
        <f t="shared" si="17"/>
        <v>5.3100000000001728</v>
      </c>
      <c r="M19" s="4">
        <f>E19-J19</f>
        <v>5.9700000000000273</v>
      </c>
      <c r="N19" s="4">
        <f>F19-I19</f>
        <v>4.6500000000003183</v>
      </c>
      <c r="O19" s="4">
        <f t="shared" si="18"/>
        <v>1.319999999999709</v>
      </c>
      <c r="Q19" s="1">
        <f t="shared" si="19"/>
        <v>0.72687998061655745</v>
      </c>
      <c r="R19" s="1">
        <f>M19/C8</f>
        <v>0.8172266448739598</v>
      </c>
      <c r="S19" s="1">
        <f>N19/C8</f>
        <v>0.63653331635915511</v>
      </c>
      <c r="T19" s="1">
        <f t="shared" si="20"/>
        <v>0.18069332851480469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10312019_test5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Day</cp:lastModifiedBy>
  <dcterms:created xsi:type="dcterms:W3CDTF">2019-11-01T04:12:45Z</dcterms:created>
  <dcterms:modified xsi:type="dcterms:W3CDTF">2019-11-01T23:01:12Z</dcterms:modified>
</cp:coreProperties>
</file>