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a098501d6a5b2/"/>
    </mc:Choice>
  </mc:AlternateContent>
  <xr:revisionPtr revIDLastSave="0" documentId="8_{01ACEC21-AE4A-4BC9-B077-F6178E3F869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9" r:id="rId1"/>
    <sheet name="Sheet2" sheetId="10" r:id="rId2"/>
    <sheet name="Sheet3" sheetId="11" r:id="rId3"/>
    <sheet name="Wabash River 1st" sheetId="1" r:id="rId4"/>
    <sheet name="Ohio River Valley 1st" sheetId="2" r:id="rId5"/>
    <sheet name="Great River 1st" sheetId="3" r:id="rId6"/>
    <sheet name="Praire Land 1st" sheetId="4" r:id="rId7"/>
    <sheet name="Wabash River 2nd" sheetId="5" r:id="rId8"/>
    <sheet name="Ohio River Valley 2nd" sheetId="6" r:id="rId9"/>
    <sheet name="Great River 2nd" sheetId="7" r:id="rId10"/>
    <sheet name="Prairie Land 2nd" sheetId="8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W10" i="1"/>
  <c r="F12" i="8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C5" i="11"/>
  <c r="B5" i="11"/>
  <c r="C4" i="11"/>
  <c r="B4" i="11"/>
  <c r="C3" i="11"/>
  <c r="B3" i="11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C5" i="10"/>
  <c r="B5" i="10"/>
  <c r="C4" i="10"/>
  <c r="B4" i="10"/>
  <c r="C3" i="10"/>
  <c r="B3" i="10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AI8" i="9"/>
  <c r="AJ8" i="9"/>
  <c r="AK8" i="9"/>
  <c r="AL8" i="9"/>
  <c r="AM8" i="9"/>
  <c r="AI10" i="9"/>
  <c r="AJ10" i="9"/>
  <c r="AK10" i="9"/>
  <c r="AL10" i="9"/>
  <c r="AM10" i="9"/>
  <c r="AI12" i="9"/>
  <c r="AJ12" i="9"/>
  <c r="AK12" i="9"/>
  <c r="AL12" i="9"/>
  <c r="AM12" i="9"/>
  <c r="C5" i="9"/>
  <c r="B5" i="9"/>
  <c r="C4" i="9"/>
  <c r="B4" i="9"/>
  <c r="C3" i="9"/>
  <c r="B3" i="9"/>
  <c r="C9" i="9" s="1"/>
  <c r="C5" i="5"/>
  <c r="B5" i="5"/>
  <c r="C4" i="5"/>
  <c r="B4" i="5"/>
  <c r="C3" i="5"/>
  <c r="B3" i="5"/>
  <c r="C5" i="6"/>
  <c r="B5" i="6"/>
  <c r="C4" i="6"/>
  <c r="B4" i="6"/>
  <c r="C3" i="6"/>
  <c r="B3" i="6"/>
  <c r="C5" i="7"/>
  <c r="B5" i="7"/>
  <c r="AJ10" i="7" s="1" a="1"/>
  <c r="AJ10" i="7" s="1"/>
  <c r="C4" i="7"/>
  <c r="B4" i="7"/>
  <c r="AJ9" i="7" s="1" a="1"/>
  <c r="AJ9" i="7" s="1"/>
  <c r="C3" i="7"/>
  <c r="B3" i="7"/>
  <c r="C6" i="8"/>
  <c r="B6" i="8"/>
  <c r="C5" i="8"/>
  <c r="B5" i="8"/>
  <c r="C4" i="8"/>
  <c r="B4" i="8"/>
  <c r="C3" i="8"/>
  <c r="B3" i="8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7" i="4"/>
  <c r="B7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C6" i="4"/>
  <c r="B6" i="4"/>
  <c r="C5" i="4"/>
  <c r="B5" i="4"/>
  <c r="C4" i="4"/>
  <c r="B4" i="4"/>
  <c r="C3" i="4"/>
  <c r="B3" i="4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B15" i="1"/>
  <c r="B13" i="1"/>
  <c r="B11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B9" i="1"/>
  <c r="B3" i="2"/>
  <c r="C3" i="2"/>
  <c r="B4" i="2"/>
  <c r="C4" i="2"/>
  <c r="B5" i="2"/>
  <c r="C5" i="2"/>
  <c r="B6" i="2"/>
  <c r="C6" i="2"/>
  <c r="C6" i="3"/>
  <c r="B6" i="3"/>
  <c r="C5" i="3"/>
  <c r="B5" i="3"/>
  <c r="C4" i="3"/>
  <c r="B4" i="3"/>
  <c r="C3" i="3"/>
  <c r="B3" i="3"/>
  <c r="C3" i="1"/>
  <c r="B3" i="1"/>
  <c r="D23" i="9" l="1" a="1"/>
  <c r="D23" i="9" s="1"/>
  <c r="D13" i="9"/>
  <c r="C13" i="9"/>
  <c r="B13" i="9"/>
  <c r="F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AI13" i="9"/>
  <c r="AJ13" i="9"/>
  <c r="AK13" i="9"/>
  <c r="AL13" i="9"/>
  <c r="AM13" i="9"/>
  <c r="D22" i="9" a="1"/>
  <c r="D22" i="9" s="1"/>
  <c r="D11" i="9"/>
  <c r="C11" i="9"/>
  <c r="B11" i="9"/>
  <c r="E11" i="9"/>
  <c r="X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AI11" i="9"/>
  <c r="AJ11" i="9"/>
  <c r="AK11" i="9"/>
  <c r="AL11" i="9"/>
  <c r="AM11" i="9"/>
  <c r="B9" i="9"/>
  <c r="D21" i="9" a="1"/>
  <c r="D21" i="9" s="1"/>
  <c r="D9" i="9"/>
  <c r="E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AI9" i="9"/>
  <c r="AJ9" i="9"/>
  <c r="AK9" i="9"/>
  <c r="AL9" i="9"/>
  <c r="AM9" i="9"/>
  <c r="D21" i="11" a="1"/>
  <c r="D21" i="11" s="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D22" i="11" a="1"/>
  <c r="D22" i="11" s="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B17" i="11" s="1"/>
  <c r="D23" i="11" a="1"/>
  <c r="D23" i="11" s="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B18" i="11" s="1"/>
  <c r="D21" i="10" a="1"/>
  <c r="D21" i="10" s="1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D22" i="10" a="1"/>
  <c r="D22" i="10" s="1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AH11" i="9"/>
  <c r="AG11" i="9"/>
  <c r="AF11" i="9"/>
  <c r="AE11" i="9"/>
  <c r="AD11" i="9"/>
  <c r="AC11" i="9"/>
  <c r="AB11" i="9"/>
  <c r="AA11" i="9"/>
  <c r="Z11" i="9"/>
  <c r="Y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E13" i="9"/>
  <c r="C29" i="8" a="1"/>
  <c r="C29" i="8" s="1"/>
  <c r="AH10" i="8" s="1"/>
  <c r="C25" i="6" a="1"/>
  <c r="C25" i="6" s="1"/>
  <c r="AH11" i="6" s="1"/>
  <c r="C30" i="8" a="1"/>
  <c r="C30" i="8" s="1"/>
  <c r="C32" i="8" a="1"/>
  <c r="C32" i="8" s="1"/>
  <c r="C31" i="8" a="1"/>
  <c r="C31" i="8" s="1"/>
  <c r="C26" i="5" a="1"/>
  <c r="C26" i="5" s="1"/>
  <c r="C25" i="5" a="1"/>
  <c r="C25" i="5" s="1"/>
  <c r="AI11" i="5"/>
  <c r="C26" i="6" a="1"/>
  <c r="C26" i="6" s="1"/>
  <c r="C24" i="5" a="1"/>
  <c r="C24" i="5" s="1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C24" i="6" a="1"/>
  <c r="C24" i="6" s="1"/>
  <c r="G9" i="6" s="1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J8" i="7" a="1"/>
  <c r="AJ8" i="7" s="1"/>
  <c r="Z8" i="7" s="1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J10" i="8"/>
  <c r="I10" i="8"/>
  <c r="H10" i="8"/>
  <c r="G10" i="8"/>
  <c r="F10" i="8"/>
  <c r="E10" i="8"/>
  <c r="C10" i="8"/>
  <c r="B10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E12" i="8"/>
  <c r="D12" i="8"/>
  <c r="C12" i="8"/>
  <c r="B12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B19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B25" i="4" s="1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10" i="1"/>
  <c r="AF10" i="1"/>
  <c r="AE10" i="1"/>
  <c r="AD10" i="1"/>
  <c r="AC10" i="1"/>
  <c r="AB10" i="1"/>
  <c r="AA10" i="1"/>
  <c r="Z10" i="1"/>
  <c r="Y10" i="1"/>
  <c r="X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19" i="1" s="1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G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C5" i="1"/>
  <c r="B5" i="1"/>
  <c r="C4" i="1"/>
  <c r="B4" i="1"/>
  <c r="C6" i="1"/>
  <c r="B6" i="1"/>
  <c r="C16" i="10" l="1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B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B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F17" i="11"/>
  <c r="AF16" i="10"/>
  <c r="AF17" i="10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H8" i="9"/>
  <c r="AH16" i="9" s="1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N16" i="9" s="1"/>
  <c r="M8" i="9"/>
  <c r="L8" i="9"/>
  <c r="K8" i="9"/>
  <c r="J8" i="9"/>
  <c r="I8" i="9"/>
  <c r="H8" i="9"/>
  <c r="G8" i="9"/>
  <c r="F8" i="9"/>
  <c r="E8" i="9"/>
  <c r="D8" i="9"/>
  <c r="C8" i="9"/>
  <c r="B8" i="9"/>
  <c r="B16" i="9" s="1"/>
  <c r="AH10" i="6"/>
  <c r="D10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H12" i="8"/>
  <c r="L10" i="8"/>
  <c r="K10" i="8"/>
  <c r="AH9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H16" i="8"/>
  <c r="AH13" i="8"/>
  <c r="AG13" i="8"/>
  <c r="AG21" i="8" s="1"/>
  <c r="AF13" i="8"/>
  <c r="AF21" i="8" s="1"/>
  <c r="AE13" i="8"/>
  <c r="AE21" i="8" s="1"/>
  <c r="AD13" i="8"/>
  <c r="AD21" i="8" s="1"/>
  <c r="AC13" i="8"/>
  <c r="AC21" i="8" s="1"/>
  <c r="AB13" i="8"/>
  <c r="AB21" i="8" s="1"/>
  <c r="AA13" i="8"/>
  <c r="AA21" i="8" s="1"/>
  <c r="Z13" i="8"/>
  <c r="Z21" i="8" s="1"/>
  <c r="Y13" i="8"/>
  <c r="Y21" i="8" s="1"/>
  <c r="X13" i="8"/>
  <c r="X21" i="8" s="1"/>
  <c r="W13" i="8"/>
  <c r="W21" i="8" s="1"/>
  <c r="V13" i="8"/>
  <c r="V21" i="8" s="1"/>
  <c r="U13" i="8"/>
  <c r="U21" i="8" s="1"/>
  <c r="T13" i="8"/>
  <c r="T21" i="8" s="1"/>
  <c r="S13" i="8"/>
  <c r="S21" i="8" s="1"/>
  <c r="R13" i="8"/>
  <c r="R21" i="8" s="1"/>
  <c r="Q13" i="8"/>
  <c r="Q21" i="8" s="1"/>
  <c r="P13" i="8"/>
  <c r="P21" i="8" s="1"/>
  <c r="O13" i="8"/>
  <c r="O21" i="8" s="1"/>
  <c r="N13" i="8"/>
  <c r="N21" i="8" s="1"/>
  <c r="M13" i="8"/>
  <c r="M21" i="8" s="1"/>
  <c r="L13" i="8"/>
  <c r="L21" i="8" s="1"/>
  <c r="K13" i="8"/>
  <c r="K21" i="8" s="1"/>
  <c r="J13" i="8"/>
  <c r="J21" i="8" s="1"/>
  <c r="I13" i="8"/>
  <c r="I21" i="8" s="1"/>
  <c r="H13" i="8"/>
  <c r="H21" i="8" s="1"/>
  <c r="G13" i="8"/>
  <c r="G21" i="8" s="1"/>
  <c r="F13" i="8"/>
  <c r="F21" i="8" s="1"/>
  <c r="E13" i="8"/>
  <c r="E21" i="8" s="1"/>
  <c r="D13" i="8"/>
  <c r="D21" i="8" s="1"/>
  <c r="C13" i="8"/>
  <c r="C21" i="8" s="1"/>
  <c r="B13" i="8"/>
  <c r="B21" i="8" s="1"/>
  <c r="AH14" i="8"/>
  <c r="AH21" i="8" s="1"/>
  <c r="AI8" i="5"/>
  <c r="AI9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I13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H12" i="6"/>
  <c r="AH13" i="6"/>
  <c r="AH8" i="5"/>
  <c r="AH16" i="5" s="1"/>
  <c r="AG8" i="5"/>
  <c r="AG16" i="5" s="1"/>
  <c r="AF8" i="5"/>
  <c r="AF16" i="5" s="1"/>
  <c r="AE8" i="5"/>
  <c r="AE16" i="5" s="1"/>
  <c r="AD8" i="5"/>
  <c r="AD16" i="5" s="1"/>
  <c r="AC8" i="5"/>
  <c r="AC16" i="5" s="1"/>
  <c r="AB8" i="5"/>
  <c r="AB16" i="5" s="1"/>
  <c r="AA8" i="5"/>
  <c r="AA16" i="5" s="1"/>
  <c r="Z8" i="5"/>
  <c r="Z16" i="5" s="1"/>
  <c r="Y8" i="5"/>
  <c r="Y16" i="5" s="1"/>
  <c r="X8" i="5"/>
  <c r="X16" i="5" s="1"/>
  <c r="W8" i="5"/>
  <c r="W16" i="5" s="1"/>
  <c r="V8" i="5"/>
  <c r="V16" i="5" s="1"/>
  <c r="U8" i="5"/>
  <c r="U16" i="5" s="1"/>
  <c r="T8" i="5"/>
  <c r="T16" i="5" s="1"/>
  <c r="S8" i="5"/>
  <c r="S16" i="5" s="1"/>
  <c r="R8" i="5"/>
  <c r="R16" i="5" s="1"/>
  <c r="Q8" i="5"/>
  <c r="Q16" i="5" s="1"/>
  <c r="P8" i="5"/>
  <c r="P16" i="5" s="1"/>
  <c r="O8" i="5"/>
  <c r="O16" i="5" s="1"/>
  <c r="N8" i="5"/>
  <c r="N16" i="5" s="1"/>
  <c r="M8" i="5"/>
  <c r="M16" i="5" s="1"/>
  <c r="L8" i="5"/>
  <c r="L16" i="5" s="1"/>
  <c r="K8" i="5"/>
  <c r="K16" i="5" s="1"/>
  <c r="J8" i="5"/>
  <c r="J16" i="5" s="1"/>
  <c r="I8" i="5"/>
  <c r="I16" i="5" s="1"/>
  <c r="H8" i="5"/>
  <c r="H16" i="5" s="1"/>
  <c r="G8" i="5"/>
  <c r="G16" i="5" s="1"/>
  <c r="F8" i="5"/>
  <c r="F16" i="5" s="1"/>
  <c r="E8" i="5"/>
  <c r="E16" i="5" s="1"/>
  <c r="D8" i="5"/>
  <c r="D16" i="5" s="1"/>
  <c r="C8" i="5"/>
  <c r="C16" i="5" s="1"/>
  <c r="B8" i="5"/>
  <c r="B16" i="5" s="1"/>
  <c r="AH8" i="6"/>
  <c r="AH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G16" i="6" s="1"/>
  <c r="F8" i="6"/>
  <c r="E8" i="6"/>
  <c r="D8" i="6"/>
  <c r="C8" i="6"/>
  <c r="B8" i="6"/>
  <c r="AG9" i="6"/>
  <c r="AG16" i="6" s="1"/>
  <c r="AF9" i="6"/>
  <c r="AF16" i="6" s="1"/>
  <c r="AE9" i="6"/>
  <c r="AE16" i="6" s="1"/>
  <c r="AD9" i="6"/>
  <c r="AD16" i="6" s="1"/>
  <c r="AC9" i="6"/>
  <c r="AC16" i="6" s="1"/>
  <c r="AB9" i="6"/>
  <c r="AB16" i="6" s="1"/>
  <c r="AA9" i="6"/>
  <c r="AA16" i="6" s="1"/>
  <c r="Z9" i="6"/>
  <c r="Z16" i="6" s="1"/>
  <c r="Y9" i="6"/>
  <c r="Y16" i="6" s="1"/>
  <c r="X9" i="6"/>
  <c r="X16" i="6" s="1"/>
  <c r="W9" i="6"/>
  <c r="W16" i="6" s="1"/>
  <c r="V9" i="6"/>
  <c r="V16" i="6" s="1"/>
  <c r="U9" i="6"/>
  <c r="U16" i="6" s="1"/>
  <c r="T9" i="6"/>
  <c r="T16" i="6" s="1"/>
  <c r="S9" i="6"/>
  <c r="S16" i="6" s="1"/>
  <c r="R9" i="6"/>
  <c r="R16" i="6" s="1"/>
  <c r="Q9" i="6"/>
  <c r="Q16" i="6" s="1"/>
  <c r="P9" i="6"/>
  <c r="P16" i="6" s="1"/>
  <c r="O9" i="6"/>
  <c r="O16" i="6" s="1"/>
  <c r="N9" i="6"/>
  <c r="N16" i="6" s="1"/>
  <c r="M9" i="6"/>
  <c r="M16" i="6" s="1"/>
  <c r="L9" i="6"/>
  <c r="L16" i="6" s="1"/>
  <c r="K9" i="6"/>
  <c r="K16" i="6" s="1"/>
  <c r="J9" i="6"/>
  <c r="J16" i="6" s="1"/>
  <c r="I9" i="6"/>
  <c r="I16" i="6" s="1"/>
  <c r="H9" i="6"/>
  <c r="H16" i="6" s="1"/>
  <c r="F9" i="6"/>
  <c r="F16" i="6" s="1"/>
  <c r="E9" i="6"/>
  <c r="E16" i="6" s="1"/>
  <c r="D9" i="6"/>
  <c r="D16" i="6" s="1"/>
  <c r="C9" i="6"/>
  <c r="C16" i="6" s="1"/>
  <c r="B9" i="6"/>
  <c r="AG8" i="7"/>
  <c r="AF8" i="7"/>
  <c r="AE8" i="7"/>
  <c r="AD8" i="7"/>
  <c r="AC8" i="7"/>
  <c r="AB8" i="7"/>
  <c r="AA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G9" i="7"/>
  <c r="AG16" i="7" s="1"/>
  <c r="AF9" i="7"/>
  <c r="AF16" i="7" s="1"/>
  <c r="AE9" i="7"/>
  <c r="AE16" i="7" s="1"/>
  <c r="AD9" i="7"/>
  <c r="AD16" i="7" s="1"/>
  <c r="AC9" i="7"/>
  <c r="AC16" i="7" s="1"/>
  <c r="AB9" i="7"/>
  <c r="AB16" i="7" s="1"/>
  <c r="AA9" i="7"/>
  <c r="AA16" i="7" s="1"/>
  <c r="Z9" i="7"/>
  <c r="Z16" i="7" s="1"/>
  <c r="Y9" i="7"/>
  <c r="Y16" i="7" s="1"/>
  <c r="X9" i="7"/>
  <c r="X16" i="7" s="1"/>
  <c r="W9" i="7"/>
  <c r="W16" i="7" s="1"/>
  <c r="V9" i="7"/>
  <c r="V16" i="7" s="1"/>
  <c r="U9" i="7"/>
  <c r="U16" i="7" s="1"/>
  <c r="T9" i="7"/>
  <c r="T16" i="7" s="1"/>
  <c r="S9" i="7"/>
  <c r="S16" i="7" s="1"/>
  <c r="R9" i="7"/>
  <c r="R16" i="7" s="1"/>
  <c r="Q9" i="7"/>
  <c r="Q16" i="7" s="1"/>
  <c r="P9" i="7"/>
  <c r="P16" i="7" s="1"/>
  <c r="O9" i="7"/>
  <c r="O16" i="7" s="1"/>
  <c r="N9" i="7"/>
  <c r="N16" i="7" s="1"/>
  <c r="M9" i="7"/>
  <c r="M16" i="7" s="1"/>
  <c r="L9" i="7"/>
  <c r="L16" i="7" s="1"/>
  <c r="K9" i="7"/>
  <c r="K16" i="7" s="1"/>
  <c r="J9" i="7"/>
  <c r="J16" i="7" s="1"/>
  <c r="I9" i="7"/>
  <c r="I16" i="7" s="1"/>
  <c r="H9" i="7"/>
  <c r="H16" i="7" s="1"/>
  <c r="G9" i="7"/>
  <c r="G16" i="7" s="1"/>
  <c r="F9" i="7"/>
  <c r="F16" i="7" s="1"/>
  <c r="E9" i="7"/>
  <c r="E16" i="7" s="1"/>
  <c r="D9" i="7"/>
  <c r="D16" i="7" s="1"/>
  <c r="C9" i="7"/>
  <c r="C16" i="7" s="1"/>
  <c r="B9" i="7"/>
  <c r="B16" i="7" s="1"/>
  <c r="B22" i="4"/>
  <c r="B26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G22" i="4"/>
  <c r="B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B24" i="4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22" i="3"/>
  <c r="B21" i="3"/>
  <c r="B19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B2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21" i="3"/>
  <c r="AG22" i="3"/>
  <c r="AG19" i="3"/>
  <c r="AG20" i="3"/>
  <c r="AI22" i="3"/>
  <c r="AI21" i="3"/>
  <c r="AI20" i="3"/>
  <c r="AI19" i="3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B19" i="2"/>
  <c r="AG21" i="2"/>
  <c r="AG22" i="2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6" i="1"/>
  <c r="AG22" i="1" s="1"/>
  <c r="AF16" i="1"/>
  <c r="AF22" i="1" s="1"/>
  <c r="AE16" i="1"/>
  <c r="AE22" i="1" s="1"/>
  <c r="AD16" i="1"/>
  <c r="AD22" i="1" s="1"/>
  <c r="AC16" i="1"/>
  <c r="AC22" i="1" s="1"/>
  <c r="AB16" i="1"/>
  <c r="AB22" i="1" s="1"/>
  <c r="AA16" i="1"/>
  <c r="AA22" i="1" s="1"/>
  <c r="Z16" i="1"/>
  <c r="Z22" i="1" s="1"/>
  <c r="Y16" i="1"/>
  <c r="Y22" i="1" s="1"/>
  <c r="X16" i="1"/>
  <c r="X22" i="1" s="1"/>
  <c r="W16" i="1"/>
  <c r="W22" i="1" s="1"/>
  <c r="V16" i="1"/>
  <c r="V22" i="1" s="1"/>
  <c r="U16" i="1"/>
  <c r="U22" i="1" s="1"/>
  <c r="T16" i="1"/>
  <c r="T22" i="1" s="1"/>
  <c r="S16" i="1"/>
  <c r="S22" i="1" s="1"/>
  <c r="R16" i="1"/>
  <c r="R22" i="1" s="1"/>
  <c r="Q16" i="1"/>
  <c r="Q22" i="1" s="1"/>
  <c r="P16" i="1"/>
  <c r="P22" i="1" s="1"/>
  <c r="O16" i="1"/>
  <c r="O22" i="1" s="1"/>
  <c r="N16" i="1"/>
  <c r="N22" i="1" s="1"/>
  <c r="M16" i="1"/>
  <c r="M22" i="1" s="1"/>
  <c r="L16" i="1"/>
  <c r="L22" i="1" s="1"/>
  <c r="K16" i="1"/>
  <c r="K22" i="1" s="1"/>
  <c r="J16" i="1"/>
  <c r="J22" i="1" s="1"/>
  <c r="I16" i="1"/>
  <c r="I22" i="1" s="1"/>
  <c r="H16" i="1"/>
  <c r="H22" i="1" s="1"/>
  <c r="G16" i="1"/>
  <c r="G22" i="1" s="1"/>
  <c r="F16" i="1"/>
  <c r="F22" i="1" s="1"/>
  <c r="E16" i="1"/>
  <c r="E22" i="1" s="1"/>
  <c r="D16" i="1"/>
  <c r="D22" i="1" s="1"/>
  <c r="C16" i="1"/>
  <c r="C22" i="1" s="1"/>
  <c r="B16" i="1"/>
  <c r="B22" i="1" s="1"/>
  <c r="R16" i="9" l="1"/>
  <c r="S16" i="9"/>
  <c r="T16" i="9"/>
  <c r="U16" i="9"/>
  <c r="V16" i="9"/>
  <c r="C16" i="9"/>
  <c r="W16" i="9"/>
  <c r="D16" i="9"/>
  <c r="X16" i="9"/>
  <c r="E16" i="9"/>
  <c r="Y16" i="9"/>
  <c r="Z16" i="9"/>
  <c r="G16" i="9"/>
  <c r="AA16" i="9"/>
  <c r="H16" i="9"/>
  <c r="AB16" i="9"/>
  <c r="AC16" i="9"/>
  <c r="J16" i="9"/>
  <c r="K16" i="9"/>
  <c r="AE16" i="9"/>
  <c r="L16" i="9"/>
  <c r="AF16" i="9"/>
  <c r="O16" i="9"/>
  <c r="P16" i="9"/>
  <c r="Q16" i="9"/>
  <c r="F16" i="9"/>
  <c r="I16" i="9"/>
  <c r="AD16" i="9"/>
  <c r="M16" i="9"/>
  <c r="AG16" i="9"/>
  <c r="G18" i="9"/>
  <c r="E18" i="9"/>
  <c r="AH22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19" i="8"/>
  <c r="K19" i="8"/>
  <c r="L19" i="8"/>
  <c r="AH20" i="8"/>
  <c r="B20" i="8"/>
  <c r="B19" i="8"/>
  <c r="C19" i="8"/>
  <c r="E19" i="8"/>
  <c r="F19" i="8"/>
  <c r="G19" i="8"/>
  <c r="H19" i="8"/>
  <c r="I19" i="8"/>
  <c r="J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D19" i="8"/>
  <c r="B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B16" i="6"/>
  <c r="B24" i="6" s="1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6" i="6"/>
  <c r="AH18" i="6"/>
  <c r="AH17" i="6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I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6" i="5"/>
  <c r="B24" i="5" s="1"/>
  <c r="V18" i="9"/>
  <c r="B18" i="9"/>
  <c r="C18" i="9"/>
  <c r="D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23" i="11"/>
  <c r="B21" i="11"/>
  <c r="B22" i="11"/>
  <c r="B21" i="10"/>
  <c r="B22" i="10"/>
  <c r="AM16" i="9"/>
  <c r="AL16" i="9"/>
  <c r="AK16" i="9"/>
  <c r="AJ16" i="9"/>
  <c r="AI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CX16" i="9"/>
  <c r="CW16" i="9"/>
  <c r="CV16" i="9"/>
  <c r="CU16" i="9"/>
  <c r="CT16" i="9"/>
  <c r="CS16" i="9"/>
  <c r="CR16" i="9"/>
  <c r="CQ16" i="9"/>
  <c r="CP16" i="9"/>
  <c r="CO16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17" i="9"/>
  <c r="D17" i="9"/>
  <c r="B17" i="9"/>
  <c r="AI8" i="7"/>
  <c r="B29" i="8"/>
  <c r="B30" i="8"/>
  <c r="B31" i="8"/>
  <c r="B20" i="1"/>
  <c r="B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L21" i="1"/>
  <c r="AI26" i="4"/>
  <c r="AI25" i="4"/>
  <c r="AI22" i="4"/>
  <c r="AI23" i="4"/>
  <c r="AI24" i="4"/>
  <c r="AK22" i="3"/>
  <c r="AK21" i="3"/>
  <c r="AK20" i="3"/>
  <c r="C21" i="1"/>
  <c r="D21" i="1"/>
  <c r="E21" i="1"/>
  <c r="F21" i="1"/>
  <c r="G21" i="1"/>
  <c r="H21" i="1"/>
  <c r="I21" i="1"/>
  <c r="J21" i="1"/>
  <c r="K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I12" i="1"/>
  <c r="AI19" i="2"/>
  <c r="AI22" i="2"/>
  <c r="AI20" i="2"/>
  <c r="AI21" i="2"/>
  <c r="CC11" i="1"/>
  <c r="B23" i="9" l="1"/>
  <c r="B21" i="9"/>
  <c r="B22" i="9"/>
  <c r="B26" i="5"/>
  <c r="B25" i="5"/>
  <c r="B20" i="11"/>
  <c r="B20" i="10"/>
  <c r="B32" i="8"/>
  <c r="B25" i="6"/>
  <c r="B26" i="6"/>
  <c r="AI9" i="7"/>
  <c r="AI10" i="7"/>
  <c r="B28" i="8"/>
  <c r="AK23" i="4"/>
  <c r="AI11" i="1"/>
  <c r="AI10" i="1"/>
  <c r="AI9" i="1"/>
  <c r="AI14" i="1" s="1"/>
  <c r="AK20" i="2"/>
  <c r="AK21" i="2"/>
  <c r="AK22" i="2"/>
  <c r="B20" i="9" l="1"/>
  <c r="AJ13" i="6"/>
  <c r="B23" i="5"/>
  <c r="AI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<sst xmlns="http://schemas.openxmlformats.org/spreadsheetml/2006/main" count="2459" uniqueCount="207">
  <si>
    <t>EX</t>
  </si>
  <si>
    <t>W</t>
  </si>
  <si>
    <t>L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</si>
  <si>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</si>
  <si>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</si>
  <si>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</si>
  <si>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</si>
  <si>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</si>
  <si>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</si>
  <si>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</si>
  <si>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</si>
  <si>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</si>
  <si>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</si>
  <si>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</si>
  <si>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</si>
  <si>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</si>
  <si>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</si>
  <si>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</si>
  <si>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</si>
  <si>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</si>
  <si>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</si>
  <si>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</si>
  <si>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</si>
  <si>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</si>
  <si>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</si>
  <si>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</si>
  <si>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</si>
  <si>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</si>
  <si>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</si>
  <si>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</si>
  <si>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</si>
  <si>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</si>
  <si>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</si>
  <si>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</si>
  <si>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</si>
  <si>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</si>
  <si>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</si>
  <si>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TM1</t>
  </si>
  <si>
    <t>A</t>
  </si>
  <si>
    <t>JJ</t>
  </si>
  <si>
    <t>J</t>
  </si>
  <si>
    <t>X</t>
  </si>
  <si>
    <t>F</t>
  </si>
  <si>
    <t>XX</t>
  </si>
  <si>
    <t>P</t>
  </si>
  <si>
    <t>TM2</t>
  </si>
  <si>
    <t>KK</t>
  </si>
  <si>
    <t>K</t>
  </si>
  <si>
    <t>TM3</t>
  </si>
  <si>
    <t>PP</t>
  </si>
  <si>
    <t>Probability that this team will have "x" amount of wins</t>
  </si>
  <si>
    <t>Wins</t>
  </si>
  <si>
    <t>Win%</t>
  </si>
  <si>
    <t xml:space="preserve">Probability that this team will be the divison winner and have"x" wins </t>
  </si>
  <si>
    <t>DWP</t>
  </si>
  <si>
    <t>Gms</t>
  </si>
  <si>
    <t>Wabash River</t>
  </si>
  <si>
    <t>*Bold indicates double-header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</si>
  <si>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</si>
  <si>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</si>
  <si>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</si>
  <si>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</si>
  <si>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</si>
  <si>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</si>
  <si>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</si>
  <si>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</si>
  <si>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</si>
  <si>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</si>
  <si>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</si>
  <si>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</si>
  <si>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</si>
  <si>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</si>
  <si>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</si>
  <si>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</si>
  <si>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</si>
  <si>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</si>
  <si>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</si>
  <si>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</si>
  <si>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</si>
  <si>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</si>
  <si>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</si>
  <si>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</si>
  <si>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</si>
  <si>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</si>
  <si>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</si>
  <si>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</si>
  <si>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</si>
  <si>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</si>
  <si>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</si>
  <si>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</si>
  <si>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</si>
  <si>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NOR</t>
  </si>
  <si>
    <t>WL</t>
  </si>
  <si>
    <t>WW</t>
  </si>
  <si>
    <t>SPG</t>
  </si>
  <si>
    <t>LL</t>
  </si>
  <si>
    <t>TH</t>
  </si>
  <si>
    <t>DAN</t>
  </si>
  <si>
    <t>DIVISON WIN PROBABILITY</t>
  </si>
  <si>
    <t>Probability that this team will have "x" amount of wins and be the divison winner</t>
  </si>
  <si>
    <t>Conf</t>
  </si>
  <si>
    <t>PRE</t>
  </si>
  <si>
    <t>Ohio River Valley</t>
  </si>
  <si>
    <t>CCK</t>
  </si>
  <si>
    <t>W JHS</t>
  </si>
  <si>
    <t>CHI L</t>
  </si>
  <si>
    <t>W CHI</t>
  </si>
  <si>
    <t>W LAF</t>
  </si>
  <si>
    <t>JHSJHS LL</t>
  </si>
  <si>
    <t>JHS L</t>
  </si>
  <si>
    <t>LAF L</t>
  </si>
  <si>
    <t>JHS</t>
  </si>
  <si>
    <t>CHICHI</t>
  </si>
  <si>
    <t>CHI</t>
  </si>
  <si>
    <t>W CCK</t>
  </si>
  <si>
    <t>W LAFLAF L</t>
  </si>
  <si>
    <t>CCK L</t>
  </si>
  <si>
    <t>CCKCCK</t>
  </si>
  <si>
    <t>WW CCKCCK</t>
  </si>
  <si>
    <t>LAF</t>
  </si>
  <si>
    <t>W CHICHI L</t>
  </si>
  <si>
    <t>6-11 22</t>
  </si>
  <si>
    <t>10-5 21</t>
  </si>
  <si>
    <t>4-3 9</t>
  </si>
  <si>
    <t>Great River</t>
  </si>
  <si>
    <t>BUR</t>
  </si>
  <si>
    <t>CLT</t>
  </si>
  <si>
    <t>ILV</t>
  </si>
  <si>
    <t>QCY</t>
  </si>
  <si>
    <t>DIV</t>
  </si>
  <si>
    <t>5-6</t>
  </si>
  <si>
    <t>6-0</t>
  </si>
  <si>
    <t>2-4</t>
  </si>
  <si>
    <t>2-5</t>
  </si>
  <si>
    <t>BUR v ILV 3-2 5</t>
  </si>
  <si>
    <t>CLT V QCY 3-0 4</t>
  </si>
  <si>
    <t>BUR V QCY 2-2 6</t>
  </si>
  <si>
    <t>ILV V QCY 0-0 N/A</t>
  </si>
  <si>
    <t>Prairie Land</t>
  </si>
  <si>
    <t>ALT</t>
  </si>
  <si>
    <t>CAP</t>
  </si>
  <si>
    <t>JAC</t>
  </si>
  <si>
    <t>OFA</t>
  </si>
  <si>
    <t>THR</t>
  </si>
  <si>
    <t>ALT V OFA 3-0</t>
  </si>
  <si>
    <t>ALT V THR 1-2</t>
  </si>
  <si>
    <t>OFA V THR 0-1</t>
  </si>
  <si>
    <t>4-7</t>
  </si>
  <si>
    <t>2-7</t>
  </si>
  <si>
    <t>WX</t>
  </si>
  <si>
    <t>XL</t>
  </si>
  <si>
    <t>WTTL</t>
  </si>
  <si>
    <t>WXXL</t>
  </si>
  <si>
    <t>WS</t>
  </si>
  <si>
    <t>XXLL</t>
  </si>
  <si>
    <t>SL</t>
  </si>
  <si>
    <t>WD</t>
  </si>
  <si>
    <t>DL</t>
  </si>
  <si>
    <t>T</t>
  </si>
  <si>
    <t>D</t>
  </si>
  <si>
    <t>TT</t>
  </si>
  <si>
    <t>S</t>
  </si>
  <si>
    <t>NL</t>
  </si>
  <si>
    <t>WN</t>
  </si>
  <si>
    <t>N</t>
  </si>
  <si>
    <t>WNNL</t>
  </si>
  <si>
    <t>WSSL</t>
  </si>
  <si>
    <t>NN</t>
  </si>
  <si>
    <t>WA</t>
  </si>
  <si>
    <t>WJJL</t>
  </si>
  <si>
    <t>WJ</t>
  </si>
  <si>
    <t>WF</t>
  </si>
  <si>
    <t>PL</t>
  </si>
  <si>
    <t>AL</t>
  </si>
  <si>
    <t>WP</t>
  </si>
  <si>
    <t>WKKL</t>
  </si>
  <si>
    <t>KL</t>
  </si>
  <si>
    <t>WWXX</t>
  </si>
  <si>
    <t>WK</t>
  </si>
  <si>
    <t>JL</t>
  </si>
  <si>
    <t>PPLL</t>
  </si>
  <si>
    <t>CL</t>
  </si>
  <si>
    <t>WC</t>
  </si>
  <si>
    <t>WI</t>
  </si>
  <si>
    <t>WQQL</t>
  </si>
  <si>
    <t>IL</t>
  </si>
  <si>
    <t>QL</t>
  </si>
  <si>
    <t>C</t>
  </si>
  <si>
    <t>Q</t>
  </si>
  <si>
    <t>I</t>
  </si>
  <si>
    <t>BL</t>
  </si>
  <si>
    <t>WQ</t>
  </si>
  <si>
    <t>WB</t>
  </si>
  <si>
    <t>WWCC</t>
  </si>
  <si>
    <t>CCLL</t>
  </si>
  <si>
    <t>B</t>
  </si>
  <si>
    <t>CC</t>
  </si>
  <si>
    <t>WBBL</t>
  </si>
  <si>
    <t>WO</t>
  </si>
  <si>
    <t>OOLL</t>
  </si>
  <si>
    <t>OL</t>
  </si>
  <si>
    <t>WT</t>
  </si>
  <si>
    <t>O</t>
  </si>
  <si>
    <t>OO</t>
  </si>
  <si>
    <t>TL</t>
  </si>
  <si>
    <t>WWAA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</si>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</sst>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44444"/>
      <name val="Consolas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" fontId="0" fillId="0" borderId="0" xfId="0" quotePrefix="1" applyNumberFormat="1"/>
    <xf numFmtId="16" fontId="2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quotePrefix="1" applyFont="1"/>
    <xf numFmtId="0" fontId="0" fillId="0" borderId="1" xfId="0" applyBorder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Wabash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'Wabash River 1st'!$C$56</c:f>
              <c:strCache>
                <c:ptCount val="1"/>
                <c:pt idx="0">
                  <c:v>NOR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1st'!$D$55:$AJ$55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'Wabash River 1st'!$D$56:$AJ$56</c:f>
              <c:numCache>
                <c:formatCode>General</c:formatCode>
                <c:ptCount val="33"/>
                <c:pt idx="0">
                  <c:v>0.27</c:v>
                </c:pt>
                <c:pt idx="1">
                  <c:v>0.316</c:v>
                </c:pt>
                <c:pt idx="2">
                  <c:v>0.39900000000000002</c:v>
                </c:pt>
                <c:pt idx="3">
                  <c:v>0.35499999999999998</c:v>
                </c:pt>
                <c:pt idx="4">
                  <c:v>0.42199999999999999</c:v>
                </c:pt>
                <c:pt idx="5">
                  <c:v>0.33600000000000002</c:v>
                </c:pt>
                <c:pt idx="6">
                  <c:v>0.28100000000000003</c:v>
                </c:pt>
                <c:pt idx="7">
                  <c:v>0.39300000000000002</c:v>
                </c:pt>
                <c:pt idx="8">
                  <c:v>0.50900000000000001</c:v>
                </c:pt>
                <c:pt idx="9">
                  <c:v>0.54500000000000004</c:v>
                </c:pt>
                <c:pt idx="10">
                  <c:v>0.52500000000000002</c:v>
                </c:pt>
                <c:pt idx="11">
                  <c:v>0.52500000000000002</c:v>
                </c:pt>
                <c:pt idx="12">
                  <c:v>0.52500000000000002</c:v>
                </c:pt>
                <c:pt idx="13">
                  <c:v>0.65600000000000003</c:v>
                </c:pt>
                <c:pt idx="14">
                  <c:v>0.59499999999999997</c:v>
                </c:pt>
                <c:pt idx="15">
                  <c:v>0.5</c:v>
                </c:pt>
                <c:pt idx="16">
                  <c:v>0.504</c:v>
                </c:pt>
                <c:pt idx="17">
                  <c:v>0.40699999999999997</c:v>
                </c:pt>
                <c:pt idx="18">
                  <c:v>0.33</c:v>
                </c:pt>
                <c:pt idx="19">
                  <c:v>0.33100000000000002</c:v>
                </c:pt>
                <c:pt idx="20">
                  <c:v>0.25</c:v>
                </c:pt>
                <c:pt idx="21">
                  <c:v>0.314</c:v>
                </c:pt>
                <c:pt idx="22">
                  <c:v>0.44400000000000001</c:v>
                </c:pt>
                <c:pt idx="23">
                  <c:v>0.245</c:v>
                </c:pt>
                <c:pt idx="24">
                  <c:v>0.32600000000000001</c:v>
                </c:pt>
                <c:pt idx="25">
                  <c:v>0.24</c:v>
                </c:pt>
                <c:pt idx="26">
                  <c:v>7.4999999999999997E-2</c:v>
                </c:pt>
                <c:pt idx="27">
                  <c:v>0.107</c:v>
                </c:pt>
                <c:pt idx="28">
                  <c:v>0.108</c:v>
                </c:pt>
                <c:pt idx="29">
                  <c:v>3.1E-2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8-490D-906D-686ED50818C9}"/>
            </c:ext>
          </c:extLst>
        </c:ser>
        <c:ser>
          <c:idx val="1"/>
          <c:order val="1"/>
          <c:tx>
            <c:strRef>
              <c:f>'Wabash River 1st'!$C$57</c:f>
              <c:strCache>
                <c:ptCount val="1"/>
                <c:pt idx="0">
                  <c:v>SPG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1st'!$D$55:$AJ$55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'Wabash River 1st'!$D$57:$AJ$57</c:f>
              <c:numCache>
                <c:formatCode>General</c:formatCode>
                <c:ptCount val="33"/>
                <c:pt idx="0">
                  <c:v>0.255</c:v>
                </c:pt>
                <c:pt idx="1">
                  <c:v>0.28799999999999998</c:v>
                </c:pt>
                <c:pt idx="2">
                  <c:v>0.21299999999999999</c:v>
                </c:pt>
                <c:pt idx="3">
                  <c:v>0.31900000000000001</c:v>
                </c:pt>
                <c:pt idx="4">
                  <c:v>0.22</c:v>
                </c:pt>
                <c:pt idx="5">
                  <c:v>0.30099999999999999</c:v>
                </c:pt>
                <c:pt idx="6">
                  <c:v>0.32600000000000001</c:v>
                </c:pt>
                <c:pt idx="7">
                  <c:v>0.25700000000000001</c:v>
                </c:pt>
                <c:pt idx="8">
                  <c:v>0.25</c:v>
                </c:pt>
                <c:pt idx="9">
                  <c:v>0.19700000000000001</c:v>
                </c:pt>
                <c:pt idx="10">
                  <c:v>0.247</c:v>
                </c:pt>
                <c:pt idx="11">
                  <c:v>0.247</c:v>
                </c:pt>
                <c:pt idx="12">
                  <c:v>0.247</c:v>
                </c:pt>
                <c:pt idx="13">
                  <c:v>0.161</c:v>
                </c:pt>
                <c:pt idx="14">
                  <c:v>0.14099999999999999</c:v>
                </c:pt>
                <c:pt idx="15">
                  <c:v>0.224</c:v>
                </c:pt>
                <c:pt idx="16">
                  <c:v>0.22700000000000001</c:v>
                </c:pt>
                <c:pt idx="17">
                  <c:v>0.19</c:v>
                </c:pt>
                <c:pt idx="18">
                  <c:v>0.312</c:v>
                </c:pt>
                <c:pt idx="19">
                  <c:v>0.29899999999999999</c:v>
                </c:pt>
                <c:pt idx="20">
                  <c:v>0.248</c:v>
                </c:pt>
                <c:pt idx="21">
                  <c:v>0.20499999999999999</c:v>
                </c:pt>
                <c:pt idx="22">
                  <c:v>0.106</c:v>
                </c:pt>
                <c:pt idx="23">
                  <c:v>0.14199999999999999</c:v>
                </c:pt>
                <c:pt idx="24">
                  <c:v>5.0999999999999997E-2</c:v>
                </c:pt>
                <c:pt idx="25">
                  <c:v>5.3999999999999999E-2</c:v>
                </c:pt>
                <c:pt idx="26">
                  <c:v>3.5999999999999997E-2</c:v>
                </c:pt>
                <c:pt idx="27">
                  <c:v>1.2999999999999999E-2</c:v>
                </c:pt>
                <c:pt idx="28">
                  <c:v>2.3E-2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88-490D-906D-686ED50818C9}"/>
            </c:ext>
          </c:extLst>
        </c:ser>
        <c:ser>
          <c:idx val="2"/>
          <c:order val="2"/>
          <c:tx>
            <c:strRef>
              <c:f>'Wabash River 1st'!$C$58</c:f>
              <c:strCache>
                <c:ptCount val="1"/>
                <c:pt idx="0">
                  <c:v>TH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1st'!$D$55:$AJ$55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'Wabash River 1st'!$D$58:$AJ$58</c:f>
              <c:numCache>
                <c:formatCode>General</c:formatCode>
                <c:ptCount val="33"/>
                <c:pt idx="0">
                  <c:v>0.312</c:v>
                </c:pt>
                <c:pt idx="1">
                  <c:v>0.21099999999999999</c:v>
                </c:pt>
                <c:pt idx="2">
                  <c:v>0.151</c:v>
                </c:pt>
                <c:pt idx="3">
                  <c:v>0.125</c:v>
                </c:pt>
                <c:pt idx="4">
                  <c:v>0.114</c:v>
                </c:pt>
                <c:pt idx="5">
                  <c:v>0.11</c:v>
                </c:pt>
                <c:pt idx="6">
                  <c:v>0.11899999999999999</c:v>
                </c:pt>
                <c:pt idx="7">
                  <c:v>0.13200000000000001</c:v>
                </c:pt>
                <c:pt idx="8">
                  <c:v>8.8999999999999996E-2</c:v>
                </c:pt>
                <c:pt idx="9">
                  <c:v>9.5000000000000001E-2</c:v>
                </c:pt>
                <c:pt idx="10">
                  <c:v>0.127</c:v>
                </c:pt>
                <c:pt idx="11">
                  <c:v>0.127</c:v>
                </c:pt>
                <c:pt idx="12">
                  <c:v>0.127</c:v>
                </c:pt>
                <c:pt idx="13">
                  <c:v>0.122</c:v>
                </c:pt>
                <c:pt idx="14">
                  <c:v>0.216</c:v>
                </c:pt>
                <c:pt idx="15">
                  <c:v>0.24399999999999999</c:v>
                </c:pt>
                <c:pt idx="16">
                  <c:v>0.23899999999999999</c:v>
                </c:pt>
                <c:pt idx="17">
                  <c:v>0.38400000000000001</c:v>
                </c:pt>
                <c:pt idx="18">
                  <c:v>0.30199999999999999</c:v>
                </c:pt>
                <c:pt idx="19">
                  <c:v>0.28599999999999998</c:v>
                </c:pt>
                <c:pt idx="20">
                  <c:v>0.33400000000000002</c:v>
                </c:pt>
                <c:pt idx="21">
                  <c:v>0.26400000000000001</c:v>
                </c:pt>
                <c:pt idx="22">
                  <c:v>0.14699999999999999</c:v>
                </c:pt>
                <c:pt idx="23">
                  <c:v>0.193</c:v>
                </c:pt>
                <c:pt idx="24">
                  <c:v>7.9000000000000001E-2</c:v>
                </c:pt>
                <c:pt idx="25">
                  <c:v>4.9000000000000002E-2</c:v>
                </c:pt>
                <c:pt idx="26">
                  <c:v>4.9000000000000002E-2</c:v>
                </c:pt>
                <c:pt idx="27">
                  <c:v>3.0000000000000001E-3</c:v>
                </c:pt>
                <c:pt idx="28">
                  <c:v>4.0000000000000001E-3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88-490D-906D-686ED50818C9}"/>
            </c:ext>
          </c:extLst>
        </c:ser>
        <c:ser>
          <c:idx val="3"/>
          <c:order val="3"/>
          <c:tx>
            <c:strRef>
              <c:f>'Wabash River 1st'!$C$59</c:f>
              <c:strCache>
                <c:ptCount val="1"/>
                <c:pt idx="0">
                  <c:v>DAN</c:v>
                </c:pt>
              </c:strCache>
            </c:strRef>
          </c:tx>
          <c:spPr>
            <a:ln w="28575" cap="rnd">
              <a:solidFill>
                <a:srgbClr val="375623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1st'!$D$55:$AJ$55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'Wabash River 1st'!$D$59:$AJ$59</c:f>
              <c:numCache>
                <c:formatCode>General</c:formatCode>
                <c:ptCount val="33"/>
                <c:pt idx="0">
                  <c:v>0.16300000000000001</c:v>
                </c:pt>
                <c:pt idx="1">
                  <c:v>0.186</c:v>
                </c:pt>
                <c:pt idx="2">
                  <c:v>0.23699999999999999</c:v>
                </c:pt>
                <c:pt idx="3">
                  <c:v>0.20100000000000001</c:v>
                </c:pt>
                <c:pt idx="4">
                  <c:v>0.24399999999999999</c:v>
                </c:pt>
                <c:pt idx="5">
                  <c:v>0.253</c:v>
                </c:pt>
                <c:pt idx="6">
                  <c:v>0.27400000000000002</c:v>
                </c:pt>
                <c:pt idx="7">
                  <c:v>0.218</c:v>
                </c:pt>
                <c:pt idx="8">
                  <c:v>0.152</c:v>
                </c:pt>
                <c:pt idx="9">
                  <c:v>0.16200000000000001</c:v>
                </c:pt>
                <c:pt idx="10">
                  <c:v>0.10199999999999999</c:v>
                </c:pt>
                <c:pt idx="11">
                  <c:v>0.10199999999999999</c:v>
                </c:pt>
                <c:pt idx="12">
                  <c:v>0.10199999999999999</c:v>
                </c:pt>
                <c:pt idx="13">
                  <c:v>0.06</c:v>
                </c:pt>
                <c:pt idx="14">
                  <c:v>4.9000000000000002E-2</c:v>
                </c:pt>
                <c:pt idx="15">
                  <c:v>3.2000000000000001E-2</c:v>
                </c:pt>
                <c:pt idx="16">
                  <c:v>2.9000000000000001E-2</c:v>
                </c:pt>
                <c:pt idx="17">
                  <c:v>1.9E-2</c:v>
                </c:pt>
                <c:pt idx="18">
                  <c:v>5.6000000000000001E-2</c:v>
                </c:pt>
                <c:pt idx="19">
                  <c:v>8.5000000000000006E-2</c:v>
                </c:pt>
                <c:pt idx="20">
                  <c:v>0.16800000000000001</c:v>
                </c:pt>
                <c:pt idx="21">
                  <c:v>0.217</c:v>
                </c:pt>
                <c:pt idx="22">
                  <c:v>0.30299999999999999</c:v>
                </c:pt>
                <c:pt idx="23">
                  <c:v>0.42</c:v>
                </c:pt>
                <c:pt idx="24">
                  <c:v>0.54400000000000004</c:v>
                </c:pt>
                <c:pt idx="25">
                  <c:v>0.65600000000000003</c:v>
                </c:pt>
                <c:pt idx="26">
                  <c:v>0.83899999999999997</c:v>
                </c:pt>
                <c:pt idx="27">
                  <c:v>0.877</c:v>
                </c:pt>
                <c:pt idx="28">
                  <c:v>0.86499999999999999</c:v>
                </c:pt>
                <c:pt idx="29">
                  <c:v>0.96899999999999997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88-490D-906D-686ED5081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22952"/>
        <c:axId val="507537352"/>
      </c:lineChart>
      <c:catAx>
        <c:axId val="50752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37352"/>
        <c:crosses val="autoZero"/>
        <c:auto val="1"/>
        <c:lblAlgn val="ctr"/>
        <c:lblOffset val="100"/>
        <c:noMultiLvlLbl val="0"/>
      </c:catAx>
      <c:valAx>
        <c:axId val="507537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2952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Ohio River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'Ohio River Valley 1st'!$C$24</c:f>
              <c:strCache>
                <c:ptCount val="1"/>
                <c:pt idx="0">
                  <c:v>CCK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'Ohio River Valley 1st'!$D$24:$AJ$24</c:f>
              <c:numCache>
                <c:formatCode>General</c:formatCode>
                <c:ptCount val="33"/>
                <c:pt idx="0">
                  <c:v>0.30099999999999999</c:v>
                </c:pt>
                <c:pt idx="1">
                  <c:v>0.223</c:v>
                </c:pt>
                <c:pt idx="2">
                  <c:v>0.151</c:v>
                </c:pt>
                <c:pt idx="3">
                  <c:v>0.10199999999999999</c:v>
                </c:pt>
                <c:pt idx="4">
                  <c:v>7.3999999999999996E-2</c:v>
                </c:pt>
                <c:pt idx="5">
                  <c:v>3.7999999999999999E-2</c:v>
                </c:pt>
                <c:pt idx="6">
                  <c:v>3.3000000000000002E-2</c:v>
                </c:pt>
                <c:pt idx="7">
                  <c:v>0.03</c:v>
                </c:pt>
                <c:pt idx="8">
                  <c:v>3.9E-2</c:v>
                </c:pt>
                <c:pt idx="9">
                  <c:v>3.3000000000000002E-2</c:v>
                </c:pt>
                <c:pt idx="10">
                  <c:v>4.7E-2</c:v>
                </c:pt>
                <c:pt idx="11">
                  <c:v>4.7E-2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1.4E-2</c:v>
                </c:pt>
                <c:pt idx="15">
                  <c:v>5.0000000000000001E-3</c:v>
                </c:pt>
                <c:pt idx="16">
                  <c:v>7.0000000000000001E-3</c:v>
                </c:pt>
                <c:pt idx="17">
                  <c:v>8.0000000000000002E-3</c:v>
                </c:pt>
                <c:pt idx="18">
                  <c:v>7.0000000000000001E-3</c:v>
                </c:pt>
                <c:pt idx="19">
                  <c:v>2E-3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E-41A2-B4B7-7F54279E834E}"/>
            </c:ext>
          </c:extLst>
        </c:ser>
        <c:ser>
          <c:idx val="1"/>
          <c:order val="1"/>
          <c:tx>
            <c:strRef>
              <c:f>'Ohio River Valley 1st'!$C$25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'Ohio River Valley 1st'!$D$25:$AJ$25</c:f>
              <c:numCache>
                <c:formatCode>General</c:formatCode>
                <c:ptCount val="33"/>
                <c:pt idx="0">
                  <c:v>0.191</c:v>
                </c:pt>
                <c:pt idx="1">
                  <c:v>0.24099999999999999</c:v>
                </c:pt>
                <c:pt idx="2">
                  <c:v>0.28699999999999998</c:v>
                </c:pt>
                <c:pt idx="3">
                  <c:v>0.34399999999999997</c:v>
                </c:pt>
                <c:pt idx="4">
                  <c:v>0.35299999999999998</c:v>
                </c:pt>
                <c:pt idx="5">
                  <c:v>0.38200000000000001</c:v>
                </c:pt>
                <c:pt idx="6">
                  <c:v>0.35599999999999998</c:v>
                </c:pt>
                <c:pt idx="7">
                  <c:v>0.434</c:v>
                </c:pt>
                <c:pt idx="8">
                  <c:v>0.32200000000000001</c:v>
                </c:pt>
                <c:pt idx="9">
                  <c:v>0.29499999999999998</c:v>
                </c:pt>
                <c:pt idx="10">
                  <c:v>0.247</c:v>
                </c:pt>
                <c:pt idx="11">
                  <c:v>0.247</c:v>
                </c:pt>
                <c:pt idx="12">
                  <c:v>0.23699999999999999</c:v>
                </c:pt>
                <c:pt idx="13">
                  <c:v>0.32</c:v>
                </c:pt>
                <c:pt idx="14">
                  <c:v>0.23100000000000001</c:v>
                </c:pt>
                <c:pt idx="15">
                  <c:v>0.25600000000000001</c:v>
                </c:pt>
                <c:pt idx="16">
                  <c:v>0.32800000000000001</c:v>
                </c:pt>
                <c:pt idx="17">
                  <c:v>0.39300000000000002</c:v>
                </c:pt>
                <c:pt idx="18">
                  <c:v>0.36699999999999999</c:v>
                </c:pt>
                <c:pt idx="19">
                  <c:v>0.29799999999999999</c:v>
                </c:pt>
                <c:pt idx="20">
                  <c:v>0.191</c:v>
                </c:pt>
                <c:pt idx="21">
                  <c:v>0.223</c:v>
                </c:pt>
                <c:pt idx="22">
                  <c:v>0.379</c:v>
                </c:pt>
                <c:pt idx="23">
                  <c:v>0.44600000000000001</c:v>
                </c:pt>
                <c:pt idx="24">
                  <c:v>0.48499999999999999</c:v>
                </c:pt>
                <c:pt idx="25">
                  <c:v>0.68</c:v>
                </c:pt>
                <c:pt idx="26">
                  <c:v>0.84799999999999998</c:v>
                </c:pt>
                <c:pt idx="27">
                  <c:v>0.86699999999999999</c:v>
                </c:pt>
                <c:pt idx="28">
                  <c:v>0.92700000000000005</c:v>
                </c:pt>
                <c:pt idx="29">
                  <c:v>0.996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8E-41A2-B4B7-7F54279E834E}"/>
            </c:ext>
          </c:extLst>
        </c:ser>
        <c:ser>
          <c:idx val="2"/>
          <c:order val="2"/>
          <c:tx>
            <c:strRef>
              <c:f>'Ohio River Valley 1st'!$C$26</c:f>
              <c:strCache>
                <c:ptCount val="1"/>
                <c:pt idx="0">
                  <c:v>JHS</c:v>
                </c:pt>
              </c:strCache>
            </c:strRef>
          </c:tx>
          <c:spPr>
            <a:ln w="28575" cap="rnd">
              <a:solidFill>
                <a:srgbClr val="806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'Ohio River Valley 1st'!$D$26:$AJ$26</c:f>
              <c:numCache>
                <c:formatCode>General</c:formatCode>
                <c:ptCount val="33"/>
                <c:pt idx="0">
                  <c:v>0.158</c:v>
                </c:pt>
                <c:pt idx="1">
                  <c:v>0.114</c:v>
                </c:pt>
                <c:pt idx="2">
                  <c:v>7.3999999999999996E-2</c:v>
                </c:pt>
                <c:pt idx="3">
                  <c:v>9.4E-2</c:v>
                </c:pt>
                <c:pt idx="4">
                  <c:v>9.9000000000000005E-2</c:v>
                </c:pt>
                <c:pt idx="5">
                  <c:v>7.3999999999999996E-2</c:v>
                </c:pt>
                <c:pt idx="6">
                  <c:v>0.129</c:v>
                </c:pt>
                <c:pt idx="7">
                  <c:v>8.4000000000000005E-2</c:v>
                </c:pt>
                <c:pt idx="8">
                  <c:v>7.8E-2</c:v>
                </c:pt>
                <c:pt idx="9">
                  <c:v>0.13700000000000001</c:v>
                </c:pt>
                <c:pt idx="10">
                  <c:v>0.28799999999999998</c:v>
                </c:pt>
                <c:pt idx="11">
                  <c:v>0.28799999999999998</c:v>
                </c:pt>
                <c:pt idx="12">
                  <c:v>0.46400000000000002</c:v>
                </c:pt>
                <c:pt idx="13">
                  <c:v>0.46</c:v>
                </c:pt>
                <c:pt idx="14">
                  <c:v>0.47299999999999998</c:v>
                </c:pt>
                <c:pt idx="15">
                  <c:v>0.51400000000000001</c:v>
                </c:pt>
                <c:pt idx="16">
                  <c:v>0.36699999999999999</c:v>
                </c:pt>
                <c:pt idx="17">
                  <c:v>0.23</c:v>
                </c:pt>
                <c:pt idx="18">
                  <c:v>0.14499999999999999</c:v>
                </c:pt>
                <c:pt idx="19">
                  <c:v>0.16500000000000001</c:v>
                </c:pt>
                <c:pt idx="20">
                  <c:v>0.316</c:v>
                </c:pt>
                <c:pt idx="21">
                  <c:v>0.36499999999999999</c:v>
                </c:pt>
                <c:pt idx="22">
                  <c:v>0.27800000000000002</c:v>
                </c:pt>
                <c:pt idx="23">
                  <c:v>0.13100000000000001</c:v>
                </c:pt>
                <c:pt idx="24">
                  <c:v>4.2000000000000003E-2</c:v>
                </c:pt>
                <c:pt idx="25">
                  <c:v>1.2999999999999999E-2</c:v>
                </c:pt>
                <c:pt idx="26">
                  <c:v>2E-3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8E-41A2-B4B7-7F54279E834E}"/>
            </c:ext>
          </c:extLst>
        </c:ser>
        <c:ser>
          <c:idx val="3"/>
          <c:order val="3"/>
          <c:tx>
            <c:strRef>
              <c:f>'Ohio River Valley 1st'!$C$27</c:f>
              <c:strCache>
                <c:ptCount val="1"/>
                <c:pt idx="0">
                  <c:v>LAF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'Ohio River Valley 1st'!$D$27:$AJ$27</c:f>
              <c:numCache>
                <c:formatCode>General</c:formatCode>
                <c:ptCount val="33"/>
                <c:pt idx="0">
                  <c:v>0.35</c:v>
                </c:pt>
                <c:pt idx="1">
                  <c:v>0.42299999999999999</c:v>
                </c:pt>
                <c:pt idx="2">
                  <c:v>0.48799999999999999</c:v>
                </c:pt>
                <c:pt idx="3">
                  <c:v>0.46</c:v>
                </c:pt>
                <c:pt idx="4">
                  <c:v>0.47399999999999998</c:v>
                </c:pt>
                <c:pt idx="5">
                  <c:v>0.505</c:v>
                </c:pt>
                <c:pt idx="6">
                  <c:v>0.48199999999999998</c:v>
                </c:pt>
                <c:pt idx="7">
                  <c:v>0.45300000000000001</c:v>
                </c:pt>
                <c:pt idx="8">
                  <c:v>0.56200000000000006</c:v>
                </c:pt>
                <c:pt idx="9">
                  <c:v>0.53600000000000003</c:v>
                </c:pt>
                <c:pt idx="10">
                  <c:v>0.41799999999999998</c:v>
                </c:pt>
                <c:pt idx="11">
                  <c:v>0.41799999999999998</c:v>
                </c:pt>
                <c:pt idx="12">
                  <c:v>0.28499999999999998</c:v>
                </c:pt>
                <c:pt idx="13">
                  <c:v>0.20599999999999999</c:v>
                </c:pt>
                <c:pt idx="14">
                  <c:v>0.28100000000000003</c:v>
                </c:pt>
                <c:pt idx="15">
                  <c:v>0.22500000000000001</c:v>
                </c:pt>
                <c:pt idx="16">
                  <c:v>0.29799999999999999</c:v>
                </c:pt>
                <c:pt idx="17">
                  <c:v>0.36899999999999999</c:v>
                </c:pt>
                <c:pt idx="18">
                  <c:v>0.48</c:v>
                </c:pt>
                <c:pt idx="19">
                  <c:v>0.53500000000000003</c:v>
                </c:pt>
                <c:pt idx="20">
                  <c:v>0.49299999999999999</c:v>
                </c:pt>
                <c:pt idx="21">
                  <c:v>0.41199999999999998</c:v>
                </c:pt>
                <c:pt idx="22">
                  <c:v>0.34300000000000003</c:v>
                </c:pt>
                <c:pt idx="23">
                  <c:v>0.42199999999999999</c:v>
                </c:pt>
                <c:pt idx="24">
                  <c:v>0.47299999999999998</c:v>
                </c:pt>
                <c:pt idx="25">
                  <c:v>0.307</c:v>
                </c:pt>
                <c:pt idx="26">
                  <c:v>0.15</c:v>
                </c:pt>
                <c:pt idx="27">
                  <c:v>0.13300000000000001</c:v>
                </c:pt>
                <c:pt idx="28">
                  <c:v>7.2999999999999995E-2</c:v>
                </c:pt>
                <c:pt idx="29">
                  <c:v>4.0000000000000001E-3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8E-41A2-B4B7-7F54279E8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891575"/>
        <c:axId val="694447160"/>
      </c:lineChart>
      <c:catAx>
        <c:axId val="1565891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47160"/>
        <c:crosses val="autoZero"/>
        <c:auto val="1"/>
        <c:lblAlgn val="ctr"/>
        <c:lblOffset val="100"/>
        <c:noMultiLvlLbl val="0"/>
      </c:catAx>
      <c:valAx>
        <c:axId val="694447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Division Win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91575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Great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'Great River 1st'!$C$24</c:f>
              <c:strCache>
                <c:ptCount val="1"/>
                <c:pt idx="0">
                  <c:v>BUR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'Great River 1st'!$D$24:$AJ$24</c:f>
              <c:numCache>
                <c:formatCode>General</c:formatCode>
                <c:ptCount val="33"/>
                <c:pt idx="0">
                  <c:v>0.375</c:v>
                </c:pt>
                <c:pt idx="1">
                  <c:v>0.502</c:v>
                </c:pt>
                <c:pt idx="2">
                  <c:v>0.41799999999999998</c:v>
                </c:pt>
                <c:pt idx="3">
                  <c:v>0.27600000000000002</c:v>
                </c:pt>
                <c:pt idx="4">
                  <c:v>0.214</c:v>
                </c:pt>
                <c:pt idx="5">
                  <c:v>0.25800000000000001</c:v>
                </c:pt>
                <c:pt idx="6">
                  <c:v>0.35</c:v>
                </c:pt>
                <c:pt idx="7">
                  <c:v>0.246</c:v>
                </c:pt>
                <c:pt idx="8">
                  <c:v>0.23899999999999999</c:v>
                </c:pt>
                <c:pt idx="9">
                  <c:v>0.27100000000000002</c:v>
                </c:pt>
                <c:pt idx="10">
                  <c:v>0.19500000000000001</c:v>
                </c:pt>
                <c:pt idx="11">
                  <c:v>0.12</c:v>
                </c:pt>
                <c:pt idx="12">
                  <c:v>5.7000000000000002E-2</c:v>
                </c:pt>
                <c:pt idx="13">
                  <c:v>3.1E-2</c:v>
                </c:pt>
                <c:pt idx="14">
                  <c:v>2.1999999999999999E-2</c:v>
                </c:pt>
                <c:pt idx="15">
                  <c:v>2.4E-2</c:v>
                </c:pt>
                <c:pt idx="16">
                  <c:v>1.7999999999999999E-2</c:v>
                </c:pt>
                <c:pt idx="17">
                  <c:v>1.2999999999999999E-2</c:v>
                </c:pt>
                <c:pt idx="18">
                  <c:v>8.9999999999999993E-3</c:v>
                </c:pt>
                <c:pt idx="19">
                  <c:v>2.3E-2</c:v>
                </c:pt>
                <c:pt idx="20">
                  <c:v>5.0000000000000001E-3</c:v>
                </c:pt>
                <c:pt idx="21">
                  <c:v>2E-3</c:v>
                </c:pt>
                <c:pt idx="22">
                  <c:v>3.0000000000000001E-3</c:v>
                </c:pt>
                <c:pt idx="23">
                  <c:v>4.0000000000000001E-3</c:v>
                </c:pt>
                <c:pt idx="24">
                  <c:v>1.4999999999999999E-2</c:v>
                </c:pt>
                <c:pt idx="25">
                  <c:v>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1-4AB6-8B31-6F7F1E1F51C4}"/>
            </c:ext>
          </c:extLst>
        </c:ser>
        <c:ser>
          <c:idx val="1"/>
          <c:order val="1"/>
          <c:tx>
            <c:strRef>
              <c:f>'Great River 1st'!$C$25</c:f>
              <c:strCache>
                <c:ptCount val="1"/>
                <c:pt idx="0">
                  <c:v>CLT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'Great River 1st'!$D$25:$AJ$25</c:f>
              <c:numCache>
                <c:formatCode>General</c:formatCode>
                <c:ptCount val="33"/>
                <c:pt idx="0">
                  <c:v>0.223</c:v>
                </c:pt>
                <c:pt idx="1">
                  <c:v>0.17799999999999999</c:v>
                </c:pt>
                <c:pt idx="2">
                  <c:v>0.24199999999999999</c:v>
                </c:pt>
                <c:pt idx="3">
                  <c:v>0.309</c:v>
                </c:pt>
                <c:pt idx="4">
                  <c:v>0.41399999999999998</c:v>
                </c:pt>
                <c:pt idx="5">
                  <c:v>0.372</c:v>
                </c:pt>
                <c:pt idx="6">
                  <c:v>0.377</c:v>
                </c:pt>
                <c:pt idx="7">
                  <c:v>0.46800000000000003</c:v>
                </c:pt>
                <c:pt idx="8">
                  <c:v>0.57499999999999996</c:v>
                </c:pt>
                <c:pt idx="9">
                  <c:v>0.5</c:v>
                </c:pt>
                <c:pt idx="10">
                  <c:v>0.64</c:v>
                </c:pt>
                <c:pt idx="11">
                  <c:v>0.75700000000000001</c:v>
                </c:pt>
                <c:pt idx="12">
                  <c:v>0.81799999999999995</c:v>
                </c:pt>
                <c:pt idx="13">
                  <c:v>0.80100000000000005</c:v>
                </c:pt>
                <c:pt idx="14">
                  <c:v>0.85799999999999998</c:v>
                </c:pt>
                <c:pt idx="15">
                  <c:v>0.92500000000000004</c:v>
                </c:pt>
                <c:pt idx="16">
                  <c:v>0.89400000000000002</c:v>
                </c:pt>
                <c:pt idx="17">
                  <c:v>0.86799999999999999</c:v>
                </c:pt>
                <c:pt idx="18">
                  <c:v>0.95899999999999996</c:v>
                </c:pt>
                <c:pt idx="19">
                  <c:v>0.94699999999999995</c:v>
                </c:pt>
                <c:pt idx="20">
                  <c:v>0.97299999999999998</c:v>
                </c:pt>
                <c:pt idx="21">
                  <c:v>0.98</c:v>
                </c:pt>
                <c:pt idx="22">
                  <c:v>0.97599999999999998</c:v>
                </c:pt>
                <c:pt idx="23">
                  <c:v>0.94599999999999995</c:v>
                </c:pt>
                <c:pt idx="24">
                  <c:v>0.94199999999999995</c:v>
                </c:pt>
                <c:pt idx="25">
                  <c:v>0.99099999999999999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11-4AB6-8B31-6F7F1E1F51C4}"/>
            </c:ext>
          </c:extLst>
        </c:ser>
        <c:ser>
          <c:idx val="2"/>
          <c:order val="2"/>
          <c:tx>
            <c:strRef>
              <c:f>'Great River 1st'!$C$26</c:f>
              <c:strCache>
                <c:ptCount val="1"/>
                <c:pt idx="0">
                  <c:v>ILV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'Great River 1st'!$D$26:$AJ$26</c:f>
              <c:numCache>
                <c:formatCode>General</c:formatCode>
                <c:ptCount val="33"/>
                <c:pt idx="0">
                  <c:v>0.192</c:v>
                </c:pt>
                <c:pt idx="1">
                  <c:v>0.14799999999999999</c:v>
                </c:pt>
                <c:pt idx="2">
                  <c:v>0.20899999999999999</c:v>
                </c:pt>
                <c:pt idx="3">
                  <c:v>0.32400000000000001</c:v>
                </c:pt>
                <c:pt idx="4">
                  <c:v>0.247</c:v>
                </c:pt>
                <c:pt idx="5">
                  <c:v>0.218</c:v>
                </c:pt>
                <c:pt idx="6">
                  <c:v>0.16200000000000001</c:v>
                </c:pt>
                <c:pt idx="7">
                  <c:v>0.14899999999999999</c:v>
                </c:pt>
                <c:pt idx="8">
                  <c:v>9.6000000000000002E-2</c:v>
                </c:pt>
                <c:pt idx="9">
                  <c:v>0.157</c:v>
                </c:pt>
                <c:pt idx="10">
                  <c:v>0.10100000000000001</c:v>
                </c:pt>
                <c:pt idx="11">
                  <c:v>8.7999999999999995E-2</c:v>
                </c:pt>
                <c:pt idx="12">
                  <c:v>9.0999999999999998E-2</c:v>
                </c:pt>
                <c:pt idx="13">
                  <c:v>0.122</c:v>
                </c:pt>
                <c:pt idx="14">
                  <c:v>8.8999999999999996E-2</c:v>
                </c:pt>
                <c:pt idx="15">
                  <c:v>0.04</c:v>
                </c:pt>
                <c:pt idx="16">
                  <c:v>0.08</c:v>
                </c:pt>
                <c:pt idx="17">
                  <c:v>0.111</c:v>
                </c:pt>
                <c:pt idx="18">
                  <c:v>2.5000000000000001E-2</c:v>
                </c:pt>
                <c:pt idx="19">
                  <c:v>1.9E-2</c:v>
                </c:pt>
                <c:pt idx="20">
                  <c:v>1.4999999999999999E-2</c:v>
                </c:pt>
                <c:pt idx="21">
                  <c:v>6.0000000000000001E-3</c:v>
                </c:pt>
                <c:pt idx="22">
                  <c:v>2E-3</c:v>
                </c:pt>
                <c:pt idx="23">
                  <c:v>4.0000000000000001E-3</c:v>
                </c:pt>
                <c:pt idx="24">
                  <c:v>2E-3</c:v>
                </c:pt>
                <c:pt idx="25">
                  <c:v>8.0000000000000004E-4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11-4AB6-8B31-6F7F1E1F51C4}"/>
            </c:ext>
          </c:extLst>
        </c:ser>
        <c:ser>
          <c:idx val="3"/>
          <c:order val="3"/>
          <c:tx>
            <c:strRef>
              <c:f>'Great River 1st'!$C$27</c:f>
              <c:strCache>
                <c:ptCount val="1"/>
                <c:pt idx="0">
                  <c:v>QCY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1st'!$D$23:$AJ$23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'Great River 1st'!$D$27:$AJ$27</c:f>
              <c:numCache>
                <c:formatCode>General</c:formatCode>
                <c:ptCount val="33"/>
                <c:pt idx="0">
                  <c:v>0.21</c:v>
                </c:pt>
                <c:pt idx="1">
                  <c:v>0.17199999999999999</c:v>
                </c:pt>
                <c:pt idx="2">
                  <c:v>0.13100000000000001</c:v>
                </c:pt>
                <c:pt idx="3">
                  <c:v>9.0999999999999998E-2</c:v>
                </c:pt>
                <c:pt idx="4">
                  <c:v>0.124</c:v>
                </c:pt>
                <c:pt idx="5">
                  <c:v>0.152</c:v>
                </c:pt>
                <c:pt idx="6">
                  <c:v>0.111</c:v>
                </c:pt>
                <c:pt idx="7">
                  <c:v>0.13800000000000001</c:v>
                </c:pt>
                <c:pt idx="8">
                  <c:v>0.09</c:v>
                </c:pt>
                <c:pt idx="9">
                  <c:v>7.1999999999999995E-2</c:v>
                </c:pt>
                <c:pt idx="10">
                  <c:v>6.4000000000000001E-2</c:v>
                </c:pt>
                <c:pt idx="11">
                  <c:v>3.5000000000000003E-2</c:v>
                </c:pt>
                <c:pt idx="12">
                  <c:v>3.4000000000000002E-2</c:v>
                </c:pt>
                <c:pt idx="13">
                  <c:v>4.5999999999999999E-2</c:v>
                </c:pt>
                <c:pt idx="14">
                  <c:v>3.1E-2</c:v>
                </c:pt>
                <c:pt idx="15">
                  <c:v>1.0999999999999999E-2</c:v>
                </c:pt>
                <c:pt idx="16">
                  <c:v>8.9999999999999993E-3</c:v>
                </c:pt>
                <c:pt idx="17">
                  <c:v>7.0000000000000001E-3</c:v>
                </c:pt>
                <c:pt idx="18">
                  <c:v>7.0000000000000001E-3</c:v>
                </c:pt>
                <c:pt idx="19">
                  <c:v>1.2E-2</c:v>
                </c:pt>
                <c:pt idx="20">
                  <c:v>8.0000000000000002E-3</c:v>
                </c:pt>
                <c:pt idx="21">
                  <c:v>1.2999999999999999E-2</c:v>
                </c:pt>
                <c:pt idx="22">
                  <c:v>1.9E-2</c:v>
                </c:pt>
                <c:pt idx="23">
                  <c:v>4.4999999999999998E-2</c:v>
                </c:pt>
                <c:pt idx="24">
                  <c:v>4.1000000000000002E-2</c:v>
                </c:pt>
                <c:pt idx="25">
                  <c:v>6.0000000000000001E-3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11-4AB6-8B31-6F7F1E1F5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895384"/>
        <c:axId val="687923127"/>
      </c:lineChart>
      <c:catAx>
        <c:axId val="157589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23127"/>
        <c:crosses val="autoZero"/>
        <c:auto val="1"/>
        <c:lblAlgn val="ctr"/>
        <c:lblOffset val="100"/>
        <c:noMultiLvlLbl val="0"/>
      </c:catAx>
      <c:valAx>
        <c:axId val="687923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95384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Prairie 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'Praire Land 1st'!$C$28</c:f>
              <c:strCache>
                <c:ptCount val="1"/>
                <c:pt idx="0">
                  <c:v>ALT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'Praire Land 1st'!$D$27:$AJ$27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'Praire Land 1st'!$D$28:$AJ$28</c:f>
              <c:numCache>
                <c:formatCode>General</c:formatCode>
                <c:ptCount val="33"/>
                <c:pt idx="0">
                  <c:v>0.2</c:v>
                </c:pt>
                <c:pt idx="1">
                  <c:v>0.24099999999999999</c:v>
                </c:pt>
                <c:pt idx="2">
                  <c:v>0.35199999999999998</c:v>
                </c:pt>
                <c:pt idx="3">
                  <c:v>0.38500000000000001</c:v>
                </c:pt>
                <c:pt idx="4">
                  <c:v>0.309</c:v>
                </c:pt>
                <c:pt idx="5">
                  <c:v>0.33100000000000002</c:v>
                </c:pt>
                <c:pt idx="6">
                  <c:v>0.249</c:v>
                </c:pt>
                <c:pt idx="7">
                  <c:v>0.159</c:v>
                </c:pt>
                <c:pt idx="8">
                  <c:v>8.7999999999999995E-2</c:v>
                </c:pt>
                <c:pt idx="9">
                  <c:v>6.3E-2</c:v>
                </c:pt>
                <c:pt idx="10">
                  <c:v>2.9000000000000001E-2</c:v>
                </c:pt>
                <c:pt idx="11">
                  <c:v>3.3000000000000002E-2</c:v>
                </c:pt>
                <c:pt idx="12">
                  <c:v>1.2999999999999999E-2</c:v>
                </c:pt>
                <c:pt idx="13">
                  <c:v>8.0000000000000002E-3</c:v>
                </c:pt>
                <c:pt idx="14">
                  <c:v>1.7000000000000001E-2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1E-3</c:v>
                </c:pt>
                <c:pt idx="18">
                  <c:v>3.0000000000000001E-3</c:v>
                </c:pt>
                <c:pt idx="19">
                  <c:v>1E-3</c:v>
                </c:pt>
                <c:pt idx="20">
                  <c:v>1E-4</c:v>
                </c:pt>
                <c:pt idx="21">
                  <c:v>1.9999999999999999E-6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F-4834-BB36-70F8409B79A0}"/>
            </c:ext>
          </c:extLst>
        </c:ser>
        <c:ser>
          <c:idx val="1"/>
          <c:order val="1"/>
          <c:tx>
            <c:strRef>
              <c:f>'Praire Land 1st'!$C$29</c:f>
              <c:strCache>
                <c:ptCount val="1"/>
                <c:pt idx="0">
                  <c:v>CAP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'Praire Land 1st'!$D$27:$AJ$27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'Praire Land 1st'!$D$29:$AJ$29</c:f>
              <c:numCache>
                <c:formatCode>General</c:formatCode>
                <c:ptCount val="33"/>
                <c:pt idx="0">
                  <c:v>0.22900000000000001</c:v>
                </c:pt>
                <c:pt idx="1">
                  <c:v>0.216</c:v>
                </c:pt>
                <c:pt idx="2">
                  <c:v>0.27</c:v>
                </c:pt>
                <c:pt idx="3">
                  <c:v>0.28999999999999998</c:v>
                </c:pt>
                <c:pt idx="4">
                  <c:v>0.39100000000000001</c:v>
                </c:pt>
                <c:pt idx="5">
                  <c:v>0.41299999999999998</c:v>
                </c:pt>
                <c:pt idx="6">
                  <c:v>0.53800000000000003</c:v>
                </c:pt>
                <c:pt idx="7">
                  <c:v>0.61699999999999999</c:v>
                </c:pt>
                <c:pt idx="8">
                  <c:v>0.67300000000000004</c:v>
                </c:pt>
                <c:pt idx="9">
                  <c:v>0.72399999999999998</c:v>
                </c:pt>
                <c:pt idx="10">
                  <c:v>0.78500000000000003</c:v>
                </c:pt>
                <c:pt idx="11">
                  <c:v>0.86199999999999999</c:v>
                </c:pt>
                <c:pt idx="12">
                  <c:v>0.92600000000000005</c:v>
                </c:pt>
                <c:pt idx="13">
                  <c:v>0.95399999999999996</c:v>
                </c:pt>
                <c:pt idx="14">
                  <c:v>0.91300000000000003</c:v>
                </c:pt>
                <c:pt idx="15">
                  <c:v>0.89500000000000002</c:v>
                </c:pt>
                <c:pt idx="16">
                  <c:v>0.92</c:v>
                </c:pt>
                <c:pt idx="17">
                  <c:v>0.93300000000000005</c:v>
                </c:pt>
                <c:pt idx="18">
                  <c:v>0.92200000000000004</c:v>
                </c:pt>
                <c:pt idx="19">
                  <c:v>0.96699999999999997</c:v>
                </c:pt>
                <c:pt idx="20">
                  <c:v>0.98799999999999999</c:v>
                </c:pt>
                <c:pt idx="21">
                  <c:v>0.99199999999999999</c:v>
                </c:pt>
                <c:pt idx="22">
                  <c:v>0.996</c:v>
                </c:pt>
                <c:pt idx="23">
                  <c:v>0.99970000000000003</c:v>
                </c:pt>
                <c:pt idx="24">
                  <c:v>0.99950000000000006</c:v>
                </c:pt>
                <c:pt idx="25">
                  <c:v>0.998</c:v>
                </c:pt>
                <c:pt idx="26">
                  <c:v>0.997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4F-4834-BB36-70F8409B79A0}"/>
            </c:ext>
          </c:extLst>
        </c:ser>
        <c:ser>
          <c:idx val="2"/>
          <c:order val="2"/>
          <c:tx>
            <c:strRef>
              <c:f>'Praire Land 1st'!$C$30</c:f>
              <c:strCache>
                <c:ptCount val="1"/>
                <c:pt idx="0">
                  <c:v>JAC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'Praire Land 1st'!$D$27:$AJ$27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'Praire Land 1st'!$D$30:$AJ$30</c:f>
              <c:numCache>
                <c:formatCode>General</c:formatCode>
                <c:ptCount val="33"/>
                <c:pt idx="0">
                  <c:v>0.14699999999999999</c:v>
                </c:pt>
                <c:pt idx="1">
                  <c:v>0.1</c:v>
                </c:pt>
                <c:pt idx="2">
                  <c:v>6.6000000000000003E-2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1.6E-2</c:v>
                </c:pt>
                <c:pt idx="6">
                  <c:v>2.3E-2</c:v>
                </c:pt>
                <c:pt idx="7">
                  <c:v>1.9E-2</c:v>
                </c:pt>
                <c:pt idx="8">
                  <c:v>2.1000000000000001E-2</c:v>
                </c:pt>
                <c:pt idx="9">
                  <c:v>3.4000000000000002E-2</c:v>
                </c:pt>
                <c:pt idx="10">
                  <c:v>3.5999999999999997E-2</c:v>
                </c:pt>
                <c:pt idx="11">
                  <c:v>1.6E-2</c:v>
                </c:pt>
                <c:pt idx="12">
                  <c:v>6.0000000000000001E-3</c:v>
                </c:pt>
                <c:pt idx="13">
                  <c:v>2E-3</c:v>
                </c:pt>
                <c:pt idx="14">
                  <c:v>8.9999999999999998E-4</c:v>
                </c:pt>
                <c:pt idx="15">
                  <c:v>2.9999999999999997E-4</c:v>
                </c:pt>
                <c:pt idx="16">
                  <c:v>2.0000000000000001E-4</c:v>
                </c:pt>
                <c:pt idx="17">
                  <c:v>1E-4</c:v>
                </c:pt>
                <c:pt idx="18">
                  <c:v>2.0000000000000001E-4</c:v>
                </c:pt>
                <c:pt idx="19">
                  <c:v>2.0000000000000002E-5</c:v>
                </c:pt>
                <c:pt idx="20">
                  <c:v>7.9999999999999996E-6</c:v>
                </c:pt>
                <c:pt idx="21">
                  <c:v>6.9999999999999997E-7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4F-4834-BB36-70F8409B79A0}"/>
            </c:ext>
          </c:extLst>
        </c:ser>
        <c:ser>
          <c:idx val="3"/>
          <c:order val="3"/>
          <c:tx>
            <c:strRef>
              <c:f>'Praire Land 1st'!$C$31</c:f>
              <c:strCache>
                <c:ptCount val="1"/>
                <c:pt idx="0">
                  <c:v>OFA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'Praire Land 1st'!$D$27:$AJ$27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'Praire Land 1st'!$D$31:$AJ$31</c:f>
              <c:numCache>
                <c:formatCode>General</c:formatCode>
                <c:ptCount val="33"/>
                <c:pt idx="0">
                  <c:v>0.13100000000000001</c:v>
                </c:pt>
                <c:pt idx="1">
                  <c:v>8.5000000000000006E-2</c:v>
                </c:pt>
                <c:pt idx="2">
                  <c:v>8.3000000000000004E-2</c:v>
                </c:pt>
                <c:pt idx="3">
                  <c:v>4.2999999999999997E-2</c:v>
                </c:pt>
                <c:pt idx="4">
                  <c:v>6.7000000000000004E-2</c:v>
                </c:pt>
                <c:pt idx="5">
                  <c:v>3.2000000000000001E-2</c:v>
                </c:pt>
                <c:pt idx="6">
                  <c:v>3.4000000000000002E-2</c:v>
                </c:pt>
                <c:pt idx="7">
                  <c:v>1.7000000000000001E-2</c:v>
                </c:pt>
                <c:pt idx="8">
                  <c:v>7.0000000000000001E-3</c:v>
                </c:pt>
                <c:pt idx="9">
                  <c:v>1.2999999999999999E-2</c:v>
                </c:pt>
                <c:pt idx="10">
                  <c:v>1.4999999999999999E-2</c:v>
                </c:pt>
                <c:pt idx="11">
                  <c:v>1.7999999999999999E-2</c:v>
                </c:pt>
                <c:pt idx="12">
                  <c:v>2.1000000000000001E-2</c:v>
                </c:pt>
                <c:pt idx="13">
                  <c:v>1.4E-2</c:v>
                </c:pt>
                <c:pt idx="14">
                  <c:v>2.5999999999999999E-2</c:v>
                </c:pt>
                <c:pt idx="15">
                  <c:v>3.6999999999999998E-2</c:v>
                </c:pt>
                <c:pt idx="16">
                  <c:v>3.5000000000000003E-2</c:v>
                </c:pt>
                <c:pt idx="17">
                  <c:v>3.1E-2</c:v>
                </c:pt>
                <c:pt idx="18">
                  <c:v>2.4E-2</c:v>
                </c:pt>
                <c:pt idx="19">
                  <c:v>1.4999999999999999E-2</c:v>
                </c:pt>
                <c:pt idx="20">
                  <c:v>8.0000000000000002E-3</c:v>
                </c:pt>
                <c:pt idx="21">
                  <c:v>6.0000000000000001E-3</c:v>
                </c:pt>
                <c:pt idx="22">
                  <c:v>4.0000000000000001E-3</c:v>
                </c:pt>
                <c:pt idx="23">
                  <c:v>2.9999999999999997E-4</c:v>
                </c:pt>
                <c:pt idx="24">
                  <c:v>5.0000000000000001E-4</c:v>
                </c:pt>
                <c:pt idx="25">
                  <c:v>2E-3</c:v>
                </c:pt>
                <c:pt idx="26">
                  <c:v>3.0000000000000001E-3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4F-4834-BB36-70F8409B79A0}"/>
            </c:ext>
          </c:extLst>
        </c:ser>
        <c:ser>
          <c:idx val="4"/>
          <c:order val="4"/>
          <c:tx>
            <c:strRef>
              <c:f>'Praire Land 1st'!$C$32</c:f>
              <c:strCache>
                <c:ptCount val="1"/>
                <c:pt idx="0">
                  <c:v>THR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'Praire Land 1st'!$D$27:$AJ$27</c:f>
              <c:strCache>
                <c:ptCount val="33"/>
                <c:pt idx="0">
                  <c:v>5-31</c:v>
                </c:pt>
                <c:pt idx="1">
                  <c:v>6-1</c:v>
                </c:pt>
                <c:pt idx="2">
                  <c:v>6-2</c:v>
                </c:pt>
                <c:pt idx="3">
                  <c:v>6-3</c:v>
                </c:pt>
                <c:pt idx="4">
                  <c:v>6-4</c:v>
                </c:pt>
                <c:pt idx="5">
                  <c:v>6-5</c:v>
                </c:pt>
                <c:pt idx="6">
                  <c:v>6-6</c:v>
                </c:pt>
                <c:pt idx="7">
                  <c:v>6-7</c:v>
                </c:pt>
                <c:pt idx="8">
                  <c:v>6-8</c:v>
                </c:pt>
                <c:pt idx="9">
                  <c:v>6-9</c:v>
                </c:pt>
                <c:pt idx="10">
                  <c:v>6-10</c:v>
                </c:pt>
                <c:pt idx="11">
                  <c:v>6-11</c:v>
                </c:pt>
                <c:pt idx="12">
                  <c:v>6-12</c:v>
                </c:pt>
                <c:pt idx="13">
                  <c:v>6-13</c:v>
                </c:pt>
                <c:pt idx="14">
                  <c:v>6-14</c:v>
                </c:pt>
                <c:pt idx="15">
                  <c:v>6-15</c:v>
                </c:pt>
                <c:pt idx="16">
                  <c:v>6-16</c:v>
                </c:pt>
                <c:pt idx="17">
                  <c:v>6-17</c:v>
                </c:pt>
                <c:pt idx="18">
                  <c:v>6-18</c:v>
                </c:pt>
                <c:pt idx="19">
                  <c:v>6-19</c:v>
                </c:pt>
                <c:pt idx="20">
                  <c:v>6-20</c:v>
                </c:pt>
                <c:pt idx="21">
                  <c:v>6-21</c:v>
                </c:pt>
                <c:pt idx="22">
                  <c:v>6-22</c:v>
                </c:pt>
                <c:pt idx="23">
                  <c:v>6-23</c:v>
                </c:pt>
                <c:pt idx="24">
                  <c:v>6-24</c:v>
                </c:pt>
                <c:pt idx="25">
                  <c:v>6-25</c:v>
                </c:pt>
                <c:pt idx="26">
                  <c:v>6-26</c:v>
                </c:pt>
                <c:pt idx="27">
                  <c:v>6-27</c:v>
                </c:pt>
                <c:pt idx="28">
                  <c:v>6-28</c:v>
                </c:pt>
                <c:pt idx="29">
                  <c:v>6-29</c:v>
                </c:pt>
                <c:pt idx="30">
                  <c:v>6-30</c:v>
                </c:pt>
                <c:pt idx="31">
                  <c:v>7-1</c:v>
                </c:pt>
                <c:pt idx="32">
                  <c:v>7-2</c:v>
                </c:pt>
              </c:strCache>
            </c:strRef>
          </c:cat>
          <c:val>
            <c:numRef>
              <c:f>'Praire Land 1st'!$D$32:$AJ$32</c:f>
              <c:numCache>
                <c:formatCode>General</c:formatCode>
                <c:ptCount val="33"/>
                <c:pt idx="0">
                  <c:v>0.29299999999999998</c:v>
                </c:pt>
                <c:pt idx="1">
                  <c:v>0.35899999999999999</c:v>
                </c:pt>
                <c:pt idx="2">
                  <c:v>0.22900000000000001</c:v>
                </c:pt>
                <c:pt idx="3">
                  <c:v>0.248</c:v>
                </c:pt>
                <c:pt idx="4">
                  <c:v>0.19700000000000001</c:v>
                </c:pt>
                <c:pt idx="5">
                  <c:v>0.20799999999999999</c:v>
                </c:pt>
                <c:pt idx="6">
                  <c:v>0.155</c:v>
                </c:pt>
                <c:pt idx="7">
                  <c:v>0.188</c:v>
                </c:pt>
                <c:pt idx="8">
                  <c:v>0.21199999999999999</c:v>
                </c:pt>
                <c:pt idx="9">
                  <c:v>0.16600000000000001</c:v>
                </c:pt>
                <c:pt idx="10">
                  <c:v>0.13500000000000001</c:v>
                </c:pt>
                <c:pt idx="11">
                  <c:v>7.0999999999999994E-2</c:v>
                </c:pt>
                <c:pt idx="12">
                  <c:v>3.4000000000000002E-2</c:v>
                </c:pt>
                <c:pt idx="13">
                  <c:v>2.1999999999999999E-2</c:v>
                </c:pt>
                <c:pt idx="14">
                  <c:v>4.2999999999999997E-2</c:v>
                </c:pt>
                <c:pt idx="15">
                  <c:v>6.2E-2</c:v>
                </c:pt>
                <c:pt idx="16">
                  <c:v>0.04</c:v>
                </c:pt>
                <c:pt idx="17">
                  <c:v>3.5000000000000003E-2</c:v>
                </c:pt>
                <c:pt idx="18">
                  <c:v>5.0999999999999997E-2</c:v>
                </c:pt>
                <c:pt idx="19">
                  <c:v>1.6E-2</c:v>
                </c:pt>
                <c:pt idx="20">
                  <c:v>3.0000000000000001E-3</c:v>
                </c:pt>
                <c:pt idx="21">
                  <c:v>2E-3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4F-4834-BB36-70F8409B7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284552"/>
        <c:axId val="2133902968"/>
      </c:lineChart>
      <c:catAx>
        <c:axId val="152028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02968"/>
        <c:crosses val="autoZero"/>
        <c:auto val="1"/>
        <c:lblAlgn val="ctr"/>
        <c:lblOffset val="100"/>
        <c:noMultiLvlLbl val="0"/>
      </c:catAx>
      <c:valAx>
        <c:axId val="2133902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Divison Win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284552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Wabash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'Wabash River 2nd'!$B$20</c:f>
              <c:strCache>
                <c:ptCount val="1"/>
                <c:pt idx="0">
                  <c:v>NOR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'Wabash River 2nd'!$C$20:$AK$20</c:f>
              <c:numCache>
                <c:formatCode>General</c:formatCode>
                <c:ptCount val="35"/>
                <c:pt idx="0">
                  <c:v>0.33</c:v>
                </c:pt>
                <c:pt idx="1">
                  <c:v>0.37</c:v>
                </c:pt>
                <c:pt idx="2">
                  <c:v>0.318</c:v>
                </c:pt>
                <c:pt idx="3">
                  <c:v>0.29399999999999998</c:v>
                </c:pt>
                <c:pt idx="4">
                  <c:v>0.27600000000000002</c:v>
                </c:pt>
                <c:pt idx="5">
                  <c:v>0.24099999999999999</c:v>
                </c:pt>
                <c:pt idx="6">
                  <c:v>0.22500000000000001</c:v>
                </c:pt>
                <c:pt idx="7">
                  <c:v>0.184</c:v>
                </c:pt>
                <c:pt idx="8">
                  <c:v>0.152</c:v>
                </c:pt>
                <c:pt idx="9">
                  <c:v>9.2999999999999999E-2</c:v>
                </c:pt>
                <c:pt idx="10">
                  <c:v>0.151</c:v>
                </c:pt>
                <c:pt idx="11">
                  <c:v>6.0999999999999999E-2</c:v>
                </c:pt>
                <c:pt idx="12">
                  <c:v>5.5E-2</c:v>
                </c:pt>
                <c:pt idx="13">
                  <c:v>2.3E-2</c:v>
                </c:pt>
                <c:pt idx="14">
                  <c:v>2.1000000000000001E-2</c:v>
                </c:pt>
                <c:pt idx="15">
                  <c:v>1.2E-2</c:v>
                </c:pt>
                <c:pt idx="16">
                  <c:v>1.0999999999999999E-2</c:v>
                </c:pt>
                <c:pt idx="17">
                  <c:v>2.3E-2</c:v>
                </c:pt>
                <c:pt idx="18">
                  <c:v>6.0000000000000001E-3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8.0000000000000002E-3</c:v>
                </c:pt>
                <c:pt idx="22">
                  <c:v>1.2E-2</c:v>
                </c:pt>
                <c:pt idx="23">
                  <c:v>1.0999999999999999E-2</c:v>
                </c:pt>
                <c:pt idx="24">
                  <c:v>1.7999999999999999E-2</c:v>
                </c:pt>
                <c:pt idx="25">
                  <c:v>1.7999999999999999E-2</c:v>
                </c:pt>
                <c:pt idx="26">
                  <c:v>2E-3</c:v>
                </c:pt>
                <c:pt idx="27">
                  <c:v>6.0000000000000001E-3</c:v>
                </c:pt>
                <c:pt idx="28">
                  <c:v>2E-3</c:v>
                </c:pt>
                <c:pt idx="29">
                  <c:v>2E-3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3-4EEF-B69D-AF4592DD4D04}"/>
            </c:ext>
          </c:extLst>
        </c:ser>
        <c:ser>
          <c:idx val="1"/>
          <c:order val="1"/>
          <c:tx>
            <c:strRef>
              <c:f>'Wabash River 2nd'!$B$21</c:f>
              <c:strCache>
                <c:ptCount val="1"/>
                <c:pt idx="0">
                  <c:v>SPG</c:v>
                </c:pt>
              </c:strCache>
            </c:strRef>
          </c:tx>
          <c:spPr>
            <a:ln w="28575" cap="rnd">
              <a:solidFill>
                <a:srgbClr val="806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'Wabash River 2nd'!$C$21:$AK$21</c:f>
              <c:numCache>
                <c:formatCode>General</c:formatCode>
                <c:ptCount val="35"/>
                <c:pt idx="0">
                  <c:v>0.35099999999999998</c:v>
                </c:pt>
                <c:pt idx="1">
                  <c:v>0.40400000000000003</c:v>
                </c:pt>
                <c:pt idx="2">
                  <c:v>0.42</c:v>
                </c:pt>
                <c:pt idx="3">
                  <c:v>0.48399999999999999</c:v>
                </c:pt>
                <c:pt idx="4">
                  <c:v>0.56999999999999995</c:v>
                </c:pt>
                <c:pt idx="5">
                  <c:v>0.63400000000000001</c:v>
                </c:pt>
                <c:pt idx="6">
                  <c:v>0.67500000000000004</c:v>
                </c:pt>
                <c:pt idx="7">
                  <c:v>0.73499999999999999</c:v>
                </c:pt>
                <c:pt idx="8">
                  <c:v>0.78400000000000003</c:v>
                </c:pt>
                <c:pt idx="9">
                  <c:v>0.871</c:v>
                </c:pt>
                <c:pt idx="10">
                  <c:v>0.82099999999999995</c:v>
                </c:pt>
                <c:pt idx="11">
                  <c:v>0.90700000000000003</c:v>
                </c:pt>
                <c:pt idx="12">
                  <c:v>0.93200000000000005</c:v>
                </c:pt>
                <c:pt idx="13">
                  <c:v>0.96499999999999997</c:v>
                </c:pt>
                <c:pt idx="14">
                  <c:v>0.97199999999999998</c:v>
                </c:pt>
                <c:pt idx="15">
                  <c:v>0.98599999999999999</c:v>
                </c:pt>
                <c:pt idx="16">
                  <c:v>0.98599999999999999</c:v>
                </c:pt>
                <c:pt idx="17">
                  <c:v>0.97499999999999998</c:v>
                </c:pt>
                <c:pt idx="18">
                  <c:v>0.99299999999999999</c:v>
                </c:pt>
                <c:pt idx="19">
                  <c:v>0.996</c:v>
                </c:pt>
                <c:pt idx="20">
                  <c:v>0.996</c:v>
                </c:pt>
                <c:pt idx="21">
                  <c:v>0.99199999999999999</c:v>
                </c:pt>
                <c:pt idx="22">
                  <c:v>0.98799999999999999</c:v>
                </c:pt>
                <c:pt idx="23">
                  <c:v>0.98799999999999999</c:v>
                </c:pt>
                <c:pt idx="24">
                  <c:v>0.98099999999999998</c:v>
                </c:pt>
                <c:pt idx="25">
                  <c:v>0.98199999999999998</c:v>
                </c:pt>
                <c:pt idx="26">
                  <c:v>0.998</c:v>
                </c:pt>
                <c:pt idx="27">
                  <c:v>0.99399999999999999</c:v>
                </c:pt>
                <c:pt idx="28">
                  <c:v>0.998</c:v>
                </c:pt>
                <c:pt idx="29">
                  <c:v>0.998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33-4EEF-B69D-AF4592DD4D04}"/>
            </c:ext>
          </c:extLst>
        </c:ser>
        <c:ser>
          <c:idx val="2"/>
          <c:order val="2"/>
          <c:tx>
            <c:strRef>
              <c:f>'Wabash River 2nd'!$B$22</c:f>
              <c:strCache>
                <c:ptCount val="1"/>
                <c:pt idx="0">
                  <c:v>TH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'Wabash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'Wabash River 2nd'!$C$22:$AK$22</c:f>
              <c:numCache>
                <c:formatCode>General</c:formatCode>
                <c:ptCount val="35"/>
                <c:pt idx="0">
                  <c:v>0.32</c:v>
                </c:pt>
                <c:pt idx="1">
                  <c:v>0.22500000000000001</c:v>
                </c:pt>
                <c:pt idx="2">
                  <c:v>0.253</c:v>
                </c:pt>
                <c:pt idx="3">
                  <c:v>0.222</c:v>
                </c:pt>
                <c:pt idx="4">
                  <c:v>0.155</c:v>
                </c:pt>
                <c:pt idx="5">
                  <c:v>0.125</c:v>
                </c:pt>
                <c:pt idx="6">
                  <c:v>0.1</c:v>
                </c:pt>
                <c:pt idx="7">
                  <c:v>8.1000000000000003E-2</c:v>
                </c:pt>
                <c:pt idx="8">
                  <c:v>6.4000000000000001E-2</c:v>
                </c:pt>
                <c:pt idx="9">
                  <c:v>3.5999999999999997E-2</c:v>
                </c:pt>
                <c:pt idx="10">
                  <c:v>2.8000000000000001E-2</c:v>
                </c:pt>
                <c:pt idx="11">
                  <c:v>3.3000000000000002E-2</c:v>
                </c:pt>
                <c:pt idx="12">
                  <c:v>1.2999999999999999E-2</c:v>
                </c:pt>
                <c:pt idx="13">
                  <c:v>1.2E-2</c:v>
                </c:pt>
                <c:pt idx="14">
                  <c:v>7.0000000000000001E-3</c:v>
                </c:pt>
                <c:pt idx="15">
                  <c:v>2E-3</c:v>
                </c:pt>
                <c:pt idx="16">
                  <c:v>3.0000000000000001E-3</c:v>
                </c:pt>
                <c:pt idx="17">
                  <c:v>2E-3</c:v>
                </c:pt>
                <c:pt idx="18">
                  <c:v>4.0000000000000002E-4</c:v>
                </c:pt>
                <c:pt idx="19">
                  <c:v>6.9999999999999999E-4</c:v>
                </c:pt>
                <c:pt idx="20">
                  <c:v>6.9999999999999999E-4</c:v>
                </c:pt>
                <c:pt idx="21">
                  <c:v>4.0000000000000002E-4</c:v>
                </c:pt>
                <c:pt idx="22">
                  <c:v>4.0000000000000002E-4</c:v>
                </c:pt>
                <c:pt idx="23">
                  <c:v>1E-3</c:v>
                </c:pt>
                <c:pt idx="24">
                  <c:v>5.9999999999999995E-4</c:v>
                </c:pt>
                <c:pt idx="25">
                  <c:v>2.0000000000000001E-4</c:v>
                </c:pt>
                <c:pt idx="26">
                  <c:v>6.0000000000000002E-5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33-4EEF-B69D-AF4592DD4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190807"/>
        <c:axId val="760163927"/>
      </c:lineChart>
      <c:catAx>
        <c:axId val="760190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63927"/>
        <c:crosses val="autoZero"/>
        <c:auto val="1"/>
        <c:lblAlgn val="ctr"/>
        <c:lblOffset val="100"/>
        <c:noMultiLvlLbl val="0"/>
      </c:catAx>
      <c:valAx>
        <c:axId val="7601639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90807"/>
        <c:crosses val="autoZero"/>
        <c:crossBetween val="between"/>
        <c:majorUnit val="0.05"/>
        <c:minorUnit val="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Ohio River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'Ohio River Valley 2nd'!$B$20</c:f>
              <c:strCache>
                <c:ptCount val="1"/>
                <c:pt idx="0">
                  <c:v>CCK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'Ohio River Valley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'Ohio River Valley 2nd'!$C$20:$AK$20</c:f>
              <c:numCache>
                <c:formatCode>General</c:formatCode>
                <c:ptCount val="35"/>
                <c:pt idx="0">
                  <c:v>0.33100000000000002</c:v>
                </c:pt>
                <c:pt idx="1">
                  <c:v>0.41</c:v>
                </c:pt>
                <c:pt idx="2">
                  <c:v>0.41</c:v>
                </c:pt>
                <c:pt idx="3">
                  <c:v>0.38500000000000001</c:v>
                </c:pt>
                <c:pt idx="4">
                  <c:v>0.504</c:v>
                </c:pt>
                <c:pt idx="5">
                  <c:v>0.44600000000000001</c:v>
                </c:pt>
                <c:pt idx="6">
                  <c:v>0.57299999999999995</c:v>
                </c:pt>
                <c:pt idx="7">
                  <c:v>0.54300000000000004</c:v>
                </c:pt>
                <c:pt idx="8">
                  <c:v>0.51500000000000001</c:v>
                </c:pt>
                <c:pt idx="9">
                  <c:v>0.64700000000000002</c:v>
                </c:pt>
                <c:pt idx="10">
                  <c:v>0.76800000000000002</c:v>
                </c:pt>
                <c:pt idx="11">
                  <c:v>0.68799999999999994</c:v>
                </c:pt>
                <c:pt idx="12">
                  <c:v>0.67700000000000005</c:v>
                </c:pt>
                <c:pt idx="13">
                  <c:v>0.66600000000000004</c:v>
                </c:pt>
                <c:pt idx="14">
                  <c:v>0.53400000000000003</c:v>
                </c:pt>
                <c:pt idx="15">
                  <c:v>0.51100000000000001</c:v>
                </c:pt>
                <c:pt idx="16">
                  <c:v>0.54400000000000004</c:v>
                </c:pt>
                <c:pt idx="17">
                  <c:v>0.59499999999999997</c:v>
                </c:pt>
                <c:pt idx="18">
                  <c:v>0.627</c:v>
                </c:pt>
                <c:pt idx="19">
                  <c:v>0.754</c:v>
                </c:pt>
                <c:pt idx="20">
                  <c:v>0.81699999999999995</c:v>
                </c:pt>
                <c:pt idx="21">
                  <c:v>0.78700000000000003</c:v>
                </c:pt>
                <c:pt idx="22">
                  <c:v>0.83599999999999997</c:v>
                </c:pt>
                <c:pt idx="23">
                  <c:v>0.86399999999999999</c:v>
                </c:pt>
                <c:pt idx="24">
                  <c:v>0.94799999999999995</c:v>
                </c:pt>
                <c:pt idx="25">
                  <c:v>0.96099999999999997</c:v>
                </c:pt>
                <c:pt idx="26">
                  <c:v>0.99399999999999999</c:v>
                </c:pt>
                <c:pt idx="27">
                  <c:v>0.99980000000000002</c:v>
                </c:pt>
                <c:pt idx="28">
                  <c:v>0.99950000000000006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4-454B-B521-9C9861E6F033}"/>
            </c:ext>
          </c:extLst>
        </c:ser>
        <c:ser>
          <c:idx val="1"/>
          <c:order val="1"/>
          <c:tx>
            <c:strRef>
              <c:f>'Ohio River Valley 2nd'!$B$21</c:f>
              <c:strCache>
                <c:ptCount val="1"/>
                <c:pt idx="0">
                  <c:v>JHS</c:v>
                </c:pt>
              </c:strCache>
            </c:strRef>
          </c:tx>
          <c:spPr>
            <a:ln w="28575" cap="rnd">
              <a:solidFill>
                <a:srgbClr val="806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'Ohio River Valley 2nd'!$C$21:$AK$21</c:f>
              <c:numCache>
                <c:formatCode>General</c:formatCode>
                <c:ptCount val="35"/>
                <c:pt idx="0">
                  <c:v>0.33100000000000002</c:v>
                </c:pt>
                <c:pt idx="1">
                  <c:v>0.32700000000000001</c:v>
                </c:pt>
                <c:pt idx="2">
                  <c:v>0.32700000000000001</c:v>
                </c:pt>
                <c:pt idx="3">
                  <c:v>0.30399999999999999</c:v>
                </c:pt>
                <c:pt idx="4">
                  <c:v>0.24399999999999999</c:v>
                </c:pt>
                <c:pt idx="5">
                  <c:v>0.27500000000000002</c:v>
                </c:pt>
                <c:pt idx="6">
                  <c:v>0.21199999999999999</c:v>
                </c:pt>
                <c:pt idx="7">
                  <c:v>0.19400000000000001</c:v>
                </c:pt>
                <c:pt idx="8">
                  <c:v>0.24099999999999999</c:v>
                </c:pt>
                <c:pt idx="9">
                  <c:v>0.17499999999999999</c:v>
                </c:pt>
                <c:pt idx="10">
                  <c:v>0.115</c:v>
                </c:pt>
                <c:pt idx="11">
                  <c:v>0.17699999999999999</c:v>
                </c:pt>
                <c:pt idx="12">
                  <c:v>0.23100000000000001</c:v>
                </c:pt>
                <c:pt idx="13">
                  <c:v>0.219</c:v>
                </c:pt>
                <c:pt idx="14">
                  <c:v>0.30399999999999999</c:v>
                </c:pt>
                <c:pt idx="15">
                  <c:v>0.38600000000000001</c:v>
                </c:pt>
                <c:pt idx="16">
                  <c:v>0.30099999999999999</c:v>
                </c:pt>
                <c:pt idx="17">
                  <c:v>0.32800000000000001</c:v>
                </c:pt>
                <c:pt idx="18">
                  <c:v>0.34300000000000003</c:v>
                </c:pt>
                <c:pt idx="19">
                  <c:v>0.20899999999999999</c:v>
                </c:pt>
                <c:pt idx="20">
                  <c:v>0.14399999999999999</c:v>
                </c:pt>
                <c:pt idx="21">
                  <c:v>0.19800000000000001</c:v>
                </c:pt>
                <c:pt idx="22">
                  <c:v>0.126</c:v>
                </c:pt>
                <c:pt idx="23">
                  <c:v>0.13</c:v>
                </c:pt>
                <c:pt idx="24">
                  <c:v>4.7E-2</c:v>
                </c:pt>
                <c:pt idx="25">
                  <c:v>3.7999999999999999E-2</c:v>
                </c:pt>
                <c:pt idx="26">
                  <c:v>6.0000000000000001E-3</c:v>
                </c:pt>
                <c:pt idx="27">
                  <c:v>2.0000000000000001E-4</c:v>
                </c:pt>
                <c:pt idx="28">
                  <c:v>5.0000000000000001E-4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F4-454B-B521-9C9861E6F033}"/>
            </c:ext>
          </c:extLst>
        </c:ser>
        <c:ser>
          <c:idx val="2"/>
          <c:order val="2"/>
          <c:tx>
            <c:strRef>
              <c:f>'Ohio River Valley 2nd'!$B$22</c:f>
              <c:strCache>
                <c:ptCount val="1"/>
                <c:pt idx="0">
                  <c:v>LAF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'Ohio River Valley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'Ohio River Valley 2nd'!$C$22:$AK$22</c:f>
              <c:numCache>
                <c:formatCode>General</c:formatCode>
                <c:ptCount val="35"/>
                <c:pt idx="0">
                  <c:v>0.33800000000000002</c:v>
                </c:pt>
                <c:pt idx="1">
                  <c:v>0.26200000000000001</c:v>
                </c:pt>
                <c:pt idx="2">
                  <c:v>0.26200000000000001</c:v>
                </c:pt>
                <c:pt idx="3">
                  <c:v>0.312</c:v>
                </c:pt>
                <c:pt idx="4">
                  <c:v>0.252</c:v>
                </c:pt>
                <c:pt idx="5">
                  <c:v>0.27900000000000003</c:v>
                </c:pt>
                <c:pt idx="6">
                  <c:v>0.215</c:v>
                </c:pt>
                <c:pt idx="7">
                  <c:v>0.26300000000000001</c:v>
                </c:pt>
                <c:pt idx="8">
                  <c:v>0.24399999999999999</c:v>
                </c:pt>
                <c:pt idx="9">
                  <c:v>0.17799999999999999</c:v>
                </c:pt>
                <c:pt idx="10">
                  <c:v>0.11700000000000001</c:v>
                </c:pt>
                <c:pt idx="11">
                  <c:v>0.13500000000000001</c:v>
                </c:pt>
                <c:pt idx="12">
                  <c:v>9.0999999999999998E-2</c:v>
                </c:pt>
                <c:pt idx="13">
                  <c:v>0.115</c:v>
                </c:pt>
                <c:pt idx="14">
                  <c:v>0.16300000000000001</c:v>
                </c:pt>
                <c:pt idx="15">
                  <c:v>0.10299999999999999</c:v>
                </c:pt>
                <c:pt idx="16">
                  <c:v>0.156</c:v>
                </c:pt>
                <c:pt idx="17">
                  <c:v>7.6999999999999999E-2</c:v>
                </c:pt>
                <c:pt idx="18">
                  <c:v>0.03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1.4999999999999999E-2</c:v>
                </c:pt>
                <c:pt idx="22">
                  <c:v>2.8000000000000001E-2</c:v>
                </c:pt>
                <c:pt idx="23">
                  <c:v>6.0000000000000001E-3</c:v>
                </c:pt>
                <c:pt idx="24">
                  <c:v>5.0000000000000001E-3</c:v>
                </c:pt>
                <c:pt idx="25">
                  <c:v>4.0000000000000002E-4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F4-454B-B521-9C9861E6F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813143"/>
        <c:axId val="1863809783"/>
      </c:lineChart>
      <c:catAx>
        <c:axId val="1863813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09783"/>
        <c:crosses val="autoZero"/>
        <c:auto val="1"/>
        <c:lblAlgn val="ctr"/>
        <c:lblOffset val="100"/>
        <c:noMultiLvlLbl val="0"/>
      </c:catAx>
      <c:valAx>
        <c:axId val="18638097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13143"/>
        <c:crosses val="autoZero"/>
        <c:crossBetween val="between"/>
        <c:majorUnit val="0.05"/>
        <c:minorUnit val="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Great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'Great River 2nd'!$B$20</c:f>
              <c:strCache>
                <c:ptCount val="1"/>
                <c:pt idx="0">
                  <c:v>BUR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'Great River 2nd'!$C$20:$AK$20</c:f>
              <c:numCache>
                <c:formatCode>General</c:formatCode>
                <c:ptCount val="35"/>
                <c:pt idx="0">
                  <c:v>0.33400000000000002</c:v>
                </c:pt>
                <c:pt idx="1">
                  <c:v>0.28000000000000003</c:v>
                </c:pt>
                <c:pt idx="2">
                  <c:v>0.33400000000000002</c:v>
                </c:pt>
                <c:pt idx="3">
                  <c:v>0.38600000000000001</c:v>
                </c:pt>
                <c:pt idx="4">
                  <c:v>0.38400000000000001</c:v>
                </c:pt>
                <c:pt idx="5">
                  <c:v>0.35399999999999998</c:v>
                </c:pt>
                <c:pt idx="6">
                  <c:v>0.39200000000000002</c:v>
                </c:pt>
                <c:pt idx="7">
                  <c:v>0.42299999999999999</c:v>
                </c:pt>
                <c:pt idx="8">
                  <c:v>0.42499999999999999</c:v>
                </c:pt>
                <c:pt idx="9">
                  <c:v>0.52100000000000002</c:v>
                </c:pt>
                <c:pt idx="10">
                  <c:v>0.45800000000000002</c:v>
                </c:pt>
                <c:pt idx="11">
                  <c:v>0.39</c:v>
                </c:pt>
                <c:pt idx="12">
                  <c:v>0.33600000000000002</c:v>
                </c:pt>
                <c:pt idx="13">
                  <c:v>0.26900000000000002</c:v>
                </c:pt>
                <c:pt idx="14">
                  <c:v>0.27200000000000002</c:v>
                </c:pt>
                <c:pt idx="15">
                  <c:v>0.29699999999999999</c:v>
                </c:pt>
                <c:pt idx="16">
                  <c:v>0.39300000000000002</c:v>
                </c:pt>
                <c:pt idx="17">
                  <c:v>0.34599999999999997</c:v>
                </c:pt>
                <c:pt idx="18">
                  <c:v>0.38200000000000001</c:v>
                </c:pt>
                <c:pt idx="19">
                  <c:v>0.34499999999999997</c:v>
                </c:pt>
                <c:pt idx="20">
                  <c:v>0.34399999999999997</c:v>
                </c:pt>
                <c:pt idx="21">
                  <c:v>0.34300000000000003</c:v>
                </c:pt>
                <c:pt idx="22">
                  <c:v>0.32</c:v>
                </c:pt>
                <c:pt idx="23">
                  <c:v>0.36399999999999999</c:v>
                </c:pt>
                <c:pt idx="24">
                  <c:v>0.14099999999999999</c:v>
                </c:pt>
                <c:pt idx="25">
                  <c:v>0.20300000000000001</c:v>
                </c:pt>
                <c:pt idx="26">
                  <c:v>0.247</c:v>
                </c:pt>
                <c:pt idx="27">
                  <c:v>9.8000000000000004E-2</c:v>
                </c:pt>
                <c:pt idx="28">
                  <c:v>0.107</c:v>
                </c:pt>
                <c:pt idx="29">
                  <c:v>0.01</c:v>
                </c:pt>
                <c:pt idx="30">
                  <c:v>2E-3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5-4582-ADB0-3F4BFEEDAC9D}"/>
            </c:ext>
          </c:extLst>
        </c:ser>
        <c:ser>
          <c:idx val="1"/>
          <c:order val="1"/>
          <c:tx>
            <c:strRef>
              <c:f>'Great River 2nd'!$B$21</c:f>
              <c:strCache>
                <c:ptCount val="1"/>
                <c:pt idx="0">
                  <c:v>ILV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'Great River 2nd'!$C$21:$AK$21</c:f>
              <c:numCache>
                <c:formatCode>General</c:formatCode>
                <c:ptCount val="35"/>
                <c:pt idx="0">
                  <c:v>0.33400000000000002</c:v>
                </c:pt>
                <c:pt idx="1">
                  <c:v>0.442</c:v>
                </c:pt>
                <c:pt idx="2">
                  <c:v>0.33400000000000002</c:v>
                </c:pt>
                <c:pt idx="3">
                  <c:v>0.308</c:v>
                </c:pt>
                <c:pt idx="4">
                  <c:v>0.38400000000000001</c:v>
                </c:pt>
                <c:pt idx="5">
                  <c:v>0.441</c:v>
                </c:pt>
                <c:pt idx="6">
                  <c:v>0.30499999999999999</c:v>
                </c:pt>
                <c:pt idx="7">
                  <c:v>0.252</c:v>
                </c:pt>
                <c:pt idx="8">
                  <c:v>0.252</c:v>
                </c:pt>
                <c:pt idx="9">
                  <c:v>0.245</c:v>
                </c:pt>
                <c:pt idx="10">
                  <c:v>0.27600000000000002</c:v>
                </c:pt>
                <c:pt idx="11">
                  <c:v>0.22700000000000001</c:v>
                </c:pt>
                <c:pt idx="12">
                  <c:v>0.33600000000000002</c:v>
                </c:pt>
                <c:pt idx="13">
                  <c:v>0.26900000000000002</c:v>
                </c:pt>
                <c:pt idx="14">
                  <c:v>0.36799999999999999</c:v>
                </c:pt>
                <c:pt idx="15">
                  <c:v>0.30499999999999999</c:v>
                </c:pt>
                <c:pt idx="16">
                  <c:v>0.216</c:v>
                </c:pt>
                <c:pt idx="17">
                  <c:v>0.187</c:v>
                </c:pt>
                <c:pt idx="18">
                  <c:v>9.8000000000000004E-2</c:v>
                </c:pt>
                <c:pt idx="19">
                  <c:v>0.18</c:v>
                </c:pt>
                <c:pt idx="20">
                  <c:v>0.17499999999999999</c:v>
                </c:pt>
                <c:pt idx="21">
                  <c:v>0.17100000000000001</c:v>
                </c:pt>
                <c:pt idx="22">
                  <c:v>0.22600000000000001</c:v>
                </c:pt>
                <c:pt idx="23">
                  <c:v>0.182</c:v>
                </c:pt>
                <c:pt idx="24">
                  <c:v>0.157</c:v>
                </c:pt>
                <c:pt idx="25">
                  <c:v>0.32300000000000001</c:v>
                </c:pt>
                <c:pt idx="26">
                  <c:v>0.161</c:v>
                </c:pt>
                <c:pt idx="27">
                  <c:v>0.185</c:v>
                </c:pt>
                <c:pt idx="28">
                  <c:v>0.114</c:v>
                </c:pt>
                <c:pt idx="29">
                  <c:v>0.01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95-4582-ADB0-3F4BFEEDAC9D}"/>
            </c:ext>
          </c:extLst>
        </c:ser>
        <c:ser>
          <c:idx val="2"/>
          <c:order val="2"/>
          <c:tx>
            <c:strRef>
              <c:f>'Great River 2nd'!$B$22</c:f>
              <c:strCache>
                <c:ptCount val="1"/>
                <c:pt idx="0">
                  <c:v>QCY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'Great River 2nd'!$C$19:$AK$19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'Great River 2nd'!$C$22:$AK$22</c:f>
              <c:numCache>
                <c:formatCode>General</c:formatCode>
                <c:ptCount val="35"/>
                <c:pt idx="0">
                  <c:v>0.33200000000000002</c:v>
                </c:pt>
                <c:pt idx="1">
                  <c:v>0.27800000000000002</c:v>
                </c:pt>
                <c:pt idx="2">
                  <c:v>0.33200000000000002</c:v>
                </c:pt>
                <c:pt idx="3">
                  <c:v>0.30599999999999999</c:v>
                </c:pt>
                <c:pt idx="4">
                  <c:v>0.23300000000000001</c:v>
                </c:pt>
                <c:pt idx="5">
                  <c:v>0.21</c:v>
                </c:pt>
                <c:pt idx="6">
                  <c:v>0.30299999999999999</c:v>
                </c:pt>
                <c:pt idx="7">
                  <c:v>0.32400000000000001</c:v>
                </c:pt>
                <c:pt idx="8">
                  <c:v>0.32300000000000001</c:v>
                </c:pt>
                <c:pt idx="9">
                  <c:v>0.23400000000000001</c:v>
                </c:pt>
                <c:pt idx="10">
                  <c:v>0.26600000000000001</c:v>
                </c:pt>
                <c:pt idx="11">
                  <c:v>0.38400000000000001</c:v>
                </c:pt>
                <c:pt idx="12">
                  <c:v>0.32700000000000001</c:v>
                </c:pt>
                <c:pt idx="13">
                  <c:v>0.46200000000000002</c:v>
                </c:pt>
                <c:pt idx="14">
                  <c:v>0.36</c:v>
                </c:pt>
                <c:pt idx="15">
                  <c:v>0.39800000000000002</c:v>
                </c:pt>
                <c:pt idx="16">
                  <c:v>0.39200000000000002</c:v>
                </c:pt>
                <c:pt idx="17">
                  <c:v>0.46700000000000003</c:v>
                </c:pt>
                <c:pt idx="18">
                  <c:v>0.52</c:v>
                </c:pt>
                <c:pt idx="19">
                  <c:v>0.47499999999999998</c:v>
                </c:pt>
                <c:pt idx="20">
                  <c:v>0.48</c:v>
                </c:pt>
                <c:pt idx="21">
                  <c:v>0.48599999999999999</c:v>
                </c:pt>
                <c:pt idx="22">
                  <c:v>0.45400000000000001</c:v>
                </c:pt>
                <c:pt idx="23">
                  <c:v>0.55400000000000005</c:v>
                </c:pt>
                <c:pt idx="24">
                  <c:v>0.70199999999999996</c:v>
                </c:pt>
                <c:pt idx="25">
                  <c:v>0.47399999999999998</c:v>
                </c:pt>
                <c:pt idx="26">
                  <c:v>0.59199999999999997</c:v>
                </c:pt>
                <c:pt idx="27">
                  <c:v>0.71699999999999997</c:v>
                </c:pt>
                <c:pt idx="28">
                  <c:v>0.77900000000000003</c:v>
                </c:pt>
                <c:pt idx="29">
                  <c:v>0.98</c:v>
                </c:pt>
                <c:pt idx="30">
                  <c:v>0.998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95-4582-ADB0-3F4BFEEDA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444103"/>
        <c:axId val="235445063"/>
      </c:lineChart>
      <c:catAx>
        <c:axId val="235444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45063"/>
        <c:crosses val="autoZero"/>
        <c:auto val="1"/>
        <c:lblAlgn val="ctr"/>
        <c:lblOffset val="100"/>
        <c:noMultiLvlLbl val="0"/>
      </c:catAx>
      <c:valAx>
        <c:axId val="2354450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44103"/>
        <c:crosses val="autoZero"/>
        <c:crossBetween val="between"/>
        <c:majorUnit val="0.05"/>
        <c:minorUnit val="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Prairie 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'Prairie Land 2nd'!$B$24</c:f>
              <c:strCache>
                <c:ptCount val="1"/>
                <c:pt idx="0">
                  <c:v>ALT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'Prairie Land 2nd'!$C$23:$AK$23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'Prairie Land 2nd'!$C$24:$AK$24</c:f>
              <c:numCache>
                <c:formatCode>General</c:formatCode>
                <c:ptCount val="35"/>
                <c:pt idx="0">
                  <c:v>0.246</c:v>
                </c:pt>
                <c:pt idx="1">
                  <c:v>0.19700000000000001</c:v>
                </c:pt>
                <c:pt idx="2">
                  <c:v>0.219</c:v>
                </c:pt>
                <c:pt idx="3">
                  <c:v>0.19600000000000001</c:v>
                </c:pt>
                <c:pt idx="4">
                  <c:v>0.156</c:v>
                </c:pt>
                <c:pt idx="5">
                  <c:v>0.2</c:v>
                </c:pt>
                <c:pt idx="6">
                  <c:v>0.161</c:v>
                </c:pt>
                <c:pt idx="7">
                  <c:v>0.13300000000000001</c:v>
                </c:pt>
                <c:pt idx="8">
                  <c:v>0.122</c:v>
                </c:pt>
                <c:pt idx="9">
                  <c:v>0.125</c:v>
                </c:pt>
                <c:pt idx="10">
                  <c:v>0.13500000000000001</c:v>
                </c:pt>
                <c:pt idx="11">
                  <c:v>0.124</c:v>
                </c:pt>
                <c:pt idx="12">
                  <c:v>5.0999999999999997E-2</c:v>
                </c:pt>
                <c:pt idx="13">
                  <c:v>2.8000000000000001E-2</c:v>
                </c:pt>
                <c:pt idx="14">
                  <c:v>1.7000000000000001E-2</c:v>
                </c:pt>
                <c:pt idx="15">
                  <c:v>6.0000000000000001E-3</c:v>
                </c:pt>
                <c:pt idx="16">
                  <c:v>1.2E-2</c:v>
                </c:pt>
                <c:pt idx="17">
                  <c:v>6.0000000000000001E-3</c:v>
                </c:pt>
                <c:pt idx="18">
                  <c:v>3.0000000000000001E-3</c:v>
                </c:pt>
                <c:pt idx="19">
                  <c:v>2E-3</c:v>
                </c:pt>
                <c:pt idx="20">
                  <c:v>1E-3</c:v>
                </c:pt>
                <c:pt idx="21">
                  <c:v>1E-3</c:v>
                </c:pt>
                <c:pt idx="22">
                  <c:v>8.9999999999999998E-4</c:v>
                </c:pt>
                <c:pt idx="23">
                  <c:v>2E-3</c:v>
                </c:pt>
                <c:pt idx="24">
                  <c:v>3.0000000000000001E-3</c:v>
                </c:pt>
                <c:pt idx="25">
                  <c:v>2.9999999999999997E-4</c:v>
                </c:pt>
                <c:pt idx="26">
                  <c:v>6.0000000000000002E-6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9-4ED2-A978-3CC3E97C8CF8}"/>
            </c:ext>
          </c:extLst>
        </c:ser>
        <c:ser>
          <c:idx val="1"/>
          <c:order val="1"/>
          <c:tx>
            <c:strRef>
              <c:f>'Prairie Land 2nd'!$B$25</c:f>
              <c:strCache>
                <c:ptCount val="1"/>
                <c:pt idx="0">
                  <c:v>JAC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'Prairie Land 2nd'!$C$23:$AK$23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'Prairie Land 2nd'!$C$25:$AK$25</c:f>
              <c:numCache>
                <c:formatCode>General</c:formatCode>
                <c:ptCount val="35"/>
                <c:pt idx="0">
                  <c:v>0.26600000000000001</c:v>
                </c:pt>
                <c:pt idx="1">
                  <c:v>0.28100000000000003</c:v>
                </c:pt>
                <c:pt idx="2">
                  <c:v>0.31900000000000001</c:v>
                </c:pt>
                <c:pt idx="3">
                  <c:v>0.28100000000000003</c:v>
                </c:pt>
                <c:pt idx="4">
                  <c:v>0.224</c:v>
                </c:pt>
                <c:pt idx="5">
                  <c:v>0.16600000000000001</c:v>
                </c:pt>
                <c:pt idx="6">
                  <c:v>0.159</c:v>
                </c:pt>
                <c:pt idx="7">
                  <c:v>0.13800000000000001</c:v>
                </c:pt>
                <c:pt idx="8">
                  <c:v>8.7999999999999995E-2</c:v>
                </c:pt>
                <c:pt idx="9">
                  <c:v>0.09</c:v>
                </c:pt>
                <c:pt idx="10">
                  <c:v>4.7E-2</c:v>
                </c:pt>
                <c:pt idx="11">
                  <c:v>4.1000000000000002E-2</c:v>
                </c:pt>
                <c:pt idx="12">
                  <c:v>4.3999999999999997E-2</c:v>
                </c:pt>
                <c:pt idx="13">
                  <c:v>3.7999999999999999E-2</c:v>
                </c:pt>
                <c:pt idx="14">
                  <c:v>2.3E-2</c:v>
                </c:pt>
                <c:pt idx="15">
                  <c:v>1.6E-2</c:v>
                </c:pt>
                <c:pt idx="16">
                  <c:v>1.0999999999999999E-2</c:v>
                </c:pt>
                <c:pt idx="17">
                  <c:v>8.9999999999999993E-3</c:v>
                </c:pt>
                <c:pt idx="18">
                  <c:v>2E-3</c:v>
                </c:pt>
                <c:pt idx="19">
                  <c:v>6.0000000000000001E-3</c:v>
                </c:pt>
                <c:pt idx="20">
                  <c:v>4.0000000000000001E-3</c:v>
                </c:pt>
                <c:pt idx="21">
                  <c:v>8.0000000000000004E-4</c:v>
                </c:pt>
                <c:pt idx="22">
                  <c:v>2.0000000000000001E-4</c:v>
                </c:pt>
                <c:pt idx="23">
                  <c:v>3.0000000000000001E-5</c:v>
                </c:pt>
                <c:pt idx="24">
                  <c:v>6.0000000000000002E-6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A9-4ED2-A978-3CC3E97C8CF8}"/>
            </c:ext>
          </c:extLst>
        </c:ser>
        <c:ser>
          <c:idx val="2"/>
          <c:order val="2"/>
          <c:tx>
            <c:strRef>
              <c:f>'Prairie Land 2nd'!$B$26</c:f>
              <c:strCache>
                <c:ptCount val="1"/>
                <c:pt idx="0">
                  <c:v>OFA</c:v>
                </c:pt>
              </c:strCache>
            </c:strRef>
          </c:tx>
          <c:spPr>
            <a:ln w="28575" cap="rnd">
              <a:solidFill>
                <a:srgbClr val="FFD96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'Prairie Land 2nd'!$C$23:$AK$23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'Prairie Land 2nd'!$C$26:$AK$26</c:f>
              <c:numCache>
                <c:formatCode>General</c:formatCode>
                <c:ptCount val="35"/>
                <c:pt idx="0">
                  <c:v>0.25</c:v>
                </c:pt>
                <c:pt idx="1">
                  <c:v>0.20200000000000001</c:v>
                </c:pt>
                <c:pt idx="2">
                  <c:v>0.17799999999999999</c:v>
                </c:pt>
                <c:pt idx="3">
                  <c:v>0.26600000000000001</c:v>
                </c:pt>
                <c:pt idx="4">
                  <c:v>0.27800000000000002</c:v>
                </c:pt>
                <c:pt idx="5">
                  <c:v>0.20899999999999999</c:v>
                </c:pt>
                <c:pt idx="6">
                  <c:v>0.11600000000000001</c:v>
                </c:pt>
                <c:pt idx="7">
                  <c:v>9.9000000000000005E-2</c:v>
                </c:pt>
                <c:pt idx="8">
                  <c:v>6.3E-2</c:v>
                </c:pt>
                <c:pt idx="9">
                  <c:v>0.03</c:v>
                </c:pt>
                <c:pt idx="10">
                  <c:v>1.4E-2</c:v>
                </c:pt>
                <c:pt idx="11">
                  <c:v>0.04</c:v>
                </c:pt>
                <c:pt idx="12">
                  <c:v>1.7999999999999999E-2</c:v>
                </c:pt>
                <c:pt idx="13">
                  <c:v>5.1999999999999998E-2</c:v>
                </c:pt>
                <c:pt idx="14">
                  <c:v>7.5999999999999998E-2</c:v>
                </c:pt>
                <c:pt idx="15">
                  <c:v>5.7000000000000002E-2</c:v>
                </c:pt>
                <c:pt idx="16">
                  <c:v>0.10100000000000001</c:v>
                </c:pt>
                <c:pt idx="17">
                  <c:v>7.9000000000000001E-2</c:v>
                </c:pt>
                <c:pt idx="18">
                  <c:v>9.9000000000000005E-2</c:v>
                </c:pt>
                <c:pt idx="19">
                  <c:v>9.0999999999999998E-2</c:v>
                </c:pt>
                <c:pt idx="20">
                  <c:v>8.3000000000000004E-2</c:v>
                </c:pt>
                <c:pt idx="21">
                  <c:v>3.2000000000000001E-2</c:v>
                </c:pt>
                <c:pt idx="22">
                  <c:v>3.2000000000000001E-2</c:v>
                </c:pt>
                <c:pt idx="23">
                  <c:v>3.2000000000000001E-2</c:v>
                </c:pt>
                <c:pt idx="24">
                  <c:v>1.7000000000000001E-2</c:v>
                </c:pt>
                <c:pt idx="25">
                  <c:v>4.0000000000000001E-3</c:v>
                </c:pt>
                <c:pt idx="26">
                  <c:v>2E-3</c:v>
                </c:pt>
                <c:pt idx="27">
                  <c:v>1E-4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A9-4ED2-A978-3CC3E97C8CF8}"/>
            </c:ext>
          </c:extLst>
        </c:ser>
        <c:ser>
          <c:idx val="3"/>
          <c:order val="3"/>
          <c:tx>
            <c:strRef>
              <c:f>'Prairie Land 2nd'!$B$27</c:f>
              <c:strCache>
                <c:ptCount val="1"/>
                <c:pt idx="0">
                  <c:v>THR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'Prairie Land 2nd'!$C$23:$AK$23</c:f>
              <c:strCache>
                <c:ptCount val="35"/>
                <c:pt idx="0">
                  <c:v>PRE</c:v>
                </c:pt>
                <c:pt idx="1">
                  <c:v>7-3</c:v>
                </c:pt>
                <c:pt idx="2">
                  <c:v>7-4</c:v>
                </c:pt>
                <c:pt idx="3">
                  <c:v>7-5</c:v>
                </c:pt>
                <c:pt idx="4">
                  <c:v>7-6</c:v>
                </c:pt>
                <c:pt idx="5">
                  <c:v>7-7</c:v>
                </c:pt>
                <c:pt idx="6">
                  <c:v>7-8</c:v>
                </c:pt>
                <c:pt idx="7">
                  <c:v>7-9</c:v>
                </c:pt>
                <c:pt idx="8">
                  <c:v>7-10</c:v>
                </c:pt>
                <c:pt idx="9">
                  <c:v>7-11</c:v>
                </c:pt>
                <c:pt idx="10">
                  <c:v>7-12</c:v>
                </c:pt>
                <c:pt idx="11">
                  <c:v>7-13</c:v>
                </c:pt>
                <c:pt idx="12">
                  <c:v>7-14</c:v>
                </c:pt>
                <c:pt idx="13">
                  <c:v>7-15</c:v>
                </c:pt>
                <c:pt idx="14">
                  <c:v>7-16</c:v>
                </c:pt>
                <c:pt idx="15">
                  <c:v>7-17</c:v>
                </c:pt>
                <c:pt idx="16">
                  <c:v>7-18</c:v>
                </c:pt>
                <c:pt idx="17">
                  <c:v>7-19</c:v>
                </c:pt>
                <c:pt idx="18">
                  <c:v>7-20</c:v>
                </c:pt>
                <c:pt idx="19">
                  <c:v>7-21</c:v>
                </c:pt>
                <c:pt idx="20">
                  <c:v>7-22</c:v>
                </c:pt>
                <c:pt idx="21">
                  <c:v>7-23</c:v>
                </c:pt>
                <c:pt idx="22">
                  <c:v>7-24</c:v>
                </c:pt>
                <c:pt idx="23">
                  <c:v>7-25</c:v>
                </c:pt>
                <c:pt idx="24">
                  <c:v>7-26</c:v>
                </c:pt>
                <c:pt idx="25">
                  <c:v>7-27</c:v>
                </c:pt>
                <c:pt idx="26">
                  <c:v>7-28</c:v>
                </c:pt>
                <c:pt idx="27">
                  <c:v>7-29</c:v>
                </c:pt>
                <c:pt idx="28">
                  <c:v>7-30</c:v>
                </c:pt>
                <c:pt idx="29">
                  <c:v>7-31</c:v>
                </c:pt>
                <c:pt idx="30">
                  <c:v>8-1</c:v>
                </c:pt>
                <c:pt idx="31">
                  <c:v>8-2</c:v>
                </c:pt>
                <c:pt idx="32">
                  <c:v>8-3</c:v>
                </c:pt>
                <c:pt idx="33">
                  <c:v>8-4</c:v>
                </c:pt>
                <c:pt idx="34">
                  <c:v>8-5</c:v>
                </c:pt>
              </c:strCache>
            </c:strRef>
          </c:cat>
          <c:val>
            <c:numRef>
              <c:f>'Prairie Land 2nd'!$C$27:$AK$27</c:f>
              <c:numCache>
                <c:formatCode>General</c:formatCode>
                <c:ptCount val="35"/>
                <c:pt idx="0">
                  <c:v>0.24199999999999999</c:v>
                </c:pt>
                <c:pt idx="1">
                  <c:v>0.32</c:v>
                </c:pt>
                <c:pt idx="2">
                  <c:v>0.28299999999999997</c:v>
                </c:pt>
                <c:pt idx="3">
                  <c:v>0.25700000000000001</c:v>
                </c:pt>
                <c:pt idx="4">
                  <c:v>0.34200000000000003</c:v>
                </c:pt>
                <c:pt idx="5">
                  <c:v>0.42499999999999999</c:v>
                </c:pt>
                <c:pt idx="6">
                  <c:v>0.56399999999999995</c:v>
                </c:pt>
                <c:pt idx="7">
                  <c:v>0.63</c:v>
                </c:pt>
                <c:pt idx="8">
                  <c:v>0.72599999999999998</c:v>
                </c:pt>
                <c:pt idx="9">
                  <c:v>0.754</c:v>
                </c:pt>
                <c:pt idx="10">
                  <c:v>0.80400000000000005</c:v>
                </c:pt>
                <c:pt idx="11">
                  <c:v>0.79400000000000004</c:v>
                </c:pt>
                <c:pt idx="12">
                  <c:v>0.88700000000000001</c:v>
                </c:pt>
                <c:pt idx="13">
                  <c:v>0.88200000000000001</c:v>
                </c:pt>
                <c:pt idx="14">
                  <c:v>0.88400000000000001</c:v>
                </c:pt>
                <c:pt idx="15">
                  <c:v>0.92100000000000004</c:v>
                </c:pt>
                <c:pt idx="16">
                  <c:v>0.876</c:v>
                </c:pt>
                <c:pt idx="17">
                  <c:v>0.90600000000000003</c:v>
                </c:pt>
                <c:pt idx="18">
                  <c:v>0.89600000000000002</c:v>
                </c:pt>
                <c:pt idx="19">
                  <c:v>0.90100000000000002</c:v>
                </c:pt>
                <c:pt idx="20">
                  <c:v>0.91200000000000003</c:v>
                </c:pt>
                <c:pt idx="21">
                  <c:v>0.96599999999999997</c:v>
                </c:pt>
                <c:pt idx="22">
                  <c:v>0.96699999999999997</c:v>
                </c:pt>
                <c:pt idx="23">
                  <c:v>0.96699999999999997</c:v>
                </c:pt>
                <c:pt idx="24">
                  <c:v>0.98</c:v>
                </c:pt>
                <c:pt idx="25">
                  <c:v>0.996</c:v>
                </c:pt>
                <c:pt idx="26">
                  <c:v>0.998</c:v>
                </c:pt>
                <c:pt idx="27">
                  <c:v>0.99990000000000001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A9-4ED2-A978-3CC3E97C8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87704"/>
        <c:axId val="1316972824"/>
      </c:lineChart>
      <c:catAx>
        <c:axId val="131698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72824"/>
        <c:crosses val="autoZero"/>
        <c:auto val="1"/>
        <c:lblAlgn val="ctr"/>
        <c:lblOffset val="100"/>
        <c:noMultiLvlLbl val="0"/>
      </c:catAx>
      <c:valAx>
        <c:axId val="1316972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87704"/>
        <c:crosses val="autoZero"/>
        <c:crossBetween val="between"/>
        <c:majorUnit val="0.05"/>
        <c:minorUnit val="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63</xdr:row>
      <xdr:rowOff>114300</xdr:rowOff>
    </xdr:from>
    <xdr:to>
      <xdr:col>25</xdr:col>
      <xdr:colOff>76200</xdr:colOff>
      <xdr:row>82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DBE0DE-3EC1-9C4F-7693-F3955951A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30</xdr:row>
      <xdr:rowOff>76200</xdr:rowOff>
    </xdr:from>
    <xdr:to>
      <xdr:col>25</xdr:col>
      <xdr:colOff>114300</xdr:colOff>
      <xdr:row>50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B4A5F-C9ED-DF25-6D46-113A26E49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28</xdr:row>
      <xdr:rowOff>161925</xdr:rowOff>
    </xdr:from>
    <xdr:to>
      <xdr:col>25</xdr:col>
      <xdr:colOff>85725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170A5-50FD-46E6-4063-056F25C7D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33</xdr:row>
      <xdr:rowOff>38100</xdr:rowOff>
    </xdr:from>
    <xdr:to>
      <xdr:col>27</xdr:col>
      <xdr:colOff>209550</xdr:colOff>
      <xdr:row>54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9CF22-BC10-FB9B-A061-59BC7A0B6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22</xdr:row>
      <xdr:rowOff>95250</xdr:rowOff>
    </xdr:from>
    <xdr:to>
      <xdr:col>27</xdr:col>
      <xdr:colOff>200025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29D1D9-460B-60E0-C6E4-C98C94400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22</xdr:row>
      <xdr:rowOff>133350</xdr:rowOff>
    </xdr:from>
    <xdr:to>
      <xdr:col>29</xdr:col>
      <xdr:colOff>38100</xdr:colOff>
      <xdr:row>44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B40DC1-8601-A792-C88F-B2BD163D0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22</xdr:row>
      <xdr:rowOff>104775</xdr:rowOff>
    </xdr:from>
    <xdr:to>
      <xdr:col>27</xdr:col>
      <xdr:colOff>133350</xdr:colOff>
      <xdr:row>45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23481-7240-F0EF-AD03-6C362D975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27</xdr:row>
      <xdr:rowOff>47625</xdr:rowOff>
    </xdr:from>
    <xdr:to>
      <xdr:col>26</xdr:col>
      <xdr:colOff>352425</xdr:colOff>
      <xdr:row>50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F7421-1724-FA42-C3FE-EF1776953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2E7A-C8F4-488C-9637-C5444E3DE2D5}">
  <dimension ref="A1:CX23"/>
  <sheetViews>
    <sheetView tabSelected="1" workbookViewId="0">
      <selection activeCell="C23" sqref="C23"/>
    </sheetView>
  </sheetViews>
  <sheetFormatPr defaultColWidth="5.7109375" defaultRowHeight="14.45"/>
  <cols>
    <col min="2" max="2" width="17.28515625" customWidth="1"/>
    <col min="3" max="3" width="5.7109375" customWidth="1"/>
    <col min="15" max="15" width="5.7109375" customWidth="1"/>
    <col min="26" max="26" width="5.7109375" customWidth="1"/>
    <col min="36" max="37" width="5.7109375" customWidth="1"/>
  </cols>
  <sheetData>
    <row r="1" spans="1:102">
      <c r="B1" s="5" t="s">
        <v>0</v>
      </c>
    </row>
    <row r="2" spans="1:10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</row>
    <row r="3" spans="1:102">
      <c r="A3" s="5" t="s">
        <v>37</v>
      </c>
      <c r="B3">
        <f>COUNTIF(D3:AK3,"W*")+COUNTIF(D3:AK3,"WW*")</f>
        <v>0</v>
      </c>
      <c r="C3">
        <f>COUNTIF(D3:AK3,"*L")+COUNTIF(D3:AK3,"*LL")</f>
        <v>0</v>
      </c>
      <c r="AM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41</v>
      </c>
      <c r="AT3" t="s">
        <v>41</v>
      </c>
      <c r="AU3" t="s">
        <v>41</v>
      </c>
      <c r="AV3" t="s">
        <v>41</v>
      </c>
      <c r="AW3" t="s">
        <v>38</v>
      </c>
      <c r="AY3" t="s">
        <v>41</v>
      </c>
      <c r="AZ3" t="s">
        <v>38</v>
      </c>
      <c r="BC3" t="s">
        <v>41</v>
      </c>
      <c r="BD3" t="s">
        <v>41</v>
      </c>
      <c r="BE3" t="s">
        <v>41</v>
      </c>
      <c r="BF3" t="s">
        <v>43</v>
      </c>
      <c r="BG3" t="s">
        <v>41</v>
      </c>
      <c r="BI3" t="s">
        <v>44</v>
      </c>
      <c r="BJ3" t="s">
        <v>41</v>
      </c>
      <c r="BK3" t="s">
        <v>41</v>
      </c>
      <c r="BL3" t="s">
        <v>38</v>
      </c>
      <c r="BM3" t="s">
        <v>41</v>
      </c>
      <c r="BN3" t="s">
        <v>44</v>
      </c>
      <c r="BO3" t="s">
        <v>40</v>
      </c>
      <c r="BQ3" t="s">
        <v>44</v>
      </c>
      <c r="BR3" t="s">
        <v>44</v>
      </c>
      <c r="BS3" t="s">
        <v>44</v>
      </c>
    </row>
    <row r="4" spans="1:102">
      <c r="A4" s="5" t="s">
        <v>45</v>
      </c>
      <c r="B4">
        <f t="shared" ref="B4:B5" si="0">COUNTIF(D4:AK4,"W*")+COUNTIF(D4:AK4,"WW*")</f>
        <v>0</v>
      </c>
      <c r="C4">
        <f t="shared" ref="C4:C5" si="1">COUNTIF(D4:AK4,"*L")+COUNTIF(D4:AK4,"*LL")</f>
        <v>0</v>
      </c>
      <c r="AO4" t="s">
        <v>46</v>
      </c>
      <c r="AP4" t="s">
        <v>47</v>
      </c>
      <c r="AR4" t="s">
        <v>41</v>
      </c>
      <c r="AS4" t="s">
        <v>41</v>
      </c>
      <c r="AU4" t="s">
        <v>44</v>
      </c>
      <c r="AV4" t="s">
        <v>44</v>
      </c>
      <c r="AW4" t="s">
        <v>41</v>
      </c>
      <c r="AX4" t="s">
        <v>41</v>
      </c>
      <c r="AY4" t="s">
        <v>44</v>
      </c>
      <c r="AZ4" t="s">
        <v>41</v>
      </c>
      <c r="BA4" t="s">
        <v>41</v>
      </c>
      <c r="BB4" t="s">
        <v>38</v>
      </c>
      <c r="BC4" t="s">
        <v>38</v>
      </c>
      <c r="BD4" t="s">
        <v>38</v>
      </c>
      <c r="BE4" t="s">
        <v>38</v>
      </c>
      <c r="BF4" t="s">
        <v>44</v>
      </c>
      <c r="BH4" t="s">
        <v>38</v>
      </c>
      <c r="BI4" t="s">
        <v>38</v>
      </c>
      <c r="BJ4" t="s">
        <v>38</v>
      </c>
      <c r="BK4" t="s">
        <v>38</v>
      </c>
      <c r="BL4" t="s">
        <v>44</v>
      </c>
      <c r="BM4" t="s">
        <v>44</v>
      </c>
      <c r="BO4" t="s">
        <v>47</v>
      </c>
      <c r="BP4" t="s">
        <v>38</v>
      </c>
      <c r="BQ4" t="s">
        <v>38</v>
      </c>
      <c r="BR4" t="s">
        <v>38</v>
      </c>
      <c r="BS4" t="s">
        <v>38</v>
      </c>
      <c r="BT4" t="s">
        <v>44</v>
      </c>
    </row>
    <row r="5" spans="1:102">
      <c r="A5" s="5" t="s">
        <v>48</v>
      </c>
      <c r="B5">
        <f t="shared" si="0"/>
        <v>0</v>
      </c>
      <c r="C5">
        <f t="shared" si="1"/>
        <v>0</v>
      </c>
      <c r="AM5" t="s">
        <v>47</v>
      </c>
      <c r="AO5" t="s">
        <v>44</v>
      </c>
      <c r="AP5" t="s">
        <v>41</v>
      </c>
      <c r="AQ5" t="s">
        <v>43</v>
      </c>
      <c r="AR5" t="s">
        <v>47</v>
      </c>
      <c r="AT5" t="s">
        <v>41</v>
      </c>
      <c r="AU5" t="s">
        <v>41</v>
      </c>
      <c r="AV5" t="s">
        <v>41</v>
      </c>
      <c r="AX5" t="s">
        <v>44</v>
      </c>
      <c r="AY5" t="s">
        <v>43</v>
      </c>
      <c r="AZ5" t="s">
        <v>47</v>
      </c>
      <c r="BA5" t="s">
        <v>44</v>
      </c>
      <c r="BB5" t="s">
        <v>40</v>
      </c>
      <c r="BC5" t="s">
        <v>40</v>
      </c>
      <c r="BD5" t="s">
        <v>40</v>
      </c>
      <c r="BE5" t="s">
        <v>40</v>
      </c>
      <c r="BG5" t="s">
        <v>49</v>
      </c>
      <c r="BH5" t="s">
        <v>40</v>
      </c>
      <c r="BI5" t="s">
        <v>40</v>
      </c>
      <c r="BJ5" t="s">
        <v>40</v>
      </c>
      <c r="BK5" t="s">
        <v>40</v>
      </c>
      <c r="BL5" t="s">
        <v>47</v>
      </c>
      <c r="BN5" t="s">
        <v>41</v>
      </c>
      <c r="BP5" t="s">
        <v>40</v>
      </c>
      <c r="BQ5" t="s">
        <v>40</v>
      </c>
      <c r="BR5" t="s">
        <v>40</v>
      </c>
      <c r="BS5" t="s">
        <v>40</v>
      </c>
      <c r="BT5" t="s">
        <v>43</v>
      </c>
    </row>
    <row r="6" spans="1:102">
      <c r="A6" s="5" t="s">
        <v>50</v>
      </c>
    </row>
    <row r="7" spans="1:10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  <c r="BK7">
        <v>61</v>
      </c>
      <c r="BL7">
        <v>62</v>
      </c>
      <c r="BM7">
        <v>63</v>
      </c>
      <c r="BN7">
        <v>64</v>
      </c>
      <c r="BO7">
        <v>65</v>
      </c>
      <c r="BP7">
        <v>66</v>
      </c>
      <c r="BQ7">
        <v>67</v>
      </c>
      <c r="BR7">
        <v>68</v>
      </c>
      <c r="BS7">
        <v>69</v>
      </c>
      <c r="BT7">
        <v>70</v>
      </c>
      <c r="BU7">
        <v>71</v>
      </c>
      <c r="BV7">
        <v>72</v>
      </c>
      <c r="BW7">
        <v>73</v>
      </c>
      <c r="BX7">
        <v>74</v>
      </c>
      <c r="BY7">
        <v>75</v>
      </c>
      <c r="BZ7">
        <v>76</v>
      </c>
      <c r="CA7">
        <v>77</v>
      </c>
      <c r="CB7">
        <v>78</v>
      </c>
      <c r="CC7">
        <v>79</v>
      </c>
      <c r="CD7">
        <v>80</v>
      </c>
      <c r="CE7">
        <v>81</v>
      </c>
      <c r="CF7">
        <v>82</v>
      </c>
      <c r="CG7">
        <v>83</v>
      </c>
      <c r="CH7">
        <v>84</v>
      </c>
      <c r="CI7">
        <v>85</v>
      </c>
      <c r="CJ7">
        <v>86</v>
      </c>
      <c r="CK7">
        <v>87</v>
      </c>
      <c r="CL7">
        <v>88</v>
      </c>
      <c r="CM7">
        <v>89</v>
      </c>
      <c r="CN7">
        <v>90</v>
      </c>
      <c r="CO7">
        <v>91</v>
      </c>
      <c r="CP7">
        <v>92</v>
      </c>
      <c r="CQ7">
        <v>93</v>
      </c>
      <c r="CR7">
        <v>94</v>
      </c>
      <c r="CS7">
        <v>95</v>
      </c>
      <c r="CT7">
        <v>96</v>
      </c>
      <c r="CU7">
        <v>97</v>
      </c>
      <c r="CV7">
        <v>98</v>
      </c>
      <c r="CW7">
        <v>99</v>
      </c>
      <c r="CX7">
        <v>100</v>
      </c>
    </row>
    <row r="8" spans="1:102">
      <c r="A8" t="s">
        <v>52</v>
      </c>
      <c r="B8" s="11">
        <f t="shared" ref="B8:AH8" si="2">B$7/$C$21</f>
        <v>0</v>
      </c>
      <c r="C8" s="11">
        <f t="shared" si="2"/>
        <v>0.25</v>
      </c>
      <c r="D8" s="11">
        <f t="shared" si="2"/>
        <v>0.5</v>
      </c>
      <c r="E8" s="11">
        <f t="shared" si="2"/>
        <v>0.75</v>
      </c>
      <c r="F8" s="11">
        <f t="shared" si="2"/>
        <v>1</v>
      </c>
      <c r="G8" s="11">
        <f t="shared" si="2"/>
        <v>1.25</v>
      </c>
      <c r="H8" s="11">
        <f t="shared" si="2"/>
        <v>1.5</v>
      </c>
      <c r="I8" s="11">
        <f t="shared" si="2"/>
        <v>1.75</v>
      </c>
      <c r="J8" s="11">
        <f t="shared" si="2"/>
        <v>2</v>
      </c>
      <c r="K8" s="11">
        <f t="shared" si="2"/>
        <v>2.25</v>
      </c>
      <c r="L8" s="11">
        <f t="shared" si="2"/>
        <v>2.5</v>
      </c>
      <c r="M8" s="11">
        <f t="shared" si="2"/>
        <v>2.75</v>
      </c>
      <c r="N8" s="11">
        <f t="shared" si="2"/>
        <v>3</v>
      </c>
      <c r="O8" s="11">
        <f t="shared" si="2"/>
        <v>3.25</v>
      </c>
      <c r="P8" s="11">
        <f t="shared" si="2"/>
        <v>3.5</v>
      </c>
      <c r="Q8" s="11">
        <f t="shared" si="2"/>
        <v>3.75</v>
      </c>
      <c r="R8" s="11">
        <f t="shared" si="2"/>
        <v>4</v>
      </c>
      <c r="S8" s="11">
        <f t="shared" si="2"/>
        <v>4.25</v>
      </c>
      <c r="T8" s="11">
        <f t="shared" si="2"/>
        <v>4.5</v>
      </c>
      <c r="U8" s="11">
        <f t="shared" si="2"/>
        <v>4.75</v>
      </c>
      <c r="V8" s="11">
        <f t="shared" si="2"/>
        <v>5</v>
      </c>
      <c r="W8" s="11">
        <f t="shared" si="2"/>
        <v>5.25</v>
      </c>
      <c r="X8" s="11">
        <f t="shared" si="2"/>
        <v>5.5</v>
      </c>
      <c r="Y8" s="11">
        <f t="shared" si="2"/>
        <v>5.75</v>
      </c>
      <c r="Z8" s="11">
        <f t="shared" si="2"/>
        <v>6</v>
      </c>
      <c r="AA8" s="11">
        <f t="shared" si="2"/>
        <v>6.25</v>
      </c>
      <c r="AB8" s="11">
        <f t="shared" si="2"/>
        <v>6.5</v>
      </c>
      <c r="AC8" s="11">
        <f t="shared" si="2"/>
        <v>6.75</v>
      </c>
      <c r="AD8" s="11">
        <f t="shared" si="2"/>
        <v>7</v>
      </c>
      <c r="AE8" s="11">
        <f t="shared" si="2"/>
        <v>7.25</v>
      </c>
      <c r="AF8" s="11">
        <f t="shared" si="2"/>
        <v>7.5</v>
      </c>
      <c r="AG8" s="11">
        <f t="shared" si="2"/>
        <v>7.75</v>
      </c>
      <c r="AH8" s="11">
        <f t="shared" si="2"/>
        <v>8</v>
      </c>
      <c r="AI8" s="11">
        <f t="shared" ref="AI8:CT8" si="3">AI$7/$C$21</f>
        <v>8.25</v>
      </c>
      <c r="AJ8" s="11">
        <f t="shared" si="3"/>
        <v>8.5</v>
      </c>
      <c r="AK8" s="11">
        <f t="shared" si="3"/>
        <v>8.75</v>
      </c>
      <c r="AL8" s="11">
        <f t="shared" si="3"/>
        <v>9</v>
      </c>
      <c r="AM8" s="11">
        <f t="shared" si="3"/>
        <v>9.25</v>
      </c>
      <c r="AN8" s="11">
        <f t="shared" si="3"/>
        <v>9.5</v>
      </c>
      <c r="AO8" s="11">
        <f t="shared" si="3"/>
        <v>9.75</v>
      </c>
      <c r="AP8" s="11">
        <f t="shared" si="3"/>
        <v>10</v>
      </c>
      <c r="AQ8" s="11">
        <f t="shared" si="3"/>
        <v>10.25</v>
      </c>
      <c r="AR8" s="11">
        <f t="shared" si="3"/>
        <v>10.5</v>
      </c>
      <c r="AS8" s="11">
        <f t="shared" si="3"/>
        <v>10.75</v>
      </c>
      <c r="AT8" s="11">
        <f t="shared" si="3"/>
        <v>11</v>
      </c>
      <c r="AU8" s="11">
        <f t="shared" si="3"/>
        <v>11.25</v>
      </c>
      <c r="AV8" s="11">
        <f t="shared" si="3"/>
        <v>11.5</v>
      </c>
      <c r="AW8" s="11">
        <f t="shared" si="3"/>
        <v>11.75</v>
      </c>
      <c r="AX8" s="11">
        <f t="shared" si="3"/>
        <v>12</v>
      </c>
      <c r="AY8" s="11">
        <f t="shared" si="3"/>
        <v>12.25</v>
      </c>
      <c r="AZ8" s="11">
        <f t="shared" si="3"/>
        <v>12.5</v>
      </c>
      <c r="BA8" s="11">
        <f t="shared" si="3"/>
        <v>12.75</v>
      </c>
      <c r="BB8" s="11">
        <f t="shared" si="3"/>
        <v>13</v>
      </c>
      <c r="BC8" s="11">
        <f t="shared" si="3"/>
        <v>13.25</v>
      </c>
      <c r="BD8" s="11">
        <f t="shared" si="3"/>
        <v>13.5</v>
      </c>
      <c r="BE8" s="11">
        <f t="shared" si="3"/>
        <v>13.75</v>
      </c>
      <c r="BF8" s="11">
        <f t="shared" si="3"/>
        <v>14</v>
      </c>
      <c r="BG8" s="11">
        <f t="shared" si="3"/>
        <v>14.25</v>
      </c>
      <c r="BH8" s="11">
        <f t="shared" si="3"/>
        <v>14.5</v>
      </c>
      <c r="BI8" s="11">
        <f t="shared" si="3"/>
        <v>14.75</v>
      </c>
      <c r="BJ8" s="11">
        <f t="shared" si="3"/>
        <v>15</v>
      </c>
      <c r="BK8" s="11">
        <f t="shared" si="3"/>
        <v>15.25</v>
      </c>
      <c r="BL8" s="11">
        <f t="shared" si="3"/>
        <v>15.5</v>
      </c>
      <c r="BM8" s="11">
        <f t="shared" si="3"/>
        <v>15.75</v>
      </c>
      <c r="BN8" s="11">
        <f t="shared" si="3"/>
        <v>16</v>
      </c>
      <c r="BO8" s="11">
        <f t="shared" si="3"/>
        <v>16.25</v>
      </c>
      <c r="BP8" s="11">
        <f t="shared" si="3"/>
        <v>16.5</v>
      </c>
      <c r="BQ8" s="11">
        <f t="shared" si="3"/>
        <v>16.75</v>
      </c>
      <c r="BR8" s="11">
        <f t="shared" si="3"/>
        <v>17</v>
      </c>
      <c r="BS8" s="11">
        <f t="shared" si="3"/>
        <v>17.25</v>
      </c>
      <c r="BT8" s="11">
        <f t="shared" si="3"/>
        <v>17.5</v>
      </c>
      <c r="BU8" s="11">
        <f t="shared" si="3"/>
        <v>17.75</v>
      </c>
      <c r="BV8" s="11">
        <f t="shared" si="3"/>
        <v>18</v>
      </c>
      <c r="BW8" s="11">
        <f t="shared" si="3"/>
        <v>18.25</v>
      </c>
      <c r="BX8" s="11">
        <f t="shared" si="3"/>
        <v>18.5</v>
      </c>
      <c r="BY8" s="11">
        <f t="shared" si="3"/>
        <v>18.75</v>
      </c>
      <c r="BZ8" s="11">
        <f t="shared" si="3"/>
        <v>19</v>
      </c>
      <c r="CA8" s="11">
        <f t="shared" si="3"/>
        <v>19.25</v>
      </c>
      <c r="CB8" s="11">
        <f t="shared" si="3"/>
        <v>19.5</v>
      </c>
      <c r="CC8" s="11">
        <f t="shared" si="3"/>
        <v>19.75</v>
      </c>
      <c r="CD8" s="11">
        <f t="shared" si="3"/>
        <v>20</v>
      </c>
      <c r="CE8" s="11">
        <f t="shared" si="3"/>
        <v>20.25</v>
      </c>
      <c r="CF8" s="11">
        <f t="shared" si="3"/>
        <v>20.5</v>
      </c>
      <c r="CG8" s="11">
        <f t="shared" si="3"/>
        <v>20.75</v>
      </c>
      <c r="CH8" s="11">
        <f t="shared" si="3"/>
        <v>21</v>
      </c>
      <c r="CI8" s="11">
        <f t="shared" si="3"/>
        <v>21.25</v>
      </c>
      <c r="CJ8" s="11">
        <f t="shared" si="3"/>
        <v>21.5</v>
      </c>
      <c r="CK8" s="11">
        <f t="shared" si="3"/>
        <v>21.75</v>
      </c>
      <c r="CL8" s="11">
        <f t="shared" si="3"/>
        <v>22</v>
      </c>
      <c r="CM8" s="11">
        <f t="shared" si="3"/>
        <v>22.25</v>
      </c>
      <c r="CN8" s="11">
        <f t="shared" si="3"/>
        <v>22.5</v>
      </c>
      <c r="CO8" s="11">
        <f t="shared" si="3"/>
        <v>22.75</v>
      </c>
      <c r="CP8" s="11">
        <f t="shared" si="3"/>
        <v>23</v>
      </c>
      <c r="CQ8" s="11">
        <f t="shared" si="3"/>
        <v>23.25</v>
      </c>
      <c r="CR8" s="11">
        <f t="shared" si="3"/>
        <v>23.5</v>
      </c>
      <c r="CS8" s="11">
        <f t="shared" si="3"/>
        <v>23.75</v>
      </c>
      <c r="CT8" s="11">
        <f t="shared" si="3"/>
        <v>24</v>
      </c>
      <c r="CU8" s="11">
        <f t="shared" ref="CU8:CX8" si="4">CU$7/$C$21</f>
        <v>24.25</v>
      </c>
      <c r="CV8" s="11">
        <f t="shared" si="4"/>
        <v>24.5</v>
      </c>
      <c r="CW8" s="11">
        <f t="shared" si="4"/>
        <v>24.75</v>
      </c>
      <c r="CX8" s="11">
        <f t="shared" si="4"/>
        <v>25</v>
      </c>
    </row>
    <row r="9" spans="1:102">
      <c r="A9" s="5" t="s">
        <v>37</v>
      </c>
      <c r="B9">
        <f>IF(OR(B$7&lt;$B3,$C21-$C3&lt;B$7),0,COMBIN($C21-($B3+$C3),B$7-$B3)/POWER(2,$C21-($B3+$C3)))</f>
        <v>6.25E-2</v>
      </c>
      <c r="C9">
        <f>IF(OR(C$7&lt;$B3,$C21-$C3&lt;C$7),0,COMBIN($C21-($B3+$C3),C$7-$B3)/POWER(2,$C21-($B3+$C3)))</f>
        <v>0.25</v>
      </c>
      <c r="D9">
        <f t="shared" ref="B9:AH9" si="5">IF(OR(D$7&lt;$B3,$C21-$C3&lt;D$7),0,COMBIN($C21-($B3+$C3),D$7-$B3)/POWER(2,$C21-($B3+$C3)))</f>
        <v>0.375</v>
      </c>
      <c r="E9">
        <f t="shared" si="5"/>
        <v>0.25</v>
      </c>
      <c r="F9">
        <f t="shared" si="5"/>
        <v>6.25E-2</v>
      </c>
      <c r="G9">
        <f t="shared" si="5"/>
        <v>0</v>
      </c>
      <c r="H9">
        <f t="shared" si="5"/>
        <v>0</v>
      </c>
      <c r="I9">
        <f t="shared" si="5"/>
        <v>0</v>
      </c>
      <c r="J9">
        <f t="shared" si="5"/>
        <v>0</v>
      </c>
      <c r="K9">
        <f t="shared" si="5"/>
        <v>0</v>
      </c>
      <c r="L9">
        <f t="shared" si="5"/>
        <v>0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5"/>
        <v>0</v>
      </c>
      <c r="Q9">
        <f t="shared" si="5"/>
        <v>0</v>
      </c>
      <c r="R9">
        <f t="shared" si="5"/>
        <v>0</v>
      </c>
      <c r="S9">
        <f t="shared" si="5"/>
        <v>0</v>
      </c>
      <c r="T9">
        <f t="shared" si="5"/>
        <v>0</v>
      </c>
      <c r="U9">
        <f t="shared" si="5"/>
        <v>0</v>
      </c>
      <c r="V9">
        <f t="shared" si="5"/>
        <v>0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ref="AI9:AM9" si="6">IF(OR(AI$7&lt;$B3,$C21-$C3&lt;AI$7),0,COMBIN($C21-($B3+$C3),AI$7-$B3)/POWER(2,$C21-($B3+$C3)))</f>
        <v>0</v>
      </c>
      <c r="AJ9">
        <f t="shared" si="6"/>
        <v>0</v>
      </c>
      <c r="AK9">
        <f t="shared" si="6"/>
        <v>0</v>
      </c>
      <c r="AL9">
        <f t="shared" si="6"/>
        <v>0</v>
      </c>
      <c r="AM9">
        <f t="shared" si="6"/>
        <v>0</v>
      </c>
      <c r="AN9">
        <f t="shared" ref="AN9:CB9" si="7">IF(OR(AN$7&lt;$B3,$C21-$C3&lt;AN$7),0,COMBIN($C21-($B3+$C3),AN$7-$B3)/POWER(2,$C21-($B3+$C3)))</f>
        <v>0</v>
      </c>
      <c r="AO9">
        <f t="shared" si="7"/>
        <v>0</v>
      </c>
      <c r="AP9">
        <f t="shared" si="7"/>
        <v>0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  <c r="BK9">
        <f t="shared" si="7"/>
        <v>0</v>
      </c>
      <c r="BL9">
        <f t="shared" si="7"/>
        <v>0</v>
      </c>
      <c r="BM9">
        <f t="shared" si="7"/>
        <v>0</v>
      </c>
      <c r="BN9">
        <f t="shared" si="7"/>
        <v>0</v>
      </c>
      <c r="BO9">
        <f t="shared" si="7"/>
        <v>0</v>
      </c>
      <c r="BP9">
        <f t="shared" si="7"/>
        <v>0</v>
      </c>
      <c r="BQ9">
        <f t="shared" si="7"/>
        <v>0</v>
      </c>
      <c r="BR9">
        <f t="shared" si="7"/>
        <v>0</v>
      </c>
      <c r="BS9">
        <f t="shared" si="7"/>
        <v>0</v>
      </c>
      <c r="BT9">
        <f t="shared" si="7"/>
        <v>0</v>
      </c>
      <c r="BU9">
        <f t="shared" si="7"/>
        <v>0</v>
      </c>
      <c r="BV9">
        <f t="shared" si="7"/>
        <v>0</v>
      </c>
      <c r="BW9">
        <f t="shared" si="7"/>
        <v>0</v>
      </c>
      <c r="BX9">
        <f t="shared" si="7"/>
        <v>0</v>
      </c>
      <c r="BY9">
        <f t="shared" si="7"/>
        <v>0</v>
      </c>
      <c r="BZ9">
        <f t="shared" si="7"/>
        <v>0</v>
      </c>
      <c r="CA9">
        <f t="shared" si="7"/>
        <v>0</v>
      </c>
      <c r="CB9">
        <f t="shared" si="7"/>
        <v>0</v>
      </c>
      <c r="CC9">
        <f t="shared" ref="CC9:CX9" si="8">IF(OR(CC$7&lt;$B3,$C21-$C3&lt;CC$7),0,COMBIN($C21-($B3+$C3),CC$7-$B3)/POWER(2,$C21-($B3+$C3)))</f>
        <v>0</v>
      </c>
      <c r="CD9">
        <f t="shared" si="8"/>
        <v>0</v>
      </c>
      <c r="CE9">
        <f t="shared" si="8"/>
        <v>0</v>
      </c>
      <c r="CF9">
        <f t="shared" si="8"/>
        <v>0</v>
      </c>
      <c r="CG9">
        <f t="shared" si="8"/>
        <v>0</v>
      </c>
      <c r="CH9">
        <f t="shared" si="8"/>
        <v>0</v>
      </c>
      <c r="CI9">
        <f t="shared" si="8"/>
        <v>0</v>
      </c>
      <c r="CJ9">
        <f t="shared" si="8"/>
        <v>0</v>
      </c>
      <c r="CK9">
        <f t="shared" si="8"/>
        <v>0</v>
      </c>
      <c r="CL9">
        <f t="shared" si="8"/>
        <v>0</v>
      </c>
      <c r="CM9">
        <f t="shared" si="8"/>
        <v>0</v>
      </c>
      <c r="CN9">
        <f t="shared" si="8"/>
        <v>0</v>
      </c>
      <c r="CO9">
        <f t="shared" si="8"/>
        <v>0</v>
      </c>
      <c r="CP9">
        <f t="shared" si="8"/>
        <v>0</v>
      </c>
      <c r="CQ9">
        <f t="shared" si="8"/>
        <v>0</v>
      </c>
      <c r="CR9">
        <f t="shared" si="8"/>
        <v>0</v>
      </c>
      <c r="CS9">
        <f t="shared" si="8"/>
        <v>0</v>
      </c>
      <c r="CT9">
        <f t="shared" si="8"/>
        <v>0</v>
      </c>
      <c r="CU9">
        <f t="shared" si="8"/>
        <v>0</v>
      </c>
      <c r="CV9">
        <f t="shared" si="8"/>
        <v>0</v>
      </c>
      <c r="CW9">
        <f t="shared" si="8"/>
        <v>0</v>
      </c>
      <c r="CX9">
        <f t="shared" si="8"/>
        <v>0</v>
      </c>
    </row>
    <row r="10" spans="1:102">
      <c r="A10" t="s">
        <v>52</v>
      </c>
      <c r="B10" s="11">
        <f t="shared" ref="B10:AH10" si="9">B$7/$C$22</f>
        <v>0</v>
      </c>
      <c r="C10" s="11">
        <f t="shared" si="9"/>
        <v>0.25</v>
      </c>
      <c r="D10" s="11">
        <f t="shared" si="9"/>
        <v>0.5</v>
      </c>
      <c r="E10" s="11">
        <f t="shared" si="9"/>
        <v>0.75</v>
      </c>
      <c r="F10" s="11">
        <f t="shared" si="9"/>
        <v>1</v>
      </c>
      <c r="G10" s="11">
        <f t="shared" si="9"/>
        <v>1.25</v>
      </c>
      <c r="H10" s="11">
        <f t="shared" si="9"/>
        <v>1.5</v>
      </c>
      <c r="I10" s="11">
        <f t="shared" si="9"/>
        <v>1.75</v>
      </c>
      <c r="J10" s="11">
        <f t="shared" si="9"/>
        <v>2</v>
      </c>
      <c r="K10" s="11">
        <f t="shared" si="9"/>
        <v>2.25</v>
      </c>
      <c r="L10" s="11">
        <f t="shared" si="9"/>
        <v>2.5</v>
      </c>
      <c r="M10" s="11">
        <f t="shared" si="9"/>
        <v>2.75</v>
      </c>
      <c r="N10" s="11">
        <f t="shared" si="9"/>
        <v>3</v>
      </c>
      <c r="O10" s="11">
        <f t="shared" si="9"/>
        <v>3.25</v>
      </c>
      <c r="P10" s="11">
        <f t="shared" si="9"/>
        <v>3.5</v>
      </c>
      <c r="Q10" s="11">
        <f t="shared" si="9"/>
        <v>3.75</v>
      </c>
      <c r="R10" s="11">
        <f t="shared" si="9"/>
        <v>4</v>
      </c>
      <c r="S10" s="11">
        <f t="shared" si="9"/>
        <v>4.25</v>
      </c>
      <c r="T10" s="11">
        <f t="shared" si="9"/>
        <v>4.5</v>
      </c>
      <c r="U10" s="11">
        <f t="shared" si="9"/>
        <v>4.75</v>
      </c>
      <c r="V10" s="11">
        <f t="shared" si="9"/>
        <v>5</v>
      </c>
      <c r="W10" s="11">
        <f t="shared" si="9"/>
        <v>5.25</v>
      </c>
      <c r="X10" s="11">
        <f t="shared" si="9"/>
        <v>5.5</v>
      </c>
      <c r="Y10" s="11">
        <f t="shared" si="9"/>
        <v>5.75</v>
      </c>
      <c r="Z10" s="11">
        <f t="shared" si="9"/>
        <v>6</v>
      </c>
      <c r="AA10" s="11">
        <f t="shared" si="9"/>
        <v>6.25</v>
      </c>
      <c r="AB10" s="11">
        <f t="shared" si="9"/>
        <v>6.5</v>
      </c>
      <c r="AC10" s="11">
        <f t="shared" si="9"/>
        <v>6.75</v>
      </c>
      <c r="AD10" s="11">
        <f t="shared" si="9"/>
        <v>7</v>
      </c>
      <c r="AE10" s="11">
        <f t="shared" si="9"/>
        <v>7.25</v>
      </c>
      <c r="AF10" s="11">
        <f t="shared" si="9"/>
        <v>7.5</v>
      </c>
      <c r="AG10" s="11">
        <f t="shared" si="9"/>
        <v>7.75</v>
      </c>
      <c r="AH10" s="11">
        <f t="shared" si="9"/>
        <v>8</v>
      </c>
      <c r="AI10" s="11">
        <f t="shared" ref="AI10:CT10" si="10">AI$7/$C$22</f>
        <v>8.25</v>
      </c>
      <c r="AJ10" s="11">
        <f t="shared" si="10"/>
        <v>8.5</v>
      </c>
      <c r="AK10" s="11">
        <f t="shared" si="10"/>
        <v>8.75</v>
      </c>
      <c r="AL10" s="11">
        <f t="shared" si="10"/>
        <v>9</v>
      </c>
      <c r="AM10" s="11">
        <f t="shared" si="10"/>
        <v>9.25</v>
      </c>
      <c r="AN10" s="11">
        <f t="shared" si="10"/>
        <v>9.5</v>
      </c>
      <c r="AO10" s="11">
        <f t="shared" si="10"/>
        <v>9.75</v>
      </c>
      <c r="AP10" s="11">
        <f t="shared" si="10"/>
        <v>10</v>
      </c>
      <c r="AQ10" s="11">
        <f t="shared" si="10"/>
        <v>10.25</v>
      </c>
      <c r="AR10" s="11">
        <f t="shared" si="10"/>
        <v>10.5</v>
      </c>
      <c r="AS10" s="11">
        <f t="shared" si="10"/>
        <v>10.75</v>
      </c>
      <c r="AT10" s="11">
        <f t="shared" si="10"/>
        <v>11</v>
      </c>
      <c r="AU10" s="11">
        <f t="shared" si="10"/>
        <v>11.25</v>
      </c>
      <c r="AV10" s="11">
        <f t="shared" si="10"/>
        <v>11.5</v>
      </c>
      <c r="AW10" s="11">
        <f t="shared" si="10"/>
        <v>11.75</v>
      </c>
      <c r="AX10" s="11">
        <f t="shared" si="10"/>
        <v>12</v>
      </c>
      <c r="AY10" s="11">
        <f t="shared" si="10"/>
        <v>12.25</v>
      </c>
      <c r="AZ10" s="11">
        <f t="shared" si="10"/>
        <v>12.5</v>
      </c>
      <c r="BA10" s="11">
        <f t="shared" si="10"/>
        <v>12.75</v>
      </c>
      <c r="BB10" s="11">
        <f t="shared" si="10"/>
        <v>13</v>
      </c>
      <c r="BC10" s="11">
        <f t="shared" si="10"/>
        <v>13.25</v>
      </c>
      <c r="BD10" s="11">
        <f t="shared" si="10"/>
        <v>13.5</v>
      </c>
      <c r="BE10" s="11">
        <f t="shared" si="10"/>
        <v>13.75</v>
      </c>
      <c r="BF10" s="11">
        <f t="shared" si="10"/>
        <v>14</v>
      </c>
      <c r="BG10" s="11">
        <f t="shared" si="10"/>
        <v>14.25</v>
      </c>
      <c r="BH10" s="11">
        <f t="shared" si="10"/>
        <v>14.5</v>
      </c>
      <c r="BI10" s="11">
        <f t="shared" si="10"/>
        <v>14.75</v>
      </c>
      <c r="BJ10" s="11">
        <f t="shared" si="10"/>
        <v>15</v>
      </c>
      <c r="BK10" s="11">
        <f t="shared" si="10"/>
        <v>15.25</v>
      </c>
      <c r="BL10" s="11">
        <f t="shared" si="10"/>
        <v>15.5</v>
      </c>
      <c r="BM10" s="11">
        <f t="shared" si="10"/>
        <v>15.75</v>
      </c>
      <c r="BN10" s="11">
        <f t="shared" si="10"/>
        <v>16</v>
      </c>
      <c r="BO10" s="11">
        <f t="shared" si="10"/>
        <v>16.25</v>
      </c>
      <c r="BP10" s="11">
        <f t="shared" si="10"/>
        <v>16.5</v>
      </c>
      <c r="BQ10" s="11">
        <f t="shared" si="10"/>
        <v>16.75</v>
      </c>
      <c r="BR10" s="11">
        <f t="shared" si="10"/>
        <v>17</v>
      </c>
      <c r="BS10" s="11">
        <f t="shared" si="10"/>
        <v>17.25</v>
      </c>
      <c r="BT10" s="11">
        <f t="shared" si="10"/>
        <v>17.5</v>
      </c>
      <c r="BU10" s="11">
        <f t="shared" si="10"/>
        <v>17.75</v>
      </c>
      <c r="BV10" s="11">
        <f t="shared" si="10"/>
        <v>18</v>
      </c>
      <c r="BW10" s="11">
        <f t="shared" si="10"/>
        <v>18.25</v>
      </c>
      <c r="BX10" s="11">
        <f t="shared" si="10"/>
        <v>18.5</v>
      </c>
      <c r="BY10" s="11">
        <f t="shared" si="10"/>
        <v>18.75</v>
      </c>
      <c r="BZ10" s="11">
        <f t="shared" si="10"/>
        <v>19</v>
      </c>
      <c r="CA10" s="11">
        <f t="shared" si="10"/>
        <v>19.25</v>
      </c>
      <c r="CB10" s="11">
        <f t="shared" si="10"/>
        <v>19.5</v>
      </c>
      <c r="CC10" s="11">
        <f t="shared" si="10"/>
        <v>19.75</v>
      </c>
      <c r="CD10" s="11">
        <f t="shared" si="10"/>
        <v>20</v>
      </c>
      <c r="CE10" s="11">
        <f t="shared" si="10"/>
        <v>20.25</v>
      </c>
      <c r="CF10" s="11">
        <f t="shared" si="10"/>
        <v>20.5</v>
      </c>
      <c r="CG10" s="11">
        <f t="shared" si="10"/>
        <v>20.75</v>
      </c>
      <c r="CH10" s="11">
        <f t="shared" si="10"/>
        <v>21</v>
      </c>
      <c r="CI10" s="11">
        <f t="shared" si="10"/>
        <v>21.25</v>
      </c>
      <c r="CJ10" s="11">
        <f t="shared" si="10"/>
        <v>21.5</v>
      </c>
      <c r="CK10" s="11">
        <f t="shared" si="10"/>
        <v>21.75</v>
      </c>
      <c r="CL10" s="11">
        <f t="shared" si="10"/>
        <v>22</v>
      </c>
      <c r="CM10" s="11">
        <f t="shared" si="10"/>
        <v>22.25</v>
      </c>
      <c r="CN10" s="11">
        <f t="shared" si="10"/>
        <v>22.5</v>
      </c>
      <c r="CO10" s="11">
        <f t="shared" si="10"/>
        <v>22.75</v>
      </c>
      <c r="CP10" s="11">
        <f t="shared" si="10"/>
        <v>23</v>
      </c>
      <c r="CQ10" s="11">
        <f t="shared" si="10"/>
        <v>23.25</v>
      </c>
      <c r="CR10" s="11">
        <f t="shared" si="10"/>
        <v>23.5</v>
      </c>
      <c r="CS10" s="11">
        <f t="shared" si="10"/>
        <v>23.75</v>
      </c>
      <c r="CT10" s="11">
        <f t="shared" si="10"/>
        <v>24</v>
      </c>
      <c r="CU10" s="11">
        <f t="shared" ref="CU10:CX10" si="11">CU$7/$C$22</f>
        <v>24.25</v>
      </c>
      <c r="CV10" s="11">
        <f t="shared" si="11"/>
        <v>24.5</v>
      </c>
      <c r="CW10" s="11">
        <f t="shared" si="11"/>
        <v>24.75</v>
      </c>
      <c r="CX10" s="11">
        <f t="shared" si="11"/>
        <v>25</v>
      </c>
    </row>
    <row r="11" spans="1:102">
      <c r="A11" s="5" t="s">
        <v>45</v>
      </c>
      <c r="B11">
        <f t="shared" ref="B11:AH11" si="12">IF(OR(B$7&lt;$B4,$C22-$C4&lt;B$7),0,COMBIN($C22-($B4+$C4),B$7-$B4)/POWER(2,$C22-($B4+$C4)))</f>
        <v>6.25E-2</v>
      </c>
      <c r="C11">
        <f t="shared" si="12"/>
        <v>0.25</v>
      </c>
      <c r="D11">
        <f t="shared" si="12"/>
        <v>0.375</v>
      </c>
      <c r="E11">
        <f t="shared" si="12"/>
        <v>0.25</v>
      </c>
      <c r="F11">
        <f t="shared" si="12"/>
        <v>6.25E-2</v>
      </c>
      <c r="G11">
        <f t="shared" si="12"/>
        <v>0</v>
      </c>
      <c r="H11">
        <f t="shared" si="12"/>
        <v>0</v>
      </c>
      <c r="I11">
        <f t="shared" si="12"/>
        <v>0</v>
      </c>
      <c r="J11">
        <f t="shared" si="12"/>
        <v>0</v>
      </c>
      <c r="K11">
        <f t="shared" si="12"/>
        <v>0</v>
      </c>
      <c r="L11">
        <f t="shared" si="12"/>
        <v>0</v>
      </c>
      <c r="M11">
        <f t="shared" si="12"/>
        <v>0</v>
      </c>
      <c r="N11">
        <f t="shared" si="12"/>
        <v>0</v>
      </c>
      <c r="O11">
        <f t="shared" si="12"/>
        <v>0</v>
      </c>
      <c r="P11">
        <f t="shared" si="12"/>
        <v>0</v>
      </c>
      <c r="Q11">
        <f t="shared" si="12"/>
        <v>0</v>
      </c>
      <c r="R11">
        <f t="shared" si="12"/>
        <v>0</v>
      </c>
      <c r="S11">
        <f t="shared" si="12"/>
        <v>0</v>
      </c>
      <c r="T11">
        <f t="shared" si="12"/>
        <v>0</v>
      </c>
      <c r="U11">
        <f t="shared" si="12"/>
        <v>0</v>
      </c>
      <c r="V11">
        <f t="shared" si="12"/>
        <v>0</v>
      </c>
      <c r="W11">
        <f t="shared" si="12"/>
        <v>0</v>
      </c>
      <c r="X11">
        <f t="shared" si="12"/>
        <v>0</v>
      </c>
      <c r="Y11">
        <f t="shared" si="12"/>
        <v>0</v>
      </c>
      <c r="Z11">
        <f t="shared" si="12"/>
        <v>0</v>
      </c>
      <c r="AA11">
        <f t="shared" si="12"/>
        <v>0</v>
      </c>
      <c r="AB11">
        <f t="shared" si="12"/>
        <v>0</v>
      </c>
      <c r="AC11">
        <f t="shared" si="12"/>
        <v>0</v>
      </c>
      <c r="AD11">
        <f t="shared" si="12"/>
        <v>0</v>
      </c>
      <c r="AE11">
        <f t="shared" si="12"/>
        <v>0</v>
      </c>
      <c r="AF11">
        <f t="shared" si="12"/>
        <v>0</v>
      </c>
      <c r="AG11">
        <f t="shared" si="12"/>
        <v>0</v>
      </c>
      <c r="AH11">
        <f t="shared" si="12"/>
        <v>0</v>
      </c>
      <c r="AI11">
        <f t="shared" ref="AI11:AM11" si="13">IF(OR(AI$7&lt;$B4,$C22-$C4&lt;AI$7),0,COMBIN($C22-($B4+$C4),AI$7-$B4)/POWER(2,$C22-($B4+$C4)))</f>
        <v>0</v>
      </c>
      <c r="AJ11">
        <f t="shared" si="13"/>
        <v>0</v>
      </c>
      <c r="AK11">
        <f t="shared" si="13"/>
        <v>0</v>
      </c>
      <c r="AL11">
        <f t="shared" si="13"/>
        <v>0</v>
      </c>
      <c r="AM11">
        <f t="shared" si="13"/>
        <v>0</v>
      </c>
      <c r="AN11">
        <f t="shared" ref="AN11:CB11" si="14">IF(OR(AN$7&lt;$B4,$C22-$C4&lt;AN$7),0,COMBIN($C22-($B4+$C4),AN$7-$B4)/POWER(2,$C22-($B4+$C4)))</f>
        <v>0</v>
      </c>
      <c r="AO11">
        <f t="shared" si="14"/>
        <v>0</v>
      </c>
      <c r="AP11">
        <f t="shared" si="14"/>
        <v>0</v>
      </c>
      <c r="AQ11">
        <f t="shared" si="14"/>
        <v>0</v>
      </c>
      <c r="AR11">
        <f t="shared" si="14"/>
        <v>0</v>
      </c>
      <c r="AS11">
        <f t="shared" si="14"/>
        <v>0</v>
      </c>
      <c r="AT11">
        <f t="shared" si="14"/>
        <v>0</v>
      </c>
      <c r="AU11">
        <f t="shared" si="14"/>
        <v>0</v>
      </c>
      <c r="AV11">
        <f t="shared" si="14"/>
        <v>0</v>
      </c>
      <c r="AW11">
        <f t="shared" si="14"/>
        <v>0</v>
      </c>
      <c r="AX11">
        <f t="shared" si="14"/>
        <v>0</v>
      </c>
      <c r="AY11">
        <f t="shared" si="14"/>
        <v>0</v>
      </c>
      <c r="AZ11">
        <f t="shared" si="14"/>
        <v>0</v>
      </c>
      <c r="BA11">
        <f t="shared" si="14"/>
        <v>0</v>
      </c>
      <c r="BB11">
        <f t="shared" si="14"/>
        <v>0</v>
      </c>
      <c r="BC11">
        <f t="shared" si="14"/>
        <v>0</v>
      </c>
      <c r="BD11">
        <f t="shared" si="14"/>
        <v>0</v>
      </c>
      <c r="BE11">
        <f t="shared" si="14"/>
        <v>0</v>
      </c>
      <c r="BF11">
        <f t="shared" si="14"/>
        <v>0</v>
      </c>
      <c r="BG11">
        <f t="shared" si="14"/>
        <v>0</v>
      </c>
      <c r="BH11">
        <f t="shared" si="14"/>
        <v>0</v>
      </c>
      <c r="BI11">
        <f t="shared" si="14"/>
        <v>0</v>
      </c>
      <c r="BJ11">
        <f t="shared" si="14"/>
        <v>0</v>
      </c>
      <c r="BK11">
        <f t="shared" si="14"/>
        <v>0</v>
      </c>
      <c r="BL11">
        <f t="shared" si="14"/>
        <v>0</v>
      </c>
      <c r="BM11">
        <f t="shared" si="14"/>
        <v>0</v>
      </c>
      <c r="BN11">
        <f t="shared" si="14"/>
        <v>0</v>
      </c>
      <c r="BO11">
        <f t="shared" si="14"/>
        <v>0</v>
      </c>
      <c r="BP11">
        <f t="shared" si="14"/>
        <v>0</v>
      </c>
      <c r="BQ11">
        <f t="shared" si="14"/>
        <v>0</v>
      </c>
      <c r="BR11">
        <f t="shared" si="14"/>
        <v>0</v>
      </c>
      <c r="BS11">
        <f t="shared" si="14"/>
        <v>0</v>
      </c>
      <c r="BT11">
        <f t="shared" si="14"/>
        <v>0</v>
      </c>
      <c r="BU11">
        <f t="shared" si="14"/>
        <v>0</v>
      </c>
      <c r="BV11">
        <f t="shared" si="14"/>
        <v>0</v>
      </c>
      <c r="BW11">
        <f t="shared" si="14"/>
        <v>0</v>
      </c>
      <c r="BX11">
        <f t="shared" si="14"/>
        <v>0</v>
      </c>
      <c r="BY11">
        <f t="shared" si="14"/>
        <v>0</v>
      </c>
      <c r="BZ11">
        <f t="shared" si="14"/>
        <v>0</v>
      </c>
      <c r="CA11">
        <f t="shared" si="14"/>
        <v>0</v>
      </c>
      <c r="CB11">
        <f t="shared" si="14"/>
        <v>0</v>
      </c>
      <c r="CC11">
        <f t="shared" ref="CC11:CX11" si="15">IF(OR(CC$7&lt;$B4,$C22-$C4&lt;CC$7),0,COMBIN($C22-($B4+$C4),CC$7-$B4)/POWER(2,$C22-($B4+$C4)))</f>
        <v>0</v>
      </c>
      <c r="CD11">
        <f t="shared" si="15"/>
        <v>0</v>
      </c>
      <c r="CE11">
        <f t="shared" si="15"/>
        <v>0</v>
      </c>
      <c r="CF11">
        <f t="shared" si="15"/>
        <v>0</v>
      </c>
      <c r="CG11">
        <f t="shared" si="15"/>
        <v>0</v>
      </c>
      <c r="CH11">
        <f t="shared" si="15"/>
        <v>0</v>
      </c>
      <c r="CI11">
        <f t="shared" si="15"/>
        <v>0</v>
      </c>
      <c r="CJ11">
        <f t="shared" si="15"/>
        <v>0</v>
      </c>
      <c r="CK11">
        <f t="shared" si="15"/>
        <v>0</v>
      </c>
      <c r="CL11">
        <f t="shared" si="15"/>
        <v>0</v>
      </c>
      <c r="CM11">
        <f t="shared" si="15"/>
        <v>0</v>
      </c>
      <c r="CN11">
        <f t="shared" si="15"/>
        <v>0</v>
      </c>
      <c r="CO11">
        <f t="shared" si="15"/>
        <v>0</v>
      </c>
      <c r="CP11">
        <f t="shared" si="15"/>
        <v>0</v>
      </c>
      <c r="CQ11">
        <f t="shared" si="15"/>
        <v>0</v>
      </c>
      <c r="CR11">
        <f t="shared" si="15"/>
        <v>0</v>
      </c>
      <c r="CS11">
        <f t="shared" si="15"/>
        <v>0</v>
      </c>
      <c r="CT11">
        <f t="shared" si="15"/>
        <v>0</v>
      </c>
      <c r="CU11">
        <f t="shared" si="15"/>
        <v>0</v>
      </c>
      <c r="CV11">
        <f t="shared" si="15"/>
        <v>0</v>
      </c>
      <c r="CW11">
        <f t="shared" si="15"/>
        <v>0</v>
      </c>
      <c r="CX11">
        <f t="shared" si="15"/>
        <v>0</v>
      </c>
    </row>
    <row r="12" spans="1:102">
      <c r="A12" t="s">
        <v>52</v>
      </c>
      <c r="B12" s="11">
        <f t="shared" ref="B12:AH12" si="16">B$7/$C$23</f>
        <v>0</v>
      </c>
      <c r="C12" s="11">
        <f t="shared" si="16"/>
        <v>0.2</v>
      </c>
      <c r="D12" s="11">
        <f t="shared" si="16"/>
        <v>0.4</v>
      </c>
      <c r="E12" s="11">
        <f t="shared" si="16"/>
        <v>0.6</v>
      </c>
      <c r="F12" s="11">
        <f t="shared" si="16"/>
        <v>0.8</v>
      </c>
      <c r="G12" s="11">
        <f t="shared" si="16"/>
        <v>1</v>
      </c>
      <c r="H12" s="11">
        <f t="shared" si="16"/>
        <v>1.2</v>
      </c>
      <c r="I12" s="11">
        <f t="shared" si="16"/>
        <v>1.4</v>
      </c>
      <c r="J12" s="11">
        <f t="shared" si="16"/>
        <v>1.6</v>
      </c>
      <c r="K12" s="11">
        <f t="shared" si="16"/>
        <v>1.8</v>
      </c>
      <c r="L12" s="11">
        <f t="shared" si="16"/>
        <v>2</v>
      </c>
      <c r="M12" s="11">
        <f t="shared" si="16"/>
        <v>2.2000000000000002</v>
      </c>
      <c r="N12" s="11">
        <f t="shared" si="16"/>
        <v>2.4</v>
      </c>
      <c r="O12" s="11">
        <f t="shared" si="16"/>
        <v>2.6</v>
      </c>
      <c r="P12" s="11">
        <f t="shared" si="16"/>
        <v>2.8</v>
      </c>
      <c r="Q12" s="11">
        <f t="shared" si="16"/>
        <v>3</v>
      </c>
      <c r="R12" s="11">
        <f t="shared" si="16"/>
        <v>3.2</v>
      </c>
      <c r="S12" s="11">
        <f t="shared" si="16"/>
        <v>3.4</v>
      </c>
      <c r="T12" s="11">
        <f t="shared" si="16"/>
        <v>3.6</v>
      </c>
      <c r="U12" s="11">
        <f t="shared" si="16"/>
        <v>3.8</v>
      </c>
      <c r="V12" s="11">
        <f t="shared" si="16"/>
        <v>4</v>
      </c>
      <c r="W12" s="11">
        <f t="shared" si="16"/>
        <v>4.2</v>
      </c>
      <c r="X12" s="11">
        <f t="shared" si="16"/>
        <v>4.4000000000000004</v>
      </c>
      <c r="Y12" s="11">
        <f t="shared" si="16"/>
        <v>4.5999999999999996</v>
      </c>
      <c r="Z12" s="11">
        <f t="shared" si="16"/>
        <v>4.8</v>
      </c>
      <c r="AA12" s="11">
        <f t="shared" si="16"/>
        <v>5</v>
      </c>
      <c r="AB12" s="11">
        <f t="shared" si="16"/>
        <v>5.2</v>
      </c>
      <c r="AC12" s="11">
        <f t="shared" si="16"/>
        <v>5.4</v>
      </c>
      <c r="AD12" s="11">
        <f t="shared" si="16"/>
        <v>5.6</v>
      </c>
      <c r="AE12" s="11">
        <f t="shared" si="16"/>
        <v>5.8</v>
      </c>
      <c r="AF12" s="11">
        <f t="shared" si="16"/>
        <v>6</v>
      </c>
      <c r="AG12" s="11">
        <f t="shared" si="16"/>
        <v>6.2</v>
      </c>
      <c r="AH12" s="11">
        <f t="shared" si="16"/>
        <v>6.4</v>
      </c>
      <c r="AI12" s="11">
        <f t="shared" ref="AI12:CT12" si="17">AI$7/$C$23</f>
        <v>6.6</v>
      </c>
      <c r="AJ12" s="11">
        <f t="shared" si="17"/>
        <v>6.8</v>
      </c>
      <c r="AK12" s="11">
        <f t="shared" si="17"/>
        <v>7</v>
      </c>
      <c r="AL12" s="11">
        <f t="shared" si="17"/>
        <v>7.2</v>
      </c>
      <c r="AM12" s="11">
        <f t="shared" si="17"/>
        <v>7.4</v>
      </c>
      <c r="AN12" s="11">
        <f t="shared" si="17"/>
        <v>7.6</v>
      </c>
      <c r="AO12" s="11">
        <f t="shared" si="17"/>
        <v>7.8</v>
      </c>
      <c r="AP12" s="11">
        <f t="shared" si="17"/>
        <v>8</v>
      </c>
      <c r="AQ12" s="11">
        <f t="shared" si="17"/>
        <v>8.1999999999999993</v>
      </c>
      <c r="AR12" s="11">
        <f t="shared" si="17"/>
        <v>8.4</v>
      </c>
      <c r="AS12" s="11">
        <f t="shared" si="17"/>
        <v>8.6</v>
      </c>
      <c r="AT12" s="11">
        <f t="shared" si="17"/>
        <v>8.8000000000000007</v>
      </c>
      <c r="AU12" s="11">
        <f t="shared" si="17"/>
        <v>9</v>
      </c>
      <c r="AV12" s="11">
        <f t="shared" si="17"/>
        <v>9.1999999999999993</v>
      </c>
      <c r="AW12" s="11">
        <f t="shared" si="17"/>
        <v>9.4</v>
      </c>
      <c r="AX12" s="11">
        <f t="shared" si="17"/>
        <v>9.6</v>
      </c>
      <c r="AY12" s="11">
        <f t="shared" si="17"/>
        <v>9.8000000000000007</v>
      </c>
      <c r="AZ12" s="11">
        <f t="shared" si="17"/>
        <v>10</v>
      </c>
      <c r="BA12" s="11">
        <f t="shared" si="17"/>
        <v>10.199999999999999</v>
      </c>
      <c r="BB12" s="11">
        <f t="shared" si="17"/>
        <v>10.4</v>
      </c>
      <c r="BC12" s="11">
        <f t="shared" si="17"/>
        <v>10.6</v>
      </c>
      <c r="BD12" s="11">
        <f t="shared" si="17"/>
        <v>10.8</v>
      </c>
      <c r="BE12" s="11">
        <f t="shared" si="17"/>
        <v>11</v>
      </c>
      <c r="BF12" s="11">
        <f t="shared" si="17"/>
        <v>11.2</v>
      </c>
      <c r="BG12" s="11">
        <f t="shared" si="17"/>
        <v>11.4</v>
      </c>
      <c r="BH12" s="11">
        <f t="shared" si="17"/>
        <v>11.6</v>
      </c>
      <c r="BI12" s="11">
        <f t="shared" si="17"/>
        <v>11.8</v>
      </c>
      <c r="BJ12" s="11">
        <f t="shared" si="17"/>
        <v>12</v>
      </c>
      <c r="BK12" s="11">
        <f t="shared" si="17"/>
        <v>12.2</v>
      </c>
      <c r="BL12" s="11">
        <f t="shared" si="17"/>
        <v>12.4</v>
      </c>
      <c r="BM12" s="11">
        <f t="shared" si="17"/>
        <v>12.6</v>
      </c>
      <c r="BN12" s="11">
        <f t="shared" si="17"/>
        <v>12.8</v>
      </c>
      <c r="BO12" s="11">
        <f t="shared" si="17"/>
        <v>13</v>
      </c>
      <c r="BP12" s="11">
        <f t="shared" si="17"/>
        <v>13.2</v>
      </c>
      <c r="BQ12" s="11">
        <f t="shared" si="17"/>
        <v>13.4</v>
      </c>
      <c r="BR12" s="11">
        <f t="shared" si="17"/>
        <v>13.6</v>
      </c>
      <c r="BS12" s="11">
        <f t="shared" si="17"/>
        <v>13.8</v>
      </c>
      <c r="BT12" s="11">
        <f t="shared" si="17"/>
        <v>14</v>
      </c>
      <c r="BU12" s="11">
        <f t="shared" si="17"/>
        <v>14.2</v>
      </c>
      <c r="BV12" s="11">
        <f t="shared" si="17"/>
        <v>14.4</v>
      </c>
      <c r="BW12" s="11">
        <f t="shared" si="17"/>
        <v>14.6</v>
      </c>
      <c r="BX12" s="11">
        <f t="shared" si="17"/>
        <v>14.8</v>
      </c>
      <c r="BY12" s="11">
        <f t="shared" si="17"/>
        <v>15</v>
      </c>
      <c r="BZ12" s="11">
        <f t="shared" si="17"/>
        <v>15.2</v>
      </c>
      <c r="CA12" s="11">
        <f t="shared" si="17"/>
        <v>15.4</v>
      </c>
      <c r="CB12" s="11">
        <f t="shared" si="17"/>
        <v>15.6</v>
      </c>
      <c r="CC12" s="11">
        <f t="shared" si="17"/>
        <v>15.8</v>
      </c>
      <c r="CD12" s="11">
        <f t="shared" si="17"/>
        <v>16</v>
      </c>
      <c r="CE12" s="11">
        <f t="shared" si="17"/>
        <v>16.2</v>
      </c>
      <c r="CF12" s="11">
        <f t="shared" si="17"/>
        <v>16.399999999999999</v>
      </c>
      <c r="CG12" s="11">
        <f t="shared" si="17"/>
        <v>16.600000000000001</v>
      </c>
      <c r="CH12" s="11">
        <f t="shared" si="17"/>
        <v>16.8</v>
      </c>
      <c r="CI12" s="11">
        <f t="shared" si="17"/>
        <v>17</v>
      </c>
      <c r="CJ12" s="11">
        <f t="shared" si="17"/>
        <v>17.2</v>
      </c>
      <c r="CK12" s="11">
        <f t="shared" si="17"/>
        <v>17.399999999999999</v>
      </c>
      <c r="CL12" s="11">
        <f t="shared" si="17"/>
        <v>17.600000000000001</v>
      </c>
      <c r="CM12" s="11">
        <f t="shared" si="17"/>
        <v>17.8</v>
      </c>
      <c r="CN12" s="11">
        <f t="shared" si="17"/>
        <v>18</v>
      </c>
      <c r="CO12" s="11">
        <f t="shared" si="17"/>
        <v>18.2</v>
      </c>
      <c r="CP12" s="11">
        <f t="shared" si="17"/>
        <v>18.399999999999999</v>
      </c>
      <c r="CQ12" s="11">
        <f t="shared" si="17"/>
        <v>18.600000000000001</v>
      </c>
      <c r="CR12" s="11">
        <f t="shared" si="17"/>
        <v>18.8</v>
      </c>
      <c r="CS12" s="11">
        <f t="shared" si="17"/>
        <v>19</v>
      </c>
      <c r="CT12" s="11">
        <f t="shared" si="17"/>
        <v>19.2</v>
      </c>
      <c r="CU12" s="11">
        <f t="shared" ref="CU12:CX12" si="18">CU$7/$C$23</f>
        <v>19.399999999999999</v>
      </c>
      <c r="CV12" s="11">
        <f t="shared" si="18"/>
        <v>19.600000000000001</v>
      </c>
      <c r="CW12" s="11">
        <f t="shared" si="18"/>
        <v>19.8</v>
      </c>
      <c r="CX12" s="11">
        <f t="shared" si="18"/>
        <v>20</v>
      </c>
    </row>
    <row r="13" spans="1:102">
      <c r="A13" s="5" t="s">
        <v>48</v>
      </c>
      <c r="B13">
        <f t="shared" ref="B13:AH13" si="19">IF(OR(B$7&lt;$B5,$C23-$C5&lt;B$7),0,COMBIN($C23-($B5+$C5),B$7-$B5)/POWER(2,$C23-($B5+$C5)))</f>
        <v>3.125E-2</v>
      </c>
      <c r="C13">
        <f t="shared" si="19"/>
        <v>0.15625</v>
      </c>
      <c r="D13">
        <f t="shared" si="19"/>
        <v>0.3125</v>
      </c>
      <c r="E13">
        <f t="shared" si="19"/>
        <v>0.3125</v>
      </c>
      <c r="F13">
        <f t="shared" si="19"/>
        <v>0.15625</v>
      </c>
      <c r="G13">
        <f t="shared" si="19"/>
        <v>3.125E-2</v>
      </c>
      <c r="H13">
        <f t="shared" si="19"/>
        <v>0</v>
      </c>
      <c r="I13">
        <f t="shared" si="19"/>
        <v>0</v>
      </c>
      <c r="J13">
        <f t="shared" si="19"/>
        <v>0</v>
      </c>
      <c r="K13">
        <f t="shared" si="19"/>
        <v>0</v>
      </c>
      <c r="L13">
        <f t="shared" si="19"/>
        <v>0</v>
      </c>
      <c r="M13">
        <f t="shared" si="19"/>
        <v>0</v>
      </c>
      <c r="N13">
        <f t="shared" si="19"/>
        <v>0</v>
      </c>
      <c r="O13">
        <f t="shared" si="19"/>
        <v>0</v>
      </c>
      <c r="P13">
        <f t="shared" si="19"/>
        <v>0</v>
      </c>
      <c r="Q13">
        <f t="shared" si="19"/>
        <v>0</v>
      </c>
      <c r="R13">
        <f t="shared" si="19"/>
        <v>0</v>
      </c>
      <c r="S13">
        <f t="shared" si="19"/>
        <v>0</v>
      </c>
      <c r="T13">
        <f t="shared" si="19"/>
        <v>0</v>
      </c>
      <c r="U13">
        <f t="shared" si="19"/>
        <v>0</v>
      </c>
      <c r="V13">
        <f t="shared" si="19"/>
        <v>0</v>
      </c>
      <c r="W13">
        <f t="shared" si="19"/>
        <v>0</v>
      </c>
      <c r="X13">
        <f t="shared" si="19"/>
        <v>0</v>
      </c>
      <c r="Y13">
        <f t="shared" si="19"/>
        <v>0</v>
      </c>
      <c r="Z13">
        <f t="shared" si="19"/>
        <v>0</v>
      </c>
      <c r="AA13">
        <f t="shared" si="19"/>
        <v>0</v>
      </c>
      <c r="AB13">
        <f t="shared" si="19"/>
        <v>0</v>
      </c>
      <c r="AC13">
        <f t="shared" si="19"/>
        <v>0</v>
      </c>
      <c r="AD13">
        <f t="shared" si="19"/>
        <v>0</v>
      </c>
      <c r="AE13">
        <f t="shared" si="19"/>
        <v>0</v>
      </c>
      <c r="AF13">
        <f t="shared" si="19"/>
        <v>0</v>
      </c>
      <c r="AG13">
        <f t="shared" si="19"/>
        <v>0</v>
      </c>
      <c r="AH13">
        <f t="shared" si="19"/>
        <v>0</v>
      </c>
      <c r="AI13">
        <f t="shared" ref="AI13:AM13" si="20">IF(OR(AI$7&lt;$B5,$C23-$C5&lt;AI$7),0,COMBIN($C23-($B5+$C5),AI$7-$B5)/POWER(2,$C23-($B5+$C5)))</f>
        <v>0</v>
      </c>
      <c r="AJ13">
        <f t="shared" si="20"/>
        <v>0</v>
      </c>
      <c r="AK13">
        <f t="shared" si="20"/>
        <v>0</v>
      </c>
      <c r="AL13">
        <f t="shared" si="20"/>
        <v>0</v>
      </c>
      <c r="AM13">
        <f t="shared" si="20"/>
        <v>0</v>
      </c>
      <c r="AN13">
        <f t="shared" ref="AN13:CB13" si="21">IF(OR(AN$7&lt;$B5,$C23-$C5&lt;AN$7),0,COMBIN($C23-($B5+$C5),AN$7-$B5)/POWER(2,$C23-($B5+$C5)))</f>
        <v>0</v>
      </c>
      <c r="AO13">
        <f t="shared" si="21"/>
        <v>0</v>
      </c>
      <c r="AP13">
        <f t="shared" si="21"/>
        <v>0</v>
      </c>
      <c r="AQ13">
        <f t="shared" si="21"/>
        <v>0</v>
      </c>
      <c r="AR13">
        <f t="shared" si="21"/>
        <v>0</v>
      </c>
      <c r="AS13">
        <f t="shared" si="21"/>
        <v>0</v>
      </c>
      <c r="AT13">
        <f t="shared" si="21"/>
        <v>0</v>
      </c>
      <c r="AU13">
        <f t="shared" si="21"/>
        <v>0</v>
      </c>
      <c r="AV13">
        <f t="shared" si="21"/>
        <v>0</v>
      </c>
      <c r="AW13">
        <f t="shared" si="21"/>
        <v>0</v>
      </c>
      <c r="AX13">
        <f t="shared" si="21"/>
        <v>0</v>
      </c>
      <c r="AY13">
        <f t="shared" si="21"/>
        <v>0</v>
      </c>
      <c r="AZ13">
        <f t="shared" si="21"/>
        <v>0</v>
      </c>
      <c r="BA13">
        <f t="shared" si="21"/>
        <v>0</v>
      </c>
      <c r="BB13">
        <f t="shared" si="21"/>
        <v>0</v>
      </c>
      <c r="BC13">
        <f t="shared" si="21"/>
        <v>0</v>
      </c>
      <c r="BD13">
        <f t="shared" si="21"/>
        <v>0</v>
      </c>
      <c r="BE13">
        <f t="shared" si="21"/>
        <v>0</v>
      </c>
      <c r="BF13">
        <f t="shared" si="21"/>
        <v>0</v>
      </c>
      <c r="BG13">
        <f t="shared" si="21"/>
        <v>0</v>
      </c>
      <c r="BH13">
        <f t="shared" si="21"/>
        <v>0</v>
      </c>
      <c r="BI13">
        <f t="shared" si="21"/>
        <v>0</v>
      </c>
      <c r="BJ13">
        <f t="shared" si="21"/>
        <v>0</v>
      </c>
      <c r="BK13">
        <f t="shared" si="21"/>
        <v>0</v>
      </c>
      <c r="BL13">
        <f t="shared" si="21"/>
        <v>0</v>
      </c>
      <c r="BM13">
        <f t="shared" si="21"/>
        <v>0</v>
      </c>
      <c r="BN13">
        <f t="shared" si="21"/>
        <v>0</v>
      </c>
      <c r="BO13">
        <f t="shared" si="21"/>
        <v>0</v>
      </c>
      <c r="BP13">
        <f t="shared" si="21"/>
        <v>0</v>
      </c>
      <c r="BQ13">
        <f t="shared" si="21"/>
        <v>0</v>
      </c>
      <c r="BR13">
        <f t="shared" si="21"/>
        <v>0</v>
      </c>
      <c r="BS13">
        <f t="shared" si="21"/>
        <v>0</v>
      </c>
      <c r="BT13">
        <f t="shared" si="21"/>
        <v>0</v>
      </c>
      <c r="BU13">
        <f t="shared" si="21"/>
        <v>0</v>
      </c>
      <c r="BV13">
        <f t="shared" si="21"/>
        <v>0</v>
      </c>
      <c r="BW13">
        <f t="shared" si="21"/>
        <v>0</v>
      </c>
      <c r="BX13">
        <f t="shared" si="21"/>
        <v>0</v>
      </c>
      <c r="BY13">
        <f t="shared" si="21"/>
        <v>0</v>
      </c>
      <c r="BZ13">
        <f t="shared" si="21"/>
        <v>0</v>
      </c>
      <c r="CA13">
        <f t="shared" si="21"/>
        <v>0</v>
      </c>
      <c r="CB13">
        <f t="shared" si="21"/>
        <v>0</v>
      </c>
      <c r="CC13">
        <f t="shared" ref="CC13:CX13" si="22">IF(OR(CC$7&lt;$B5,$C23-$C5&lt;CC$7),0,COMBIN($C23-($B5+$C5),CC$7-$B5)/POWER(2,$C23-($B5+$C5)))</f>
        <v>0</v>
      </c>
      <c r="CD13">
        <f t="shared" si="22"/>
        <v>0</v>
      </c>
      <c r="CE13">
        <f t="shared" si="22"/>
        <v>0</v>
      </c>
      <c r="CF13">
        <f t="shared" si="22"/>
        <v>0</v>
      </c>
      <c r="CG13">
        <f t="shared" si="22"/>
        <v>0</v>
      </c>
      <c r="CH13">
        <f t="shared" si="22"/>
        <v>0</v>
      </c>
      <c r="CI13">
        <f t="shared" si="22"/>
        <v>0</v>
      </c>
      <c r="CJ13">
        <f t="shared" si="22"/>
        <v>0</v>
      </c>
      <c r="CK13">
        <f t="shared" si="22"/>
        <v>0</v>
      </c>
      <c r="CL13">
        <f t="shared" si="22"/>
        <v>0</v>
      </c>
      <c r="CM13">
        <f t="shared" si="22"/>
        <v>0</v>
      </c>
      <c r="CN13">
        <f t="shared" si="22"/>
        <v>0</v>
      </c>
      <c r="CO13">
        <f t="shared" si="22"/>
        <v>0</v>
      </c>
      <c r="CP13">
        <f t="shared" si="22"/>
        <v>0</v>
      </c>
      <c r="CQ13">
        <f t="shared" si="22"/>
        <v>0</v>
      </c>
      <c r="CR13">
        <f t="shared" si="22"/>
        <v>0</v>
      </c>
      <c r="CS13">
        <f t="shared" si="22"/>
        <v>0</v>
      </c>
      <c r="CT13">
        <f t="shared" si="22"/>
        <v>0</v>
      </c>
      <c r="CU13">
        <f t="shared" si="22"/>
        <v>0</v>
      </c>
      <c r="CV13">
        <f t="shared" si="22"/>
        <v>0</v>
      </c>
      <c r="CW13">
        <f t="shared" si="22"/>
        <v>0</v>
      </c>
      <c r="CX13">
        <f t="shared" si="22"/>
        <v>0</v>
      </c>
    </row>
    <row r="14" spans="1:102">
      <c r="A14" s="5" t="s">
        <v>53</v>
      </c>
    </row>
    <row r="15" spans="1:102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>
        <v>55</v>
      </c>
      <c r="BF15">
        <v>56</v>
      </c>
      <c r="BG15">
        <v>57</v>
      </c>
      <c r="BH15">
        <v>58</v>
      </c>
      <c r="BI15">
        <v>59</v>
      </c>
      <c r="BJ15">
        <v>60</v>
      </c>
      <c r="BK15">
        <v>61</v>
      </c>
      <c r="BL15">
        <v>62</v>
      </c>
      <c r="BM15">
        <v>63</v>
      </c>
      <c r="BN15">
        <v>64</v>
      </c>
      <c r="BO15">
        <v>65</v>
      </c>
      <c r="BP15">
        <v>66</v>
      </c>
      <c r="BQ15">
        <v>67</v>
      </c>
      <c r="BR15">
        <v>68</v>
      </c>
      <c r="BS15">
        <v>69</v>
      </c>
      <c r="BT15">
        <v>70</v>
      </c>
      <c r="BU15">
        <v>71</v>
      </c>
      <c r="BV15">
        <v>72</v>
      </c>
      <c r="BW15">
        <v>73</v>
      </c>
      <c r="BX15">
        <v>74</v>
      </c>
      <c r="BY15">
        <v>75</v>
      </c>
      <c r="BZ15">
        <v>76</v>
      </c>
      <c r="CA15">
        <v>77</v>
      </c>
      <c r="CB15">
        <v>78</v>
      </c>
      <c r="CC15">
        <v>79</v>
      </c>
      <c r="CD15">
        <v>80</v>
      </c>
      <c r="CE15">
        <v>81</v>
      </c>
      <c r="CF15">
        <v>82</v>
      </c>
      <c r="CG15">
        <v>83</v>
      </c>
      <c r="CH15">
        <v>84</v>
      </c>
      <c r="CI15">
        <v>85</v>
      </c>
      <c r="CJ15">
        <v>86</v>
      </c>
      <c r="CK15">
        <v>87</v>
      </c>
      <c r="CL15">
        <v>88</v>
      </c>
      <c r="CM15">
        <v>89</v>
      </c>
      <c r="CN15">
        <v>90</v>
      </c>
      <c r="CO15">
        <v>91</v>
      </c>
      <c r="CP15">
        <v>92</v>
      </c>
      <c r="CQ15">
        <v>93</v>
      </c>
      <c r="CR15">
        <v>94</v>
      </c>
      <c r="CS15">
        <v>95</v>
      </c>
      <c r="CT15">
        <v>96</v>
      </c>
      <c r="CU15">
        <v>97</v>
      </c>
      <c r="CV15">
        <v>98</v>
      </c>
      <c r="CW15">
        <v>99</v>
      </c>
      <c r="CX15">
        <v>100</v>
      </c>
    </row>
    <row r="16" spans="1:102">
      <c r="A16" s="5" t="s">
        <v>37</v>
      </c>
      <c r="B16">
        <f>B9*(SUMIF($B10:$CZ10,"&lt;" &amp; B8,$B11:$CZ11)*SUMIF($B12:$CZ12,"&lt;" &amp; B8,$B13:$CZ13)+SUMIF($B10:$CZ10,"=" &amp; B8,$B11:$CZ11)*SUMIF($B12:$CZ12,"&lt;" &amp; B8,$B13:$CZ13)*(1/2)+SUMIF($B12:$CZ12,"=" &amp; B8,$B13:$CZ13)*SUMIF($B10:$CZ10,"&lt;" &amp; B8,$B11:$CZ11)*(1/2)+SUMIF($B10:$CZ10,"=" &amp; B8,$B11:$CZ11)*SUMIF($B12:$CZ12,"=" &amp; B8,$B13:$CZ13)*(1/3))</f>
        <v>4.0690104166666664E-5</v>
      </c>
      <c r="C16">
        <f t="shared" ref="C16:D16" si="23">C9*(SUMIF($B10:$CZ10,"&lt;" &amp; C8,$B11:$CZ11)*SUMIF($B12:$CZ12,"&lt;" &amp; C8,$B13:$CZ13)+SUMIF($B10:$CZ10,"=" &amp; C8,$B11:$CZ11)*SUMIF($B12:$CZ12,"&lt;" &amp; C8,$B13:$CZ13)*(1/2)+SUMIF($B12:$CZ12,"=" &amp; C8,$B13:$CZ13)*SUMIF($B10:$CZ10,"&lt;" &amp; C8,$B11:$CZ11)*(1/2)+SUMIF($B10:$CZ10,"=" &amp; C8,$B11:$CZ11)*SUMIF($B12:$CZ12,"=" &amp; C8,$B13:$CZ13)*(1/3))</f>
        <v>8.7890625E-3</v>
      </c>
      <c r="D16">
        <f t="shared" si="23"/>
        <v>9.375E-2</v>
      </c>
      <c r="E16">
        <f t="shared" ref="E16:BP16" si="24">E9*(SUMIF($B10:$CZ10,"&lt;" &amp; E8,$B11:$CZ11)*SUMIF($B12:$CZ12,"&lt;" &amp; E8,$B13:$CZ13)+SUMIF($B10:$CZ10,"=" &amp; E8,$B11:$CZ11)*SUMIF($B12:$CZ12,"&lt;" &amp; E8,$B13:$CZ13)*(1/2)+SUMIF($B12:$CZ12,"=" &amp; E8,$B13:$CZ13)*SUMIF($B10:$CZ10,"&lt;" &amp; E8,$B11:$CZ11)*(1/2)+SUMIF($B10:$CZ10,"=" &amp; E8,$B11:$CZ11)*SUMIF($B12:$CZ12,"=" &amp; E8,$B13:$CZ13)*(1/3))</f>
        <v>0.1650390625</v>
      </c>
      <c r="F16">
        <f t="shared" si="24"/>
        <v>5.9611002604166664E-2</v>
      </c>
      <c r="G16">
        <f t="shared" si="24"/>
        <v>0</v>
      </c>
      <c r="H16">
        <f t="shared" si="24"/>
        <v>0</v>
      </c>
      <c r="I16">
        <f t="shared" si="24"/>
        <v>0</v>
      </c>
      <c r="J16">
        <f t="shared" si="24"/>
        <v>0</v>
      </c>
      <c r="K16">
        <f t="shared" si="24"/>
        <v>0</v>
      </c>
      <c r="L16">
        <f t="shared" si="24"/>
        <v>0</v>
      </c>
      <c r="M16">
        <f t="shared" si="24"/>
        <v>0</v>
      </c>
      <c r="N16">
        <f t="shared" si="24"/>
        <v>0</v>
      </c>
      <c r="O16">
        <f t="shared" si="24"/>
        <v>0</v>
      </c>
      <c r="P16">
        <f>P9*(SUMIF($B10:$CZ10,"&lt;" &amp; P8,$B11:$CZ11)*SUMIF($B12:$CZ12,"&lt;" &amp; P8,$B13:$CZ13)+SUMIF($B10:$CZ10,"=" &amp; P8,$B11:$CZ11)*SUMIF($B12:$CZ12,"&lt;" &amp; P8,$B13:$CZ13)*(1/2)+SUMIF($B12:$CZ12,"=" &amp; P8,$B13:$CZ13)*SUMIF($B10:$CZ10,"&lt;" &amp; P8,$B11:$CZ11)*(1/2)+SUMIF($B10:$CZ10,"=" &amp; P8,$B11:$CZ11)*SUMIF($B12:$CZ12,"=" &amp; P8,$B13:$CZ13)*(1/3))</f>
        <v>0</v>
      </c>
      <c r="Q16">
        <f t="shared" si="24"/>
        <v>0</v>
      </c>
      <c r="R16">
        <f t="shared" si="24"/>
        <v>0</v>
      </c>
      <c r="S16">
        <f t="shared" si="24"/>
        <v>0</v>
      </c>
      <c r="T16">
        <f t="shared" si="24"/>
        <v>0</v>
      </c>
      <c r="U16">
        <f t="shared" si="24"/>
        <v>0</v>
      </c>
      <c r="V16">
        <f t="shared" si="24"/>
        <v>0</v>
      </c>
      <c r="W16">
        <f t="shared" si="24"/>
        <v>0</v>
      </c>
      <c r="X16">
        <f t="shared" si="24"/>
        <v>0</v>
      </c>
      <c r="Y16">
        <f t="shared" si="24"/>
        <v>0</v>
      </c>
      <c r="Z16">
        <f t="shared" si="24"/>
        <v>0</v>
      </c>
      <c r="AA16">
        <f t="shared" si="24"/>
        <v>0</v>
      </c>
      <c r="AB16">
        <f t="shared" si="24"/>
        <v>0</v>
      </c>
      <c r="AC16">
        <f t="shared" si="24"/>
        <v>0</v>
      </c>
      <c r="AD16">
        <f t="shared" si="24"/>
        <v>0</v>
      </c>
      <c r="AE16">
        <f t="shared" si="24"/>
        <v>0</v>
      </c>
      <c r="AF16">
        <f t="shared" si="24"/>
        <v>0</v>
      </c>
      <c r="AG16">
        <f t="shared" si="24"/>
        <v>0</v>
      </c>
      <c r="AH16">
        <f t="shared" si="24"/>
        <v>0</v>
      </c>
      <c r="AI16">
        <f t="shared" si="24"/>
        <v>0</v>
      </c>
      <c r="AJ16">
        <f t="shared" si="24"/>
        <v>0</v>
      </c>
      <c r="AK16">
        <f t="shared" si="24"/>
        <v>0</v>
      </c>
      <c r="AL16">
        <f t="shared" si="24"/>
        <v>0</v>
      </c>
      <c r="AM16">
        <f t="shared" si="24"/>
        <v>0</v>
      </c>
      <c r="AN16">
        <f t="shared" si="24"/>
        <v>0</v>
      </c>
      <c r="AO16">
        <f t="shared" si="24"/>
        <v>0</v>
      </c>
      <c r="AP16">
        <f t="shared" si="24"/>
        <v>0</v>
      </c>
      <c r="AQ16">
        <f t="shared" si="24"/>
        <v>0</v>
      </c>
      <c r="AR16">
        <f t="shared" si="24"/>
        <v>0</v>
      </c>
      <c r="AS16">
        <f t="shared" si="24"/>
        <v>0</v>
      </c>
      <c r="AT16">
        <f t="shared" si="24"/>
        <v>0</v>
      </c>
      <c r="AU16">
        <f t="shared" si="24"/>
        <v>0</v>
      </c>
      <c r="AV16">
        <f t="shared" si="24"/>
        <v>0</v>
      </c>
      <c r="AW16">
        <f t="shared" si="24"/>
        <v>0</v>
      </c>
      <c r="AX16">
        <f t="shared" si="24"/>
        <v>0</v>
      </c>
      <c r="AY16">
        <f t="shared" si="24"/>
        <v>0</v>
      </c>
      <c r="AZ16">
        <f t="shared" si="24"/>
        <v>0</v>
      </c>
      <c r="BA16">
        <f t="shared" si="24"/>
        <v>0</v>
      </c>
      <c r="BB16">
        <f t="shared" si="24"/>
        <v>0</v>
      </c>
      <c r="BC16">
        <f t="shared" si="24"/>
        <v>0</v>
      </c>
      <c r="BD16">
        <f t="shared" si="24"/>
        <v>0</v>
      </c>
      <c r="BE16">
        <f t="shared" si="24"/>
        <v>0</v>
      </c>
      <c r="BF16">
        <f t="shared" si="24"/>
        <v>0</v>
      </c>
      <c r="BG16">
        <f t="shared" si="24"/>
        <v>0</v>
      </c>
      <c r="BH16">
        <f t="shared" si="24"/>
        <v>0</v>
      </c>
      <c r="BI16">
        <f t="shared" si="24"/>
        <v>0</v>
      </c>
      <c r="BJ16">
        <f t="shared" si="24"/>
        <v>0</v>
      </c>
      <c r="BK16">
        <f t="shared" si="24"/>
        <v>0</v>
      </c>
      <c r="BL16">
        <f t="shared" si="24"/>
        <v>0</v>
      </c>
      <c r="BM16">
        <f t="shared" si="24"/>
        <v>0</v>
      </c>
      <c r="BN16">
        <f t="shared" si="24"/>
        <v>0</v>
      </c>
      <c r="BO16">
        <f t="shared" si="24"/>
        <v>0</v>
      </c>
      <c r="BP16">
        <f t="shared" si="24"/>
        <v>0</v>
      </c>
      <c r="BQ16">
        <f t="shared" ref="BQ16:CX16" si="25">BQ9*(SUMIF($B10:$CZ10,"&lt;" &amp; BQ8,$B11:$CZ11)*SUMIF($B12:$CZ12,"&lt;" &amp; BQ8,$B13:$CZ13)+SUMIF($B10:$CZ10,"=" &amp; BQ8,$B11:$CZ11)*SUMIF($B12:$CZ12,"&lt;" &amp; BQ8,$B13:$CZ13)*(1/2)+SUMIF($B12:$CZ12,"=" &amp; BQ8,$B13:$CZ13)*SUMIF($B10:$CZ10,"&lt;" &amp; BQ8,$B11:$CZ11)*(1/2)+SUMIF($B10:$CZ10,"=" &amp; BQ8,$B11:$CZ11)*SUMIF($B12:$CZ12,"=" &amp; BQ8,$B13:$CZ13)*(1/3))</f>
        <v>0</v>
      </c>
      <c r="BR16">
        <f t="shared" si="25"/>
        <v>0</v>
      </c>
      <c r="BS16">
        <f t="shared" si="25"/>
        <v>0</v>
      </c>
      <c r="BT16">
        <f t="shared" si="25"/>
        <v>0</v>
      </c>
      <c r="BU16">
        <f t="shared" si="25"/>
        <v>0</v>
      </c>
      <c r="BV16">
        <f t="shared" si="25"/>
        <v>0</v>
      </c>
      <c r="BW16">
        <f t="shared" si="25"/>
        <v>0</v>
      </c>
      <c r="BX16">
        <f t="shared" si="25"/>
        <v>0</v>
      </c>
      <c r="BY16">
        <f t="shared" si="25"/>
        <v>0</v>
      </c>
      <c r="BZ16">
        <f t="shared" si="25"/>
        <v>0</v>
      </c>
      <c r="CA16">
        <f t="shared" si="25"/>
        <v>0</v>
      </c>
      <c r="CB16">
        <f t="shared" si="25"/>
        <v>0</v>
      </c>
      <c r="CC16">
        <f t="shared" si="25"/>
        <v>0</v>
      </c>
      <c r="CD16">
        <f t="shared" si="25"/>
        <v>0</v>
      </c>
      <c r="CE16">
        <f t="shared" si="25"/>
        <v>0</v>
      </c>
      <c r="CF16">
        <f t="shared" si="25"/>
        <v>0</v>
      </c>
      <c r="CG16">
        <f t="shared" si="25"/>
        <v>0</v>
      </c>
      <c r="CH16">
        <f t="shared" si="25"/>
        <v>0</v>
      </c>
      <c r="CI16">
        <f t="shared" si="25"/>
        <v>0</v>
      </c>
      <c r="CJ16">
        <f t="shared" si="25"/>
        <v>0</v>
      </c>
      <c r="CK16">
        <f t="shared" si="25"/>
        <v>0</v>
      </c>
      <c r="CL16">
        <f t="shared" si="25"/>
        <v>0</v>
      </c>
      <c r="CM16">
        <f t="shared" si="25"/>
        <v>0</v>
      </c>
      <c r="CN16">
        <f t="shared" si="25"/>
        <v>0</v>
      </c>
      <c r="CO16">
        <f t="shared" si="25"/>
        <v>0</v>
      </c>
      <c r="CP16">
        <f t="shared" si="25"/>
        <v>0</v>
      </c>
      <c r="CQ16">
        <f t="shared" si="25"/>
        <v>0</v>
      </c>
      <c r="CR16">
        <f t="shared" si="25"/>
        <v>0</v>
      </c>
      <c r="CS16">
        <f t="shared" si="25"/>
        <v>0</v>
      </c>
      <c r="CT16">
        <f t="shared" si="25"/>
        <v>0</v>
      </c>
      <c r="CU16">
        <f t="shared" si="25"/>
        <v>0</v>
      </c>
      <c r="CV16">
        <f t="shared" si="25"/>
        <v>0</v>
      </c>
      <c r="CW16">
        <f t="shared" si="25"/>
        <v>0</v>
      </c>
      <c r="CX16">
        <f t="shared" si="25"/>
        <v>0</v>
      </c>
    </row>
    <row r="17" spans="1:102">
      <c r="A17" s="5" t="s">
        <v>45</v>
      </c>
      <c r="B17">
        <f>B11*(SUMIF($B8:$CZ8,"&lt;" &amp; B10,$B9:$CZ9)*SUMIF($B12:$CZ12,"&lt;" &amp; B10,$B13:$CZ13)+SUMIF($B8:$CZ8,"=" &amp; B10,$B9:$CZ9)*SUMIF($B12:$CZ12,"&lt;" &amp; B10,$B13:$CZ13)*(1/2)+SUMIF($B8:$CZ8,"&lt;" &amp; B10,$B9:$CZ9)*SUMIF($B12:$CZ12,"=" &amp; B10,$B13:$CZ13)*(1/2)+SUMIF($B8:$CZ8,"=" &amp; B10,$B9:$CZ9)*SUMIF($B12:$CZ12,"=" &amp; B10,$B13:$CZ13)*(1/3))</f>
        <v>4.0690104166666664E-5</v>
      </c>
      <c r="C17">
        <f t="shared" ref="C17:D17" si="26">C11*(SUMIF($B8:$CZ8,"&lt;" &amp; C10,$B9:$CZ9)*SUMIF($B12:$CZ12,"&lt;" &amp; C10,$B13:$CZ13)+SUMIF($B8:$CZ8,"=" &amp; C10,$B9:$CZ9)*SUMIF($B12:$CZ12,"&lt;" &amp; C10,$B13:$CZ13)*(1/2)+SUMIF($B8:$CZ8,"&lt;" &amp; C10,$B9:$CZ9)*SUMIF($B12:$CZ12,"=" &amp; C10,$B13:$CZ13)*(1/2)+SUMIF($B8:$CZ8,"=" &amp; C10,$B9:$CZ9)*SUMIF($B12:$CZ12,"=" &amp; C10,$B13:$CZ13)*(1/3))</f>
        <v>8.7890625E-3</v>
      </c>
      <c r="D17">
        <f t="shared" si="26"/>
        <v>9.375E-2</v>
      </c>
      <c r="E17">
        <f t="shared" ref="E17:BP17" si="27">E11*(SUMIF($B8:$CZ8,"&lt;" &amp; E10,$B9:$CZ9)*SUMIF($B12:$CZ12,"&lt;" &amp; E10,$B13:$CZ13)+SUMIF($B8:$CZ8,"=" &amp; E10,$B9:$CZ9)*SUMIF($B12:$CZ12,"&lt;" &amp; E10,$B13:$CZ13)*(1/2)+SUMIF($B8:$CZ8,"&lt;" &amp; E10,$B9:$CZ9)*SUMIF($B12:$CZ12,"=" &amp; E10,$B13:$CZ13)*(1/2)+SUMIF($B8:$CZ8,"=" &amp; E10,$B9:$CZ9)*SUMIF($B12:$CZ12,"=" &amp; E10,$B13:$CZ13)*(1/3))</f>
        <v>0.1650390625</v>
      </c>
      <c r="F17">
        <f t="shared" si="27"/>
        <v>5.9611002604166664E-2</v>
      </c>
      <c r="G17">
        <f t="shared" si="27"/>
        <v>0</v>
      </c>
      <c r="H17">
        <f t="shared" si="27"/>
        <v>0</v>
      </c>
      <c r="I17">
        <f t="shared" si="27"/>
        <v>0</v>
      </c>
      <c r="J17">
        <f t="shared" si="27"/>
        <v>0</v>
      </c>
      <c r="K17">
        <f t="shared" si="27"/>
        <v>0</v>
      </c>
      <c r="L17">
        <f t="shared" si="27"/>
        <v>0</v>
      </c>
      <c r="M17">
        <f t="shared" si="27"/>
        <v>0</v>
      </c>
      <c r="N17">
        <f t="shared" si="27"/>
        <v>0</v>
      </c>
      <c r="O17">
        <f t="shared" si="27"/>
        <v>0</v>
      </c>
      <c r="P17">
        <f t="shared" si="27"/>
        <v>0</v>
      </c>
      <c r="Q17">
        <f t="shared" si="27"/>
        <v>0</v>
      </c>
      <c r="R17">
        <f t="shared" si="27"/>
        <v>0</v>
      </c>
      <c r="S17">
        <f t="shared" si="27"/>
        <v>0</v>
      </c>
      <c r="T17">
        <f t="shared" si="27"/>
        <v>0</v>
      </c>
      <c r="U17">
        <f t="shared" si="27"/>
        <v>0</v>
      </c>
      <c r="V17">
        <f t="shared" si="27"/>
        <v>0</v>
      </c>
      <c r="W17">
        <f t="shared" si="27"/>
        <v>0</v>
      </c>
      <c r="X17">
        <f t="shared" si="27"/>
        <v>0</v>
      </c>
      <c r="Y17">
        <f t="shared" si="27"/>
        <v>0</v>
      </c>
      <c r="Z17">
        <f t="shared" si="27"/>
        <v>0</v>
      </c>
      <c r="AA17">
        <f t="shared" si="27"/>
        <v>0</v>
      </c>
      <c r="AB17">
        <f t="shared" si="27"/>
        <v>0</v>
      </c>
      <c r="AC17">
        <f t="shared" si="27"/>
        <v>0</v>
      </c>
      <c r="AD17">
        <f t="shared" si="27"/>
        <v>0</v>
      </c>
      <c r="AE17">
        <f t="shared" si="27"/>
        <v>0</v>
      </c>
      <c r="AF17">
        <f t="shared" si="27"/>
        <v>0</v>
      </c>
      <c r="AG17">
        <f t="shared" si="27"/>
        <v>0</v>
      </c>
      <c r="AH17">
        <f t="shared" si="27"/>
        <v>0</v>
      </c>
      <c r="AI17">
        <f t="shared" si="27"/>
        <v>0</v>
      </c>
      <c r="AJ17">
        <f t="shared" si="27"/>
        <v>0</v>
      </c>
      <c r="AK17">
        <f t="shared" si="27"/>
        <v>0</v>
      </c>
      <c r="AL17">
        <f t="shared" si="27"/>
        <v>0</v>
      </c>
      <c r="AM17">
        <f t="shared" si="27"/>
        <v>0</v>
      </c>
      <c r="AN17">
        <f t="shared" si="27"/>
        <v>0</v>
      </c>
      <c r="AO17">
        <f t="shared" si="27"/>
        <v>0</v>
      </c>
      <c r="AP17">
        <f t="shared" si="27"/>
        <v>0</v>
      </c>
      <c r="AQ17">
        <f t="shared" si="27"/>
        <v>0</v>
      </c>
      <c r="AR17">
        <f t="shared" si="27"/>
        <v>0</v>
      </c>
      <c r="AS17">
        <f t="shared" si="27"/>
        <v>0</v>
      </c>
      <c r="AT17">
        <f t="shared" si="27"/>
        <v>0</v>
      </c>
      <c r="AU17">
        <f t="shared" si="27"/>
        <v>0</v>
      </c>
      <c r="AV17">
        <f t="shared" si="27"/>
        <v>0</v>
      </c>
      <c r="AW17">
        <f t="shared" si="27"/>
        <v>0</v>
      </c>
      <c r="AX17">
        <f t="shared" si="27"/>
        <v>0</v>
      </c>
      <c r="AY17">
        <f t="shared" si="27"/>
        <v>0</v>
      </c>
      <c r="AZ17">
        <f t="shared" si="27"/>
        <v>0</v>
      </c>
      <c r="BA17">
        <f t="shared" si="27"/>
        <v>0</v>
      </c>
      <c r="BB17">
        <f t="shared" si="27"/>
        <v>0</v>
      </c>
      <c r="BC17">
        <f t="shared" si="27"/>
        <v>0</v>
      </c>
      <c r="BD17">
        <f t="shared" si="27"/>
        <v>0</v>
      </c>
      <c r="BE17">
        <f t="shared" si="27"/>
        <v>0</v>
      </c>
      <c r="BF17">
        <f t="shared" si="27"/>
        <v>0</v>
      </c>
      <c r="BG17">
        <f t="shared" si="27"/>
        <v>0</v>
      </c>
      <c r="BH17">
        <f t="shared" si="27"/>
        <v>0</v>
      </c>
      <c r="BI17">
        <f t="shared" si="27"/>
        <v>0</v>
      </c>
      <c r="BJ17">
        <f t="shared" si="27"/>
        <v>0</v>
      </c>
      <c r="BK17">
        <f t="shared" si="27"/>
        <v>0</v>
      </c>
      <c r="BL17">
        <f t="shared" si="27"/>
        <v>0</v>
      </c>
      <c r="BM17">
        <f t="shared" si="27"/>
        <v>0</v>
      </c>
      <c r="BN17">
        <f t="shared" si="27"/>
        <v>0</v>
      </c>
      <c r="BO17">
        <f t="shared" si="27"/>
        <v>0</v>
      </c>
      <c r="BP17">
        <f t="shared" si="27"/>
        <v>0</v>
      </c>
      <c r="BQ17">
        <f t="shared" ref="BQ17:CX17" si="28">BQ11*(SUMIF($B8:$CZ8,"&lt;" &amp; BQ10,$B9:$CZ9)*SUMIF($B12:$CZ12,"&lt;" &amp; BQ10,$B13:$CZ13)+SUMIF($B8:$CZ8,"=" &amp; BQ10,$B9:$CZ9)*SUMIF($B12:$CZ12,"&lt;" &amp; BQ10,$B13:$CZ13)*(1/2)+SUMIF($B8:$CZ8,"&lt;" &amp; BQ10,$B9:$CZ9)*SUMIF($B12:$CZ12,"=" &amp; BQ10,$B13:$CZ13)*(1/2)+SUMIF($B8:$CZ8,"=" &amp; BQ10,$B9:$CZ9)*SUMIF($B12:$CZ12,"=" &amp; BQ10,$B13:$CZ13)*(1/3))</f>
        <v>0</v>
      </c>
      <c r="BR17">
        <f t="shared" si="28"/>
        <v>0</v>
      </c>
      <c r="BS17">
        <f t="shared" si="28"/>
        <v>0</v>
      </c>
      <c r="BT17">
        <f t="shared" si="28"/>
        <v>0</v>
      </c>
      <c r="BU17">
        <f t="shared" si="28"/>
        <v>0</v>
      </c>
      <c r="BV17">
        <f t="shared" si="28"/>
        <v>0</v>
      </c>
      <c r="BW17">
        <f t="shared" si="28"/>
        <v>0</v>
      </c>
      <c r="BX17">
        <f t="shared" si="28"/>
        <v>0</v>
      </c>
      <c r="BY17">
        <f t="shared" si="28"/>
        <v>0</v>
      </c>
      <c r="BZ17">
        <f t="shared" si="28"/>
        <v>0</v>
      </c>
      <c r="CA17">
        <f t="shared" si="28"/>
        <v>0</v>
      </c>
      <c r="CB17">
        <f t="shared" si="28"/>
        <v>0</v>
      </c>
      <c r="CC17">
        <f t="shared" si="28"/>
        <v>0</v>
      </c>
      <c r="CD17">
        <f t="shared" si="28"/>
        <v>0</v>
      </c>
      <c r="CE17">
        <f t="shared" si="28"/>
        <v>0</v>
      </c>
      <c r="CF17">
        <f t="shared" si="28"/>
        <v>0</v>
      </c>
      <c r="CG17">
        <f t="shared" si="28"/>
        <v>0</v>
      </c>
      <c r="CH17">
        <f t="shared" si="28"/>
        <v>0</v>
      </c>
      <c r="CI17">
        <f t="shared" si="28"/>
        <v>0</v>
      </c>
      <c r="CJ17">
        <f t="shared" si="28"/>
        <v>0</v>
      </c>
      <c r="CK17">
        <f t="shared" si="28"/>
        <v>0</v>
      </c>
      <c r="CL17">
        <f t="shared" si="28"/>
        <v>0</v>
      </c>
      <c r="CM17">
        <f t="shared" si="28"/>
        <v>0</v>
      </c>
      <c r="CN17">
        <f t="shared" si="28"/>
        <v>0</v>
      </c>
      <c r="CO17">
        <f t="shared" si="28"/>
        <v>0</v>
      </c>
      <c r="CP17">
        <f t="shared" si="28"/>
        <v>0</v>
      </c>
      <c r="CQ17">
        <f t="shared" si="28"/>
        <v>0</v>
      </c>
      <c r="CR17">
        <f t="shared" si="28"/>
        <v>0</v>
      </c>
      <c r="CS17">
        <f t="shared" si="28"/>
        <v>0</v>
      </c>
      <c r="CT17">
        <f t="shared" si="28"/>
        <v>0</v>
      </c>
      <c r="CU17">
        <f t="shared" si="28"/>
        <v>0</v>
      </c>
      <c r="CV17">
        <f t="shared" si="28"/>
        <v>0</v>
      </c>
      <c r="CW17">
        <f t="shared" si="28"/>
        <v>0</v>
      </c>
      <c r="CX17">
        <f t="shared" si="28"/>
        <v>0</v>
      </c>
    </row>
    <row r="18" spans="1:102">
      <c r="A18" s="5" t="s">
        <v>48</v>
      </c>
      <c r="B18">
        <f>B13*(SUMIF($B8:$CZ8,"&lt;" &amp; B12,$B9:$CZ9)*SUMIF($B10:$CZ10,"&lt;" &amp; B12,$B11:$CZ11)+SUMIF($B8:$CZ8,"=" &amp; B12,$B9:$CZ9)*SUMIF($B10:$CZ10,"&lt;" &amp; B12,$B11:$CZ11)*(1/2)+SUMIF($B8:$CZ8,"&lt;" &amp; B12,$B9:$CZ9)*SUMIF($B10:$CZ10,"=" &amp; B12,$B11:$CZ11)*(1/2)+SUMIF($B8:$CZ8,"=" &amp; B12,$B9:$CZ9)*SUMIF($B10:$CZ10,"=" &amp; B12,$B11:$CZ11)*(1/3))</f>
        <v>4.0690104166666664E-5</v>
      </c>
      <c r="C18">
        <f t="shared" ref="C18:D18" si="29">C13*(SUMIF($B8:$CZ8,"&lt;" &amp; C12,$B9:$CZ9)*SUMIF($B10:$CZ10,"&lt;" &amp; C12,$B11:$CZ11)+SUMIF($B8:$CZ8,"=" &amp; C12,$B9:$CZ9)*SUMIF($B10:$CZ10,"&lt;" &amp; C12,$B11:$CZ11)*(1/2)+SUMIF($B8:$CZ8,"&lt;" &amp; C12,$B9:$CZ9)*SUMIF($B10:$CZ10,"=" &amp; C12,$B11:$CZ11)*(1/2)+SUMIF($B8:$CZ8,"=" &amp; C12,$B9:$CZ9)*SUMIF($B10:$CZ10,"=" &amp; C12,$B11:$CZ11)*(1/3))</f>
        <v>6.103515625E-4</v>
      </c>
      <c r="D18">
        <f t="shared" si="29"/>
        <v>3.0517578125E-2</v>
      </c>
      <c r="E18">
        <f>E13*(SUMIF($B8:$CZ8,"&lt;" &amp; E12,$B9:$CZ9)*SUMIF($B10:$CZ10,"&lt;" &amp; E12,$B11:$CZ11)+SUMIF($B8:$CZ8,"=" &amp; E12,$B9:$CZ9)*SUMIF($B10:$CZ10,"&lt;" &amp; E12,$B11:$CZ11)*(1/2)+SUMIF($B8:$CZ8,"&lt;" &amp; E12,$B9:$CZ9)*SUMIF($B10:$CZ10,"=" &amp; E12,$B11:$CZ11)*(1/2)+SUMIF($B8:$CZ8,"=" &amp; E12,$B9:$CZ9)*SUMIF($B10:$CZ10,"=" &amp; E12,$B11:$CZ11)*(1/3))</f>
        <v>0.147705078125</v>
      </c>
      <c r="F18">
        <f t="shared" ref="F18:BP18" si="30">F13*(SUMIF($B8:$CZ8,"&lt;" &amp; F12,$B9:$CZ9)*SUMIF($B10:$CZ10,"&lt;" &amp; F12,$B11:$CZ11)+SUMIF($B8:$CZ8,"=" &amp; F12,$B9:$CZ9)*SUMIF($B10:$CZ10,"&lt;" &amp; F12,$B11:$CZ11)*(1/2)+SUMIF($B8:$CZ8,"&lt;" &amp; F12,$B9:$CZ9)*SUMIF($B10:$CZ10,"=" &amp; F12,$B11:$CZ11)*(1/2)+SUMIF($B8:$CZ8,"=" &amp; F12,$B9:$CZ9)*SUMIF($B10:$CZ10,"=" &amp; F12,$B11:$CZ11)*(1/3))</f>
        <v>0.1373291015625</v>
      </c>
      <c r="G18">
        <f>G13*(SUMIF($B8:$CZ8,"&lt;" &amp; G12,$B9:$CZ9)*SUMIF($B10:$CZ10,"&lt;" &amp; G12,$B11:$CZ11)+SUMIF($B8:$CZ8,"=" &amp; G12,$B9:$CZ9)*SUMIF($B10:$CZ10,"&lt;" &amp; G12,$B11:$CZ11)*(1/2)+SUMIF($B8:$CZ8,"&lt;" &amp; G12,$B9:$CZ9)*SUMIF($B10:$CZ10,"=" &amp; G12,$B11:$CZ11)*(1/2)+SUMIF($B8:$CZ8,"=" &amp; G12,$B9:$CZ9)*SUMIF($B10:$CZ10,"=" &amp; G12,$B11:$CZ11)*(1/3))</f>
        <v>2.9337565104166668E-2</v>
      </c>
      <c r="H18">
        <f t="shared" si="30"/>
        <v>0</v>
      </c>
      <c r="I18">
        <f t="shared" si="30"/>
        <v>0</v>
      </c>
      <c r="J18">
        <f t="shared" si="30"/>
        <v>0</v>
      </c>
      <c r="K18">
        <f t="shared" si="30"/>
        <v>0</v>
      </c>
      <c r="L18">
        <f t="shared" si="30"/>
        <v>0</v>
      </c>
      <c r="M18">
        <f t="shared" si="30"/>
        <v>0</v>
      </c>
      <c r="N18">
        <f t="shared" si="30"/>
        <v>0</v>
      </c>
      <c r="O18">
        <f t="shared" si="30"/>
        <v>0</v>
      </c>
      <c r="P18">
        <f t="shared" si="30"/>
        <v>0</v>
      </c>
      <c r="Q18">
        <f t="shared" si="30"/>
        <v>0</v>
      </c>
      <c r="R18">
        <f t="shared" si="30"/>
        <v>0</v>
      </c>
      <c r="S18">
        <f t="shared" si="30"/>
        <v>0</v>
      </c>
      <c r="T18">
        <f t="shared" si="30"/>
        <v>0</v>
      </c>
      <c r="U18">
        <f t="shared" si="30"/>
        <v>0</v>
      </c>
      <c r="V18">
        <f t="shared" si="30"/>
        <v>0</v>
      </c>
      <c r="W18">
        <f t="shared" si="30"/>
        <v>0</v>
      </c>
      <c r="X18">
        <f t="shared" si="30"/>
        <v>0</v>
      </c>
      <c r="Y18">
        <f t="shared" si="30"/>
        <v>0</v>
      </c>
      <c r="Z18">
        <f t="shared" si="30"/>
        <v>0</v>
      </c>
      <c r="AA18">
        <f t="shared" si="30"/>
        <v>0</v>
      </c>
      <c r="AB18">
        <f t="shared" si="30"/>
        <v>0</v>
      </c>
      <c r="AC18">
        <f t="shared" si="30"/>
        <v>0</v>
      </c>
      <c r="AD18">
        <f t="shared" si="30"/>
        <v>0</v>
      </c>
      <c r="AE18">
        <f t="shared" si="30"/>
        <v>0</v>
      </c>
      <c r="AF18">
        <f t="shared" si="30"/>
        <v>0</v>
      </c>
      <c r="AG18">
        <f t="shared" si="30"/>
        <v>0</v>
      </c>
      <c r="AH18">
        <f t="shared" si="30"/>
        <v>0</v>
      </c>
      <c r="AI18">
        <f t="shared" si="30"/>
        <v>0</v>
      </c>
      <c r="AJ18">
        <f t="shared" si="30"/>
        <v>0</v>
      </c>
      <c r="AK18">
        <f t="shared" si="30"/>
        <v>0</v>
      </c>
      <c r="AL18">
        <f t="shared" si="30"/>
        <v>0</v>
      </c>
      <c r="AM18">
        <f t="shared" si="30"/>
        <v>0</v>
      </c>
      <c r="AN18">
        <f t="shared" si="30"/>
        <v>0</v>
      </c>
      <c r="AO18">
        <f t="shared" si="30"/>
        <v>0</v>
      </c>
      <c r="AP18">
        <f t="shared" si="30"/>
        <v>0</v>
      </c>
      <c r="AQ18">
        <f t="shared" si="30"/>
        <v>0</v>
      </c>
      <c r="AR18">
        <f t="shared" si="30"/>
        <v>0</v>
      </c>
      <c r="AS18">
        <f t="shared" si="30"/>
        <v>0</v>
      </c>
      <c r="AT18">
        <f t="shared" si="30"/>
        <v>0</v>
      </c>
      <c r="AU18">
        <f t="shared" si="30"/>
        <v>0</v>
      </c>
      <c r="AV18">
        <f t="shared" si="30"/>
        <v>0</v>
      </c>
      <c r="AW18">
        <f t="shared" si="30"/>
        <v>0</v>
      </c>
      <c r="AX18">
        <f t="shared" si="30"/>
        <v>0</v>
      </c>
      <c r="AY18">
        <f t="shared" si="30"/>
        <v>0</v>
      </c>
      <c r="AZ18">
        <f t="shared" si="30"/>
        <v>0</v>
      </c>
      <c r="BA18">
        <f t="shared" si="30"/>
        <v>0</v>
      </c>
      <c r="BB18">
        <f t="shared" si="30"/>
        <v>0</v>
      </c>
      <c r="BC18">
        <f t="shared" si="30"/>
        <v>0</v>
      </c>
      <c r="BD18">
        <f t="shared" si="30"/>
        <v>0</v>
      </c>
      <c r="BE18">
        <f t="shared" si="30"/>
        <v>0</v>
      </c>
      <c r="BF18">
        <f t="shared" si="30"/>
        <v>0</v>
      </c>
      <c r="BG18">
        <f t="shared" si="30"/>
        <v>0</v>
      </c>
      <c r="BH18">
        <f t="shared" si="30"/>
        <v>0</v>
      </c>
      <c r="BI18">
        <f t="shared" si="30"/>
        <v>0</v>
      </c>
      <c r="BJ18">
        <f t="shared" si="30"/>
        <v>0</v>
      </c>
      <c r="BK18">
        <f t="shared" si="30"/>
        <v>0</v>
      </c>
      <c r="BL18">
        <f t="shared" si="30"/>
        <v>0</v>
      </c>
      <c r="BM18">
        <f t="shared" si="30"/>
        <v>0</v>
      </c>
      <c r="BN18">
        <f t="shared" si="30"/>
        <v>0</v>
      </c>
      <c r="BO18">
        <f t="shared" si="30"/>
        <v>0</v>
      </c>
      <c r="BP18">
        <f t="shared" si="30"/>
        <v>0</v>
      </c>
      <c r="BQ18">
        <f t="shared" ref="BQ18:CX18" si="31">BQ13*(SUMIF($B8:$CZ8,"&lt;" &amp; BQ12,$B9:$CZ9)*SUMIF($B10:$CZ10,"&lt;" &amp; BQ12,$B11:$CZ11)+SUMIF($B8:$CZ8,"=" &amp; BQ12,$B9:$CZ9)*SUMIF($B10:$CZ10,"&lt;" &amp; BQ12,$B11:$CZ11)*(1/2)+SUMIF($B8:$CZ8,"&lt;" &amp; BQ12,$B9:$CZ9)*SUMIF($B10:$CZ10,"=" &amp; BQ12,$B11:$CZ11)*(1/2)+SUMIF($B8:$CZ8,"=" &amp; BQ12,$B9:$CZ9)*SUMIF($B10:$CZ10,"=" &amp; BQ12,$B11:$CZ11)*(1/3))</f>
        <v>0</v>
      </c>
      <c r="BR18">
        <f t="shared" si="31"/>
        <v>0</v>
      </c>
      <c r="BS18">
        <f t="shared" si="31"/>
        <v>0</v>
      </c>
      <c r="BT18">
        <f t="shared" si="31"/>
        <v>0</v>
      </c>
      <c r="BU18">
        <f t="shared" si="31"/>
        <v>0</v>
      </c>
      <c r="BV18">
        <f t="shared" si="31"/>
        <v>0</v>
      </c>
      <c r="BW18">
        <f t="shared" si="31"/>
        <v>0</v>
      </c>
      <c r="BX18">
        <f t="shared" si="31"/>
        <v>0</v>
      </c>
      <c r="BY18">
        <f t="shared" si="31"/>
        <v>0</v>
      </c>
      <c r="BZ18">
        <f t="shared" si="31"/>
        <v>0</v>
      </c>
      <c r="CA18">
        <f t="shared" si="31"/>
        <v>0</v>
      </c>
      <c r="CB18">
        <f t="shared" si="31"/>
        <v>0</v>
      </c>
      <c r="CC18">
        <f t="shared" si="31"/>
        <v>0</v>
      </c>
      <c r="CD18">
        <f t="shared" si="31"/>
        <v>0</v>
      </c>
      <c r="CE18">
        <f t="shared" si="31"/>
        <v>0</v>
      </c>
      <c r="CF18">
        <f t="shared" si="31"/>
        <v>0</v>
      </c>
      <c r="CG18">
        <f t="shared" si="31"/>
        <v>0</v>
      </c>
      <c r="CH18">
        <f t="shared" si="31"/>
        <v>0</v>
      </c>
      <c r="CI18">
        <f t="shared" si="31"/>
        <v>0</v>
      </c>
      <c r="CJ18">
        <f t="shared" si="31"/>
        <v>0</v>
      </c>
      <c r="CK18">
        <f t="shared" si="31"/>
        <v>0</v>
      </c>
      <c r="CL18">
        <f t="shared" si="31"/>
        <v>0</v>
      </c>
      <c r="CM18">
        <f t="shared" si="31"/>
        <v>0</v>
      </c>
      <c r="CN18">
        <f t="shared" si="31"/>
        <v>0</v>
      </c>
      <c r="CO18">
        <f t="shared" si="31"/>
        <v>0</v>
      </c>
      <c r="CP18">
        <f t="shared" si="31"/>
        <v>0</v>
      </c>
      <c r="CQ18">
        <f t="shared" si="31"/>
        <v>0</v>
      </c>
      <c r="CR18">
        <f t="shared" si="31"/>
        <v>0</v>
      </c>
      <c r="CS18">
        <f t="shared" si="31"/>
        <v>0</v>
      </c>
      <c r="CT18">
        <f t="shared" si="31"/>
        <v>0</v>
      </c>
      <c r="CU18">
        <f t="shared" si="31"/>
        <v>0</v>
      </c>
      <c r="CV18">
        <f t="shared" si="31"/>
        <v>0</v>
      </c>
      <c r="CW18">
        <f t="shared" si="31"/>
        <v>0</v>
      </c>
      <c r="CX18">
        <f t="shared" si="31"/>
        <v>0</v>
      </c>
    </row>
    <row r="20" spans="1:102">
      <c r="A20" s="7" t="s">
        <v>54</v>
      </c>
      <c r="B20">
        <f>SUM(B21:B23)</f>
        <v>1</v>
      </c>
      <c r="C20" t="s">
        <v>55</v>
      </c>
    </row>
    <row r="21" spans="1:102">
      <c r="A21" s="5" t="s">
        <v>37</v>
      </c>
      <c r="B21">
        <f>SUM(B16:CZ16)</f>
        <v>0.32722981770833337</v>
      </c>
      <c r="C21">
        <v>4</v>
      </c>
      <c r="D21" cm="1">
        <f t="array" ref="D21">SUM(LEN($D3:$AK3))-($B3+$C3)</f>
        <v>0</v>
      </c>
      <c r="F21">
        <v>22</v>
      </c>
    </row>
    <row r="22" spans="1:102">
      <c r="A22" s="5" t="s">
        <v>45</v>
      </c>
      <c r="B22">
        <f>SUM(B17:CZ17)</f>
        <v>0.32722981770833337</v>
      </c>
      <c r="C22">
        <v>4</v>
      </c>
      <c r="D22" cm="1">
        <f t="array" ref="D22">SUM(LEN($D4:$AK4))-($B4+$C4)</f>
        <v>0</v>
      </c>
      <c r="F22">
        <v>26</v>
      </c>
    </row>
    <row r="23" spans="1:102">
      <c r="A23" s="5" t="s">
        <v>48</v>
      </c>
      <c r="B23">
        <f>SUM(B18:CZ18)</f>
        <v>0.34554036458333331</v>
      </c>
      <c r="C23">
        <v>5</v>
      </c>
      <c r="D23" cm="1">
        <f t="array" ref="D23">SUM(LEN($D5:$AK5))-($B5+$C5)</f>
        <v>0</v>
      </c>
      <c r="F2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F1AB-D76C-473D-B46D-20B91355DB59}">
  <dimension ref="A1:AF22"/>
  <sheetViews>
    <sheetView workbookViewId="0">
      <selection activeCell="C22" sqref="C22"/>
    </sheetView>
  </sheetViews>
  <sheetFormatPr defaultRowHeight="14.45"/>
  <cols>
    <col min="1" max="1" width="5.7109375" customWidth="1"/>
    <col min="2" max="2" width="11.28515625" customWidth="1"/>
    <col min="3" max="32" width="5.7109375" customWidth="1"/>
  </cols>
  <sheetData>
    <row r="1" spans="1:32">
      <c r="B1" s="5" t="s">
        <v>0</v>
      </c>
    </row>
    <row r="2" spans="1:3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>
      <c r="A3" s="5" t="s">
        <v>37</v>
      </c>
      <c r="B3">
        <f>COUNTIF(D3:AK3,"W*")+COUNTIF(D3:AK3,"WW*")</f>
        <v>0</v>
      </c>
      <c r="C3">
        <f>COUNTIF(D3:AK3,"*L")+COUNTIF(D3:AK3,"*LL")</f>
        <v>0</v>
      </c>
    </row>
    <row r="4" spans="1:32">
      <c r="A4" s="5" t="s">
        <v>45</v>
      </c>
      <c r="B4">
        <f t="shared" ref="B4:B5" si="0">COUNTIF(D4:AK4,"W*")+COUNTIF(D4:AK4,"WW*")</f>
        <v>0</v>
      </c>
      <c r="C4">
        <f t="shared" ref="C4:C5" si="1">COUNTIF(D4:AK4,"*L")+COUNTIF(D4:AK4,"*LL")</f>
        <v>0</v>
      </c>
    </row>
    <row r="5" spans="1:32">
      <c r="A5" s="5" t="s">
        <v>48</v>
      </c>
      <c r="B5">
        <f t="shared" si="0"/>
        <v>0</v>
      </c>
      <c r="C5">
        <f t="shared" si="1"/>
        <v>0</v>
      </c>
    </row>
    <row r="6" spans="1:32">
      <c r="A6" s="5" t="s">
        <v>50</v>
      </c>
    </row>
    <row r="7" spans="1:3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</row>
    <row r="8" spans="1:32">
      <c r="A8" t="s">
        <v>52</v>
      </c>
      <c r="B8" s="11">
        <f t="shared" ref="B8:AF8" si="2">B$7/$C$21</f>
        <v>0</v>
      </c>
      <c r="C8" s="11">
        <f t="shared" si="2"/>
        <v>5.5555555555555552E-2</v>
      </c>
      <c r="D8" s="11">
        <f t="shared" si="2"/>
        <v>0.1111111111111111</v>
      </c>
      <c r="E8" s="11">
        <f t="shared" si="2"/>
        <v>0.16666666666666666</v>
      </c>
      <c r="F8" s="11">
        <f t="shared" si="2"/>
        <v>0.22222222222222221</v>
      </c>
      <c r="G8" s="11">
        <f t="shared" si="2"/>
        <v>0.27777777777777779</v>
      </c>
      <c r="H8" s="11">
        <f t="shared" si="2"/>
        <v>0.33333333333333331</v>
      </c>
      <c r="I8" s="11">
        <f t="shared" si="2"/>
        <v>0.3888888888888889</v>
      </c>
      <c r="J8" s="11">
        <f t="shared" si="2"/>
        <v>0.44444444444444442</v>
      </c>
      <c r="K8" s="11">
        <f t="shared" si="2"/>
        <v>0.5</v>
      </c>
      <c r="L8" s="11">
        <f t="shared" si="2"/>
        <v>0.55555555555555558</v>
      </c>
      <c r="M8" s="11">
        <f t="shared" si="2"/>
        <v>0.61111111111111116</v>
      </c>
      <c r="N8" s="11">
        <f t="shared" si="2"/>
        <v>0.66666666666666663</v>
      </c>
      <c r="O8" s="11">
        <f t="shared" si="2"/>
        <v>0.72222222222222221</v>
      </c>
      <c r="P8" s="11">
        <f t="shared" si="2"/>
        <v>0.77777777777777779</v>
      </c>
      <c r="Q8" s="11">
        <f t="shared" si="2"/>
        <v>0.83333333333333337</v>
      </c>
      <c r="R8" s="11">
        <f t="shared" si="2"/>
        <v>0.88888888888888884</v>
      </c>
      <c r="S8" s="11">
        <f t="shared" si="2"/>
        <v>0.94444444444444442</v>
      </c>
      <c r="T8" s="11">
        <f t="shared" si="2"/>
        <v>1</v>
      </c>
      <c r="U8" s="11">
        <f t="shared" si="2"/>
        <v>1.0555555555555556</v>
      </c>
      <c r="V8" s="11">
        <f t="shared" si="2"/>
        <v>1.1111111111111112</v>
      </c>
      <c r="W8" s="11">
        <f t="shared" si="2"/>
        <v>1.1666666666666667</v>
      </c>
      <c r="X8" s="11">
        <f t="shared" si="2"/>
        <v>1.2222222222222223</v>
      </c>
      <c r="Y8" s="11">
        <f t="shared" si="2"/>
        <v>1.2777777777777777</v>
      </c>
      <c r="Z8" s="11">
        <f t="shared" si="2"/>
        <v>1.3333333333333333</v>
      </c>
      <c r="AA8" s="11">
        <f t="shared" si="2"/>
        <v>1.3888888888888888</v>
      </c>
      <c r="AB8" s="11">
        <f t="shared" si="2"/>
        <v>1.4444444444444444</v>
      </c>
      <c r="AC8" s="11">
        <f t="shared" si="2"/>
        <v>1.5</v>
      </c>
      <c r="AD8" s="11">
        <f t="shared" si="2"/>
        <v>1.5555555555555556</v>
      </c>
      <c r="AE8" s="11">
        <f t="shared" si="2"/>
        <v>1.6111111111111112</v>
      </c>
      <c r="AF8" s="11">
        <f t="shared" si="2"/>
        <v>1.6666666666666667</v>
      </c>
    </row>
    <row r="9" spans="1:32">
      <c r="A9" s="5" t="s">
        <v>37</v>
      </c>
      <c r="B9">
        <f t="shared" ref="B9:AF9" si="3">IF(OR(B$7&lt;$B3,$C21-$C3&lt;B$7),0,COMBIN($C21-($B3+$C3),B$7-$B3)/POWER(2,$C21-($B3+$C3)))</f>
        <v>3.814697265625E-6</v>
      </c>
      <c r="C9">
        <f t="shared" si="3"/>
        <v>6.866455078125E-5</v>
      </c>
      <c r="D9">
        <f t="shared" si="3"/>
        <v>5.83648681640625E-4</v>
      </c>
      <c r="E9">
        <f t="shared" si="3"/>
        <v>3.11279296875E-3</v>
      </c>
      <c r="F9">
        <f t="shared" si="3"/>
        <v>1.16729736328125E-2</v>
      </c>
      <c r="G9">
        <f t="shared" si="3"/>
        <v>3.2684326171875E-2</v>
      </c>
      <c r="H9">
        <f t="shared" si="3"/>
        <v>7.0816040039062514E-2</v>
      </c>
      <c r="I9">
        <f t="shared" si="3"/>
        <v>0.12139892578124999</v>
      </c>
      <c r="J9">
        <f t="shared" si="3"/>
        <v>0.16692352294921875</v>
      </c>
      <c r="K9">
        <f t="shared" si="3"/>
        <v>0.18547058105468747</v>
      </c>
      <c r="L9">
        <f t="shared" si="3"/>
        <v>0.16692352294921875</v>
      </c>
      <c r="M9">
        <f t="shared" si="3"/>
        <v>0.12139892578124999</v>
      </c>
      <c r="N9">
        <f t="shared" si="3"/>
        <v>7.0816040039062514E-2</v>
      </c>
      <c r="O9">
        <f t="shared" si="3"/>
        <v>3.2684326171875E-2</v>
      </c>
      <c r="P9">
        <f t="shared" si="3"/>
        <v>1.16729736328125E-2</v>
      </c>
      <c r="Q9">
        <f t="shared" si="3"/>
        <v>3.11279296875E-3</v>
      </c>
      <c r="R9">
        <f t="shared" si="3"/>
        <v>5.83648681640625E-4</v>
      </c>
      <c r="S9">
        <f t="shared" si="3"/>
        <v>6.866455078125E-5</v>
      </c>
      <c r="T9">
        <f t="shared" si="3"/>
        <v>3.814697265625E-6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>
      <c r="A10" t="s">
        <v>52</v>
      </c>
      <c r="B10" s="11">
        <f t="shared" ref="B10:AF10" si="4">B$7/$C$22</f>
        <v>0</v>
      </c>
      <c r="C10" s="11">
        <f t="shared" si="4"/>
        <v>8.3333333333333329E-2</v>
      </c>
      <c r="D10" s="11">
        <f t="shared" si="4"/>
        <v>0.16666666666666666</v>
      </c>
      <c r="E10" s="11">
        <f t="shared" si="4"/>
        <v>0.25</v>
      </c>
      <c r="F10" s="11">
        <f t="shared" si="4"/>
        <v>0.33333333333333331</v>
      </c>
      <c r="G10" s="11">
        <f t="shared" si="4"/>
        <v>0.41666666666666669</v>
      </c>
      <c r="H10" s="11">
        <f t="shared" si="4"/>
        <v>0.5</v>
      </c>
      <c r="I10" s="11">
        <f t="shared" si="4"/>
        <v>0.58333333333333337</v>
      </c>
      <c r="J10" s="11">
        <f t="shared" si="4"/>
        <v>0.66666666666666663</v>
      </c>
      <c r="K10" s="11">
        <f t="shared" si="4"/>
        <v>0.75</v>
      </c>
      <c r="L10" s="11">
        <f t="shared" si="4"/>
        <v>0.83333333333333337</v>
      </c>
      <c r="M10" s="11">
        <f t="shared" si="4"/>
        <v>0.91666666666666663</v>
      </c>
      <c r="N10" s="11">
        <f t="shared" si="4"/>
        <v>1</v>
      </c>
      <c r="O10" s="11">
        <f t="shared" si="4"/>
        <v>1.0833333333333333</v>
      </c>
      <c r="P10" s="11">
        <f t="shared" si="4"/>
        <v>1.1666666666666667</v>
      </c>
      <c r="Q10" s="11">
        <f t="shared" si="4"/>
        <v>1.25</v>
      </c>
      <c r="R10" s="11">
        <f t="shared" si="4"/>
        <v>1.3333333333333333</v>
      </c>
      <c r="S10" s="11">
        <f t="shared" si="4"/>
        <v>1.4166666666666667</v>
      </c>
      <c r="T10" s="11">
        <f t="shared" si="4"/>
        <v>1.5</v>
      </c>
      <c r="U10" s="11">
        <f t="shared" si="4"/>
        <v>1.5833333333333333</v>
      </c>
      <c r="V10" s="11">
        <f t="shared" si="4"/>
        <v>1.6666666666666667</v>
      </c>
      <c r="W10" s="11">
        <f t="shared" si="4"/>
        <v>1.75</v>
      </c>
      <c r="X10" s="11">
        <f t="shared" si="4"/>
        <v>1.8333333333333333</v>
      </c>
      <c r="Y10" s="11">
        <f t="shared" si="4"/>
        <v>1.9166666666666667</v>
      </c>
      <c r="Z10" s="11">
        <f t="shared" si="4"/>
        <v>2</v>
      </c>
      <c r="AA10" s="11">
        <f t="shared" si="4"/>
        <v>2.0833333333333335</v>
      </c>
      <c r="AB10" s="11">
        <f t="shared" si="4"/>
        <v>2.1666666666666665</v>
      </c>
      <c r="AC10" s="11">
        <f t="shared" si="4"/>
        <v>2.25</v>
      </c>
      <c r="AD10" s="11">
        <f t="shared" si="4"/>
        <v>2.3333333333333335</v>
      </c>
      <c r="AE10" s="11">
        <f t="shared" si="4"/>
        <v>2.4166666666666665</v>
      </c>
      <c r="AF10" s="11">
        <f t="shared" si="4"/>
        <v>2.5</v>
      </c>
    </row>
    <row r="11" spans="1:32">
      <c r="A11" s="5" t="s">
        <v>45</v>
      </c>
      <c r="B11">
        <f t="shared" ref="B11:AF11" si="5">IF(OR(B$7&lt;$B4,$C22-$C4&lt;B$7),0,COMBIN($C22-($B4+$C4),B$7-$B4)/POWER(2,$C22-($B4+$C4)))</f>
        <v>2.44140625E-4</v>
      </c>
      <c r="C11">
        <f t="shared" si="5"/>
        <v>2.9296875E-3</v>
      </c>
      <c r="D11">
        <f t="shared" si="5"/>
        <v>1.611328125E-2</v>
      </c>
      <c r="E11">
        <f t="shared" si="5"/>
        <v>5.37109375E-2</v>
      </c>
      <c r="F11">
        <f t="shared" si="5"/>
        <v>0.120849609375</v>
      </c>
      <c r="G11">
        <f t="shared" si="5"/>
        <v>0.193359375</v>
      </c>
      <c r="H11">
        <f t="shared" si="5"/>
        <v>0.22558593749999994</v>
      </c>
      <c r="I11">
        <f t="shared" si="5"/>
        <v>0.193359375</v>
      </c>
      <c r="J11">
        <f t="shared" si="5"/>
        <v>0.120849609375</v>
      </c>
      <c r="K11">
        <f t="shared" si="5"/>
        <v>5.37109375E-2</v>
      </c>
      <c r="L11">
        <f t="shared" si="5"/>
        <v>1.611328125E-2</v>
      </c>
      <c r="M11">
        <f t="shared" si="5"/>
        <v>2.9296875E-3</v>
      </c>
      <c r="N11">
        <f t="shared" si="5"/>
        <v>2.44140625E-4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</row>
    <row r="14" spans="1:32">
      <c r="A14" s="5" t="s">
        <v>53</v>
      </c>
    </row>
    <row r="15" spans="1:32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</row>
    <row r="16" spans="1:32">
      <c r="A16" s="5" t="s">
        <v>37</v>
      </c>
      <c r="B16">
        <f t="shared" ref="B16:AE16" si="6">B9*(SUMIF($B10:$CZ10,"&lt;" &amp; B8,$B11:$CZ11)+SUMIF($B10:$CZ10,"=" &amp; B8,$B11:$CZ11)*(1/2))</f>
        <v>4.6566128730773926E-10</v>
      </c>
      <c r="C16">
        <f t="shared" si="6"/>
        <v>1.6763806343078613E-8</v>
      </c>
      <c r="D16">
        <f t="shared" si="6"/>
        <v>1.8524006009101868E-6</v>
      </c>
      <c r="E16">
        <f t="shared" si="6"/>
        <v>3.4958124160766602E-5</v>
      </c>
      <c r="F16">
        <f t="shared" si="6"/>
        <v>2.2513791918754578E-4</v>
      </c>
      <c r="G16">
        <f t="shared" si="6"/>
        <v>2.3858919739723206E-3</v>
      </c>
      <c r="H16">
        <f t="shared" si="6"/>
        <v>9.4484779983758944E-3</v>
      </c>
      <c r="I16">
        <f t="shared" si="6"/>
        <v>2.3532897233963009E-2</v>
      </c>
      <c r="J16">
        <f t="shared" si="6"/>
        <v>6.4633961766958237E-2</v>
      </c>
      <c r="K16">
        <f t="shared" si="6"/>
        <v>9.2735290527343736E-2</v>
      </c>
      <c r="L16">
        <f t="shared" si="6"/>
        <v>0.10228956118226051</v>
      </c>
      <c r="M16">
        <f t="shared" si="6"/>
        <v>9.7866028547286973E-2</v>
      </c>
      <c r="N16">
        <f t="shared" si="6"/>
        <v>6.1367562040686621E-2</v>
      </c>
      <c r="O16">
        <f t="shared" si="6"/>
        <v>3.0298434197902679E-2</v>
      </c>
      <c r="P16">
        <f t="shared" si="6"/>
        <v>1.1447835713624954E-2</v>
      </c>
      <c r="Q16">
        <f t="shared" si="6"/>
        <v>3.0778348445892334E-3</v>
      </c>
      <c r="R16">
        <f t="shared" si="6"/>
        <v>5.8179628103971481E-4</v>
      </c>
      <c r="S16">
        <f t="shared" si="6"/>
        <v>6.8647786974906921E-5</v>
      </c>
      <c r="T16">
        <f t="shared" si="6"/>
        <v>3.8142316043376923E-6</v>
      </c>
      <c r="U16">
        <f t="shared" si="6"/>
        <v>0</v>
      </c>
      <c r="V16">
        <f t="shared" si="6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>AF9*(SUMIF($B10:$CZ10,"&lt;" &amp; AF8,$B11:$CZ11)+SUMIF($B10:$CZ10,"=" &amp; AF8,$B11:$CZ11)*(1/2))</f>
        <v>0</v>
      </c>
    </row>
    <row r="17" spans="1:32">
      <c r="A17" s="5" t="s">
        <v>45</v>
      </c>
      <c r="B17">
        <f t="shared" ref="B17:AE17" si="7">B11*(SUMIF($B8:$CZ8,"&lt;" &amp; B10,$B9:$CZ9)+SUMIF($B8:$CZ8,"=" &amp; B10,$B9:$CZ9)*(1/2))</f>
        <v>4.6566128730773926E-10</v>
      </c>
      <c r="C17">
        <f t="shared" si="7"/>
        <v>2.123415470123291E-7</v>
      </c>
      <c r="D17">
        <f t="shared" si="7"/>
        <v>3.5651028156280518E-5</v>
      </c>
      <c r="E17">
        <f t="shared" si="7"/>
        <v>8.2939863204956055E-4</v>
      </c>
      <c r="F17">
        <f t="shared" si="7"/>
        <v>1.0095080360770226E-2</v>
      </c>
      <c r="G17">
        <f t="shared" si="7"/>
        <v>4.6472221612930298E-2</v>
      </c>
      <c r="H17">
        <f t="shared" si="7"/>
        <v>0.11279296874999997</v>
      </c>
      <c r="I17">
        <f t="shared" si="7"/>
        <v>0.1468871533870697</v>
      </c>
      <c r="J17">
        <f t="shared" si="7"/>
        <v>0.11075452901422977</v>
      </c>
      <c r="K17">
        <f t="shared" si="7"/>
        <v>5.2881538867950439E-2</v>
      </c>
      <c r="L17">
        <f t="shared" si="7"/>
        <v>1.6077630221843719E-2</v>
      </c>
      <c r="M17">
        <f t="shared" si="7"/>
        <v>2.9294751584529877E-3</v>
      </c>
      <c r="N17">
        <f t="shared" si="7"/>
        <v>2.4414015933871269E-4</v>
      </c>
      <c r="O17">
        <f t="shared" si="7"/>
        <v>0</v>
      </c>
      <c r="P17">
        <f t="shared" si="7"/>
        <v>0</v>
      </c>
      <c r="Q17">
        <f t="shared" si="7"/>
        <v>0</v>
      </c>
      <c r="R17">
        <f t="shared" si="7"/>
        <v>0</v>
      </c>
      <c r="S17">
        <f t="shared" si="7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>AF11*(SUMIF($B8:$CZ8,"&lt;" &amp; AF10,$B9:$CZ9)+SUMIF($B8:$CZ8,"=" &amp; AF10,$B9:$CZ9)*(1/2))</f>
        <v>0</v>
      </c>
    </row>
    <row r="20" spans="1:32">
      <c r="A20" s="7" t="s">
        <v>54</v>
      </c>
      <c r="B20">
        <f>SUM(B21:B23)</f>
        <v>1</v>
      </c>
      <c r="C20" t="s">
        <v>55</v>
      </c>
    </row>
    <row r="21" spans="1:32">
      <c r="A21" s="5" t="s">
        <v>37</v>
      </c>
      <c r="B21">
        <f>SUM(B16:CZ16)</f>
        <v>0.5</v>
      </c>
      <c r="C21">
        <v>18</v>
      </c>
      <c r="D21" cm="1">
        <f t="array" ref="D21">SUM(LEN($D3:$AK3))-($B3+$C3)</f>
        <v>0</v>
      </c>
      <c r="F21">
        <v>22</v>
      </c>
    </row>
    <row r="22" spans="1:32">
      <c r="A22" s="5" t="s">
        <v>45</v>
      </c>
      <c r="B22">
        <f>SUM(B17:CZ17)</f>
        <v>0.5</v>
      </c>
      <c r="C22">
        <v>12</v>
      </c>
      <c r="D22" cm="1">
        <f t="array" ref="D22">SUM(LEN($D4:$AK4))-($B4+$C4)</f>
        <v>0</v>
      </c>
      <c r="F2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FBA-F259-4A91-909E-05FD495DCE00}">
  <dimension ref="A1:AF23"/>
  <sheetViews>
    <sheetView workbookViewId="0">
      <selection activeCell="D16" sqref="D16"/>
    </sheetView>
  </sheetViews>
  <sheetFormatPr defaultColWidth="5.7109375" defaultRowHeight="14.45"/>
  <sheetData>
    <row r="1" spans="1:32">
      <c r="B1" s="5" t="s">
        <v>0</v>
      </c>
    </row>
    <row r="2" spans="1:3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>
      <c r="A3" s="5" t="s">
        <v>37</v>
      </c>
      <c r="B3">
        <f>COUNTIF(D3:AK3,"W*")+COUNTIF(D3:AK3,"WW*")</f>
        <v>0</v>
      </c>
      <c r="C3">
        <f>COUNTIF(D3:AK3,"*L")+COUNTIF(D3:AK3,"*LL")</f>
        <v>0</v>
      </c>
    </row>
    <row r="4" spans="1:32">
      <c r="A4" s="5" t="s">
        <v>45</v>
      </c>
      <c r="B4">
        <f t="shared" ref="B4:B5" si="0">COUNTIF(D4:AK4,"W*")+COUNTIF(D4:AK4,"WW*")</f>
        <v>0</v>
      </c>
      <c r="C4">
        <f t="shared" ref="C4:C5" si="1">COUNTIF(D4:AK4,"*L")+COUNTIF(D4:AK4,"*LL")</f>
        <v>0</v>
      </c>
    </row>
    <row r="5" spans="1:32">
      <c r="A5" s="5" t="s">
        <v>48</v>
      </c>
      <c r="B5">
        <f t="shared" si="0"/>
        <v>0</v>
      </c>
      <c r="C5">
        <f t="shared" si="1"/>
        <v>0</v>
      </c>
    </row>
    <row r="6" spans="1:32">
      <c r="A6" s="5" t="s">
        <v>50</v>
      </c>
    </row>
    <row r="7" spans="1:3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</row>
    <row r="8" spans="1:32">
      <c r="A8" t="s">
        <v>52</v>
      </c>
      <c r="B8" s="11">
        <f t="shared" ref="B8:AF8" si="2">B$7/$C$21</f>
        <v>0</v>
      </c>
      <c r="C8" s="11">
        <f t="shared" si="2"/>
        <v>0.5</v>
      </c>
      <c r="D8" s="11">
        <f t="shared" si="2"/>
        <v>1</v>
      </c>
      <c r="E8" s="11">
        <f t="shared" si="2"/>
        <v>1.5</v>
      </c>
      <c r="F8" s="11">
        <f t="shared" si="2"/>
        <v>2</v>
      </c>
      <c r="G8" s="11">
        <f t="shared" si="2"/>
        <v>2.5</v>
      </c>
      <c r="H8" s="11">
        <f t="shared" si="2"/>
        <v>3</v>
      </c>
      <c r="I8" s="11">
        <f t="shared" si="2"/>
        <v>3.5</v>
      </c>
      <c r="J8" s="11">
        <f t="shared" si="2"/>
        <v>4</v>
      </c>
      <c r="K8" s="11">
        <f t="shared" si="2"/>
        <v>4.5</v>
      </c>
      <c r="L8" s="11">
        <f t="shared" si="2"/>
        <v>5</v>
      </c>
      <c r="M8" s="11">
        <f t="shared" si="2"/>
        <v>5.5</v>
      </c>
      <c r="N8" s="11">
        <f t="shared" si="2"/>
        <v>6</v>
      </c>
      <c r="O8" s="11">
        <f t="shared" si="2"/>
        <v>6.5</v>
      </c>
      <c r="P8" s="11">
        <f t="shared" si="2"/>
        <v>7</v>
      </c>
      <c r="Q8" s="11">
        <f t="shared" si="2"/>
        <v>7.5</v>
      </c>
      <c r="R8" s="11">
        <f t="shared" si="2"/>
        <v>8</v>
      </c>
      <c r="S8" s="11">
        <f t="shared" si="2"/>
        <v>8.5</v>
      </c>
      <c r="T8" s="11">
        <f t="shared" si="2"/>
        <v>9</v>
      </c>
      <c r="U8" s="11">
        <f t="shared" si="2"/>
        <v>9.5</v>
      </c>
      <c r="V8" s="11">
        <f t="shared" si="2"/>
        <v>10</v>
      </c>
      <c r="W8" s="11">
        <f t="shared" si="2"/>
        <v>10.5</v>
      </c>
      <c r="X8" s="11">
        <f t="shared" si="2"/>
        <v>11</v>
      </c>
      <c r="Y8" s="11">
        <f t="shared" si="2"/>
        <v>11.5</v>
      </c>
      <c r="Z8" s="11">
        <f t="shared" si="2"/>
        <v>12</v>
      </c>
      <c r="AA8" s="11">
        <f t="shared" si="2"/>
        <v>12.5</v>
      </c>
      <c r="AB8" s="11">
        <f t="shared" si="2"/>
        <v>13</v>
      </c>
      <c r="AC8" s="11">
        <f t="shared" si="2"/>
        <v>13.5</v>
      </c>
      <c r="AD8" s="11">
        <f t="shared" si="2"/>
        <v>14</v>
      </c>
      <c r="AE8" s="11">
        <f t="shared" si="2"/>
        <v>14.5</v>
      </c>
      <c r="AF8" s="11">
        <f t="shared" si="2"/>
        <v>15</v>
      </c>
    </row>
    <row r="9" spans="1:32">
      <c r="A9" s="5" t="s">
        <v>37</v>
      </c>
      <c r="B9">
        <f t="shared" ref="B9:AF9" si="3">IF(OR(B$7&lt;$B3,$C21-$C3&lt;B$7),0,COMBIN($C21-($B3+$C3),B$7-$B3)/POWER(2,$C21-($B3+$C3)))</f>
        <v>0.25</v>
      </c>
      <c r="C9">
        <f t="shared" si="3"/>
        <v>0.5</v>
      </c>
      <c r="D9">
        <f t="shared" si="3"/>
        <v>0.25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>
      <c r="A10" t="s">
        <v>52</v>
      </c>
      <c r="B10" s="11">
        <f t="shared" ref="B10:AF10" si="4">B$7/$C$22</f>
        <v>0</v>
      </c>
      <c r="C10" s="11">
        <f t="shared" si="4"/>
        <v>0.5</v>
      </c>
      <c r="D10" s="11">
        <f t="shared" si="4"/>
        <v>1</v>
      </c>
      <c r="E10" s="11">
        <f t="shared" si="4"/>
        <v>1.5</v>
      </c>
      <c r="F10" s="11">
        <f t="shared" si="4"/>
        <v>2</v>
      </c>
      <c r="G10" s="11">
        <f t="shared" si="4"/>
        <v>2.5</v>
      </c>
      <c r="H10" s="11">
        <f t="shared" si="4"/>
        <v>3</v>
      </c>
      <c r="I10" s="11">
        <f t="shared" si="4"/>
        <v>3.5</v>
      </c>
      <c r="J10" s="11">
        <f t="shared" si="4"/>
        <v>4</v>
      </c>
      <c r="K10" s="11">
        <f t="shared" si="4"/>
        <v>4.5</v>
      </c>
      <c r="L10" s="11">
        <f t="shared" si="4"/>
        <v>5</v>
      </c>
      <c r="M10" s="11">
        <f t="shared" si="4"/>
        <v>5.5</v>
      </c>
      <c r="N10" s="11">
        <f t="shared" si="4"/>
        <v>6</v>
      </c>
      <c r="O10" s="11">
        <f t="shared" si="4"/>
        <v>6.5</v>
      </c>
      <c r="P10" s="11">
        <f t="shared" si="4"/>
        <v>7</v>
      </c>
      <c r="Q10" s="11">
        <f t="shared" si="4"/>
        <v>7.5</v>
      </c>
      <c r="R10" s="11">
        <f t="shared" si="4"/>
        <v>8</v>
      </c>
      <c r="S10" s="11">
        <f t="shared" si="4"/>
        <v>8.5</v>
      </c>
      <c r="T10" s="11">
        <f t="shared" si="4"/>
        <v>9</v>
      </c>
      <c r="U10" s="11">
        <f t="shared" si="4"/>
        <v>9.5</v>
      </c>
      <c r="V10" s="11">
        <f t="shared" si="4"/>
        <v>10</v>
      </c>
      <c r="W10" s="11">
        <f t="shared" si="4"/>
        <v>10.5</v>
      </c>
      <c r="X10" s="11">
        <f t="shared" si="4"/>
        <v>11</v>
      </c>
      <c r="Y10" s="11">
        <f t="shared" si="4"/>
        <v>11.5</v>
      </c>
      <c r="Z10" s="11">
        <f t="shared" si="4"/>
        <v>12</v>
      </c>
      <c r="AA10" s="11">
        <f t="shared" si="4"/>
        <v>12.5</v>
      </c>
      <c r="AB10" s="11">
        <f t="shared" si="4"/>
        <v>13</v>
      </c>
      <c r="AC10" s="11">
        <f t="shared" si="4"/>
        <v>13.5</v>
      </c>
      <c r="AD10" s="11">
        <f t="shared" si="4"/>
        <v>14</v>
      </c>
      <c r="AE10" s="11">
        <f t="shared" si="4"/>
        <v>14.5</v>
      </c>
      <c r="AF10" s="11">
        <f t="shared" si="4"/>
        <v>15</v>
      </c>
    </row>
    <row r="11" spans="1:32">
      <c r="A11" s="5" t="s">
        <v>45</v>
      </c>
      <c r="B11">
        <f t="shared" ref="B11:AF11" si="5">IF(OR(B$7&lt;$B4,$C22-$C4&lt;B$7),0,COMBIN($C22-($B4+$C4),B$7-$B4)/POWER(2,$C22-($B4+$C4)))</f>
        <v>0.25</v>
      </c>
      <c r="C11">
        <f t="shared" si="5"/>
        <v>0.5</v>
      </c>
      <c r="D11">
        <f t="shared" si="5"/>
        <v>0.25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0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</row>
    <row r="12" spans="1:32">
      <c r="A12" t="s">
        <v>52</v>
      </c>
      <c r="B12" s="11">
        <f t="shared" ref="B12:AF12" si="6">B$7/$C$23</f>
        <v>0</v>
      </c>
      <c r="C12" s="11">
        <f t="shared" si="6"/>
        <v>0.33333333333333331</v>
      </c>
      <c r="D12" s="11">
        <f t="shared" si="6"/>
        <v>0.66666666666666663</v>
      </c>
      <c r="E12" s="11">
        <f t="shared" si="6"/>
        <v>1</v>
      </c>
      <c r="F12" s="11">
        <f t="shared" si="6"/>
        <v>1.3333333333333333</v>
      </c>
      <c r="G12" s="11">
        <f t="shared" si="6"/>
        <v>1.6666666666666667</v>
      </c>
      <c r="H12" s="11">
        <f t="shared" si="6"/>
        <v>2</v>
      </c>
      <c r="I12" s="11">
        <f t="shared" si="6"/>
        <v>2.3333333333333335</v>
      </c>
      <c r="J12" s="11">
        <f t="shared" si="6"/>
        <v>2.6666666666666665</v>
      </c>
      <c r="K12" s="11">
        <f t="shared" si="6"/>
        <v>3</v>
      </c>
      <c r="L12" s="11">
        <f t="shared" si="6"/>
        <v>3.3333333333333335</v>
      </c>
      <c r="M12" s="11">
        <f t="shared" si="6"/>
        <v>3.6666666666666665</v>
      </c>
      <c r="N12" s="11">
        <f t="shared" si="6"/>
        <v>4</v>
      </c>
      <c r="O12" s="11">
        <f t="shared" si="6"/>
        <v>4.333333333333333</v>
      </c>
      <c r="P12" s="11">
        <f t="shared" si="6"/>
        <v>4.666666666666667</v>
      </c>
      <c r="Q12" s="11">
        <f t="shared" si="6"/>
        <v>5</v>
      </c>
      <c r="R12" s="11">
        <f t="shared" si="6"/>
        <v>5.333333333333333</v>
      </c>
      <c r="S12" s="11">
        <f t="shared" si="6"/>
        <v>5.666666666666667</v>
      </c>
      <c r="T12" s="11">
        <f t="shared" si="6"/>
        <v>6</v>
      </c>
      <c r="U12" s="11">
        <f t="shared" si="6"/>
        <v>6.333333333333333</v>
      </c>
      <c r="V12" s="11">
        <f t="shared" si="6"/>
        <v>6.666666666666667</v>
      </c>
      <c r="W12" s="11">
        <f t="shared" si="6"/>
        <v>7</v>
      </c>
      <c r="X12" s="11">
        <f t="shared" si="6"/>
        <v>7.333333333333333</v>
      </c>
      <c r="Y12" s="11">
        <f t="shared" si="6"/>
        <v>7.666666666666667</v>
      </c>
      <c r="Z12" s="11">
        <f t="shared" si="6"/>
        <v>8</v>
      </c>
      <c r="AA12" s="11">
        <f t="shared" si="6"/>
        <v>8.3333333333333339</v>
      </c>
      <c r="AB12" s="11">
        <f t="shared" si="6"/>
        <v>8.6666666666666661</v>
      </c>
      <c r="AC12" s="11">
        <f t="shared" si="6"/>
        <v>9</v>
      </c>
      <c r="AD12" s="11">
        <f t="shared" si="6"/>
        <v>9.3333333333333339</v>
      </c>
      <c r="AE12" s="11">
        <f t="shared" si="6"/>
        <v>9.6666666666666661</v>
      </c>
      <c r="AF12" s="11">
        <f t="shared" si="6"/>
        <v>10</v>
      </c>
    </row>
    <row r="13" spans="1:32">
      <c r="A13" s="5" t="s">
        <v>48</v>
      </c>
      <c r="B13">
        <f t="shared" ref="B13:AF13" si="7">IF(OR(B$7&lt;$B5,$C23-$C5&lt;B$7),0,COMBIN($C23-($B5+$C5),B$7-$B5)/POWER(2,$C23-($B5+$C5)))</f>
        <v>0.125</v>
      </c>
      <c r="C13">
        <f t="shared" si="7"/>
        <v>0.375</v>
      </c>
      <c r="D13">
        <f t="shared" si="7"/>
        <v>0.375</v>
      </c>
      <c r="E13">
        <f t="shared" si="7"/>
        <v>0.125</v>
      </c>
      <c r="F13">
        <f t="shared" si="7"/>
        <v>0</v>
      </c>
      <c r="G13">
        <f t="shared" si="7"/>
        <v>0</v>
      </c>
      <c r="H13">
        <f t="shared" si="7"/>
        <v>0</v>
      </c>
      <c r="I13">
        <f t="shared" si="7"/>
        <v>0</v>
      </c>
      <c r="J13">
        <f t="shared" si="7"/>
        <v>0</v>
      </c>
      <c r="K13">
        <f t="shared" si="7"/>
        <v>0</v>
      </c>
      <c r="L13">
        <f t="shared" si="7"/>
        <v>0</v>
      </c>
      <c r="M13">
        <f t="shared" si="7"/>
        <v>0</v>
      </c>
      <c r="N13">
        <f t="shared" si="7"/>
        <v>0</v>
      </c>
      <c r="O13">
        <f t="shared" si="7"/>
        <v>0</v>
      </c>
      <c r="P13">
        <f t="shared" si="7"/>
        <v>0</v>
      </c>
      <c r="Q13">
        <f t="shared" si="7"/>
        <v>0</v>
      </c>
      <c r="R13">
        <f t="shared" si="7"/>
        <v>0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</row>
    <row r="14" spans="1:32">
      <c r="A14" s="5" t="s">
        <v>53</v>
      </c>
    </row>
    <row r="15" spans="1:32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</row>
    <row r="16" spans="1:32">
      <c r="A16" s="5" t="s">
        <v>37</v>
      </c>
      <c r="B16">
        <f t="shared" ref="B16:AE16" si="8">B9*(SUMIF($B10:$CZ10,"&lt;" &amp; B8,$B11:$CZ11)*SUMIF($B12:$CZ12,"&lt;" &amp; B8,$B13:$CZ13))</f>
        <v>0</v>
      </c>
      <c r="C16">
        <f t="shared" si="8"/>
        <v>6.25E-2</v>
      </c>
      <c r="D16">
        <f t="shared" si="8"/>
        <v>0.1640625</v>
      </c>
      <c r="E16">
        <f t="shared" si="8"/>
        <v>0</v>
      </c>
      <c r="F16">
        <f t="shared" si="8"/>
        <v>0</v>
      </c>
      <c r="G16">
        <f t="shared" si="8"/>
        <v>0</v>
      </c>
      <c r="H16">
        <f t="shared" si="8"/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</v>
      </c>
      <c r="N16">
        <f t="shared" si="8"/>
        <v>0</v>
      </c>
      <c r="O16">
        <f t="shared" si="8"/>
        <v>0</v>
      </c>
      <c r="P16">
        <f t="shared" si="8"/>
        <v>0</v>
      </c>
      <c r="Q16">
        <f t="shared" si="8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>AF9*(SUMIF($B10:$CZ10,"&lt;" &amp; AF8,$B11:$CZ11)*SUMIF($B12:$CZ12,"&lt;" &amp; AF8,$B13:$CZ13))</f>
        <v>0</v>
      </c>
    </row>
    <row r="17" spans="1:32">
      <c r="A17" s="5" t="s">
        <v>45</v>
      </c>
      <c r="B17">
        <f t="shared" ref="B17:AE17" si="9">B11*(SUMIF($B8:$CZ8,"&lt;" &amp; B10,$B9:$CZ9)*SUMIF($B12:$CZ12,"&lt;" &amp; B10,$B13:$CZ13))</f>
        <v>0</v>
      </c>
      <c r="C17">
        <f t="shared" si="9"/>
        <v>6.25E-2</v>
      </c>
      <c r="D17">
        <f t="shared" si="9"/>
        <v>0.1640625</v>
      </c>
      <c r="E17">
        <f t="shared" si="9"/>
        <v>0</v>
      </c>
      <c r="F17">
        <f t="shared" si="9"/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 t="shared" si="9"/>
        <v>0</v>
      </c>
      <c r="M17">
        <f t="shared" si="9"/>
        <v>0</v>
      </c>
      <c r="N17">
        <f t="shared" si="9"/>
        <v>0</v>
      </c>
      <c r="O17">
        <f t="shared" si="9"/>
        <v>0</v>
      </c>
      <c r="P17">
        <f t="shared" si="9"/>
        <v>0</v>
      </c>
      <c r="Q17">
        <f t="shared" si="9"/>
        <v>0</v>
      </c>
      <c r="R17">
        <f t="shared" si="9"/>
        <v>0</v>
      </c>
      <c r="S17">
        <f t="shared" si="9"/>
        <v>0</v>
      </c>
      <c r="T17">
        <f t="shared" si="9"/>
        <v>0</v>
      </c>
      <c r="U17">
        <f t="shared" si="9"/>
        <v>0</v>
      </c>
      <c r="V17">
        <f t="shared" si="9"/>
        <v>0</v>
      </c>
      <c r="W17">
        <f t="shared" si="9"/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>AF11*(SUMIF($B8:$CZ8,"&lt;" &amp; AF10,$B9:$CZ9)*SUMIF($B12:$CZ12,"&lt;" &amp; AF10,$B13:$CZ13))</f>
        <v>0</v>
      </c>
    </row>
    <row r="18" spans="1:32">
      <c r="A18" s="5" t="s">
        <v>48</v>
      </c>
      <c r="B18">
        <f t="shared" ref="B18:AE18" si="10">B13*(SUMIF($B8:$CZ8,"&lt;" &amp; B12,$B9:$CZ9)*SUMIF($B10:$CZ10,"&lt;" &amp; B12,$B11:$CZ11))</f>
        <v>0</v>
      </c>
      <c r="C18">
        <f t="shared" si="10"/>
        <v>2.34375E-2</v>
      </c>
      <c r="D18">
        <f t="shared" si="10"/>
        <v>0.2109375</v>
      </c>
      <c r="E18">
        <f t="shared" si="10"/>
        <v>7.03125E-2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0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  <c r="Q18">
        <f t="shared" si="10"/>
        <v>0</v>
      </c>
      <c r="R18">
        <f t="shared" si="10"/>
        <v>0</v>
      </c>
      <c r="S18">
        <f t="shared" si="10"/>
        <v>0</v>
      </c>
      <c r="T18">
        <f t="shared" si="10"/>
        <v>0</v>
      </c>
      <c r="U18">
        <f t="shared" si="10"/>
        <v>0</v>
      </c>
      <c r="V18">
        <f t="shared" si="10"/>
        <v>0</v>
      </c>
      <c r="W18">
        <f t="shared" si="10"/>
        <v>0</v>
      </c>
      <c r="X18">
        <f t="shared" si="10"/>
        <v>0</v>
      </c>
      <c r="Y18">
        <f t="shared" si="10"/>
        <v>0</v>
      </c>
      <c r="Z18">
        <f t="shared" si="10"/>
        <v>0</v>
      </c>
      <c r="AA18">
        <f t="shared" si="10"/>
        <v>0</v>
      </c>
      <c r="AB18">
        <f t="shared" si="10"/>
        <v>0</v>
      </c>
      <c r="AC18">
        <f t="shared" si="10"/>
        <v>0</v>
      </c>
      <c r="AD18">
        <f t="shared" si="10"/>
        <v>0</v>
      </c>
      <c r="AE18">
        <f t="shared" si="10"/>
        <v>0</v>
      </c>
      <c r="AF18">
        <f>AF13*(SUMIF($B8:$CZ8,"&lt;" &amp; AF12,$B9:$CZ9)*SUMIF($B10:$CZ10,"&lt;" &amp; AF12,$B11:$CZ11))</f>
        <v>0</v>
      </c>
    </row>
    <row r="20" spans="1:32">
      <c r="A20" s="7" t="s">
        <v>54</v>
      </c>
      <c r="B20">
        <f>SUM(B21:B23)</f>
        <v>0.7578125</v>
      </c>
      <c r="C20" t="s">
        <v>55</v>
      </c>
    </row>
    <row r="21" spans="1:32">
      <c r="A21" s="5" t="s">
        <v>37</v>
      </c>
      <c r="B21">
        <f>SUM(B16:CZ16)</f>
        <v>0.2265625</v>
      </c>
      <c r="C21">
        <v>2</v>
      </c>
      <c r="D21" cm="1">
        <f t="array" ref="D21">SUM(LEN($D3:$AK3))-($B3+$C3)</f>
        <v>0</v>
      </c>
      <c r="F21">
        <v>22</v>
      </c>
    </row>
    <row r="22" spans="1:32">
      <c r="A22" s="5" t="s">
        <v>45</v>
      </c>
      <c r="B22">
        <f>SUM(B17:CZ17)</f>
        <v>0.2265625</v>
      </c>
      <c r="C22">
        <v>2</v>
      </c>
      <c r="D22" cm="1">
        <f t="array" ref="D22">SUM(LEN($D4:$AK4))-($B4+$C4)</f>
        <v>0</v>
      </c>
      <c r="F22">
        <v>26</v>
      </c>
    </row>
    <row r="23" spans="1:32">
      <c r="A23" s="5" t="s">
        <v>48</v>
      </c>
      <c r="B23">
        <f>SUM(B18:CZ18)</f>
        <v>0.3046875</v>
      </c>
      <c r="C23">
        <v>3</v>
      </c>
      <c r="D23" cm="1">
        <f t="array" ref="D23">SUM(LEN($D5:$AK5))-($B5+$C5)</f>
        <v>0</v>
      </c>
      <c r="F2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59"/>
  <sheetViews>
    <sheetView zoomScale="90" zoomScaleNormal="90" workbookViewId="0">
      <selection activeCell="B3" sqref="B3"/>
    </sheetView>
  </sheetViews>
  <sheetFormatPr defaultRowHeight="14.45"/>
  <cols>
    <col min="1" max="100" width="5.7109375" customWidth="1"/>
  </cols>
  <sheetData>
    <row r="1" spans="1:81">
      <c r="B1" s="5" t="s">
        <v>56</v>
      </c>
      <c r="G1" t="s">
        <v>57</v>
      </c>
    </row>
    <row r="2" spans="1:81">
      <c r="B2" t="s">
        <v>1</v>
      </c>
      <c r="C2" t="s">
        <v>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3" t="s">
        <v>90</v>
      </c>
      <c r="AK2" t="s">
        <v>55</v>
      </c>
    </row>
    <row r="3" spans="1:81">
      <c r="A3" s="5" t="s">
        <v>91</v>
      </c>
      <c r="B3">
        <f>COUNTIF(D3:AK3,"W*")+COUNTIF(D3:AK3,"WW*")</f>
        <v>14</v>
      </c>
      <c r="C3">
        <f>COUNTIF(D3:AK3,"*L")+COUNTIF(D3:AK3,"*LL")</f>
        <v>11</v>
      </c>
      <c r="D3" s="1" t="s">
        <v>1</v>
      </c>
      <c r="E3" t="s">
        <v>1</v>
      </c>
      <c r="F3" t="s">
        <v>1</v>
      </c>
      <c r="G3" t="s">
        <v>2</v>
      </c>
      <c r="H3" t="s">
        <v>1</v>
      </c>
      <c r="I3" t="s">
        <v>2</v>
      </c>
      <c r="K3" t="s">
        <v>1</v>
      </c>
      <c r="L3" t="s">
        <v>1</v>
      </c>
      <c r="M3" t="s">
        <v>1</v>
      </c>
      <c r="N3" s="5" t="s">
        <v>92</v>
      </c>
      <c r="Q3" t="s">
        <v>1</v>
      </c>
      <c r="R3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/>
      <c r="X3" s="1" t="s">
        <v>2</v>
      </c>
      <c r="Y3" s="1"/>
      <c r="Z3" s="1" t="s">
        <v>1</v>
      </c>
      <c r="AA3" s="10" t="s">
        <v>2</v>
      </c>
      <c r="AB3" s="1" t="s">
        <v>1</v>
      </c>
      <c r="AC3" s="1"/>
      <c r="AD3" s="10" t="s">
        <v>2</v>
      </c>
      <c r="AE3" s="4" t="s">
        <v>93</v>
      </c>
      <c r="AF3" s="1"/>
      <c r="AG3" s="1"/>
      <c r="AH3" s="1" t="s">
        <v>1</v>
      </c>
      <c r="AI3" s="1" t="s">
        <v>41</v>
      </c>
      <c r="AJ3" s="10" t="s">
        <v>41</v>
      </c>
      <c r="AK3">
        <v>27</v>
      </c>
    </row>
    <row r="4" spans="1:81">
      <c r="A4" s="5" t="s">
        <v>94</v>
      </c>
      <c r="B4">
        <f t="shared" ref="B4:B6" si="0">COUNTIF(D4:AK4,"W*")+COUNTIF(D4:AK4,"WW*")</f>
        <v>11</v>
      </c>
      <c r="C4">
        <f t="shared" ref="C4:C6" si="1">COUNTIF(D4:AK4,"*L")+COUNTIF(D4:AK4,"*LL")</f>
        <v>15</v>
      </c>
      <c r="D4" t="s">
        <v>1</v>
      </c>
      <c r="E4" t="s">
        <v>1</v>
      </c>
      <c r="F4" t="s">
        <v>2</v>
      </c>
      <c r="G4" t="s">
        <v>1</v>
      </c>
      <c r="H4" t="s">
        <v>2</v>
      </c>
      <c r="I4" t="s">
        <v>1</v>
      </c>
      <c r="J4" t="s">
        <v>1</v>
      </c>
      <c r="K4" t="s">
        <v>2</v>
      </c>
      <c r="N4" t="s">
        <v>1</v>
      </c>
      <c r="Q4" t="s">
        <v>2</v>
      </c>
      <c r="R4" t="s">
        <v>2</v>
      </c>
      <c r="S4" s="1" t="s">
        <v>1</v>
      </c>
      <c r="T4" s="1" t="s">
        <v>2</v>
      </c>
      <c r="U4" s="1" t="s">
        <v>2</v>
      </c>
      <c r="V4" s="1" t="s">
        <v>1</v>
      </c>
      <c r="W4" s="4" t="s">
        <v>92</v>
      </c>
      <c r="X4" s="10" t="s">
        <v>2</v>
      </c>
      <c r="Y4" s="1" t="s">
        <v>2</v>
      </c>
      <c r="Z4" s="1" t="s">
        <v>2</v>
      </c>
      <c r="AA4" s="1" t="s">
        <v>1</v>
      </c>
      <c r="AB4" s="1" t="s">
        <v>2</v>
      </c>
      <c r="AC4" s="1" t="s">
        <v>1</v>
      </c>
      <c r="AD4" s="1"/>
      <c r="AE4" s="1"/>
      <c r="AF4" s="8"/>
      <c r="AG4" s="4" t="s">
        <v>95</v>
      </c>
      <c r="AH4" s="1" t="s">
        <v>2</v>
      </c>
      <c r="AI4" s="1" t="s">
        <v>41</v>
      </c>
      <c r="AJ4" s="10" t="s">
        <v>41</v>
      </c>
      <c r="AK4">
        <v>28</v>
      </c>
    </row>
    <row r="5" spans="1:81">
      <c r="A5" s="5" t="s">
        <v>96</v>
      </c>
      <c r="B5">
        <f t="shared" si="0"/>
        <v>10</v>
      </c>
      <c r="C5">
        <f t="shared" si="1"/>
        <v>13</v>
      </c>
      <c r="D5" t="s">
        <v>1</v>
      </c>
      <c r="E5" t="s">
        <v>2</v>
      </c>
      <c r="F5" t="s">
        <v>2</v>
      </c>
      <c r="G5" t="s">
        <v>2</v>
      </c>
      <c r="I5" s="5" t="s">
        <v>92</v>
      </c>
      <c r="J5" t="s">
        <v>1</v>
      </c>
      <c r="L5" t="s">
        <v>2</v>
      </c>
      <c r="M5" t="s">
        <v>1</v>
      </c>
      <c r="N5" t="s">
        <v>1</v>
      </c>
      <c r="R5" t="s">
        <v>1</v>
      </c>
      <c r="S5" s="1"/>
      <c r="T5" s="1" t="s">
        <v>2</v>
      </c>
      <c r="U5" s="1" t="s">
        <v>1</v>
      </c>
      <c r="V5" s="1" t="s">
        <v>2</v>
      </c>
      <c r="W5" s="4" t="s">
        <v>92</v>
      </c>
      <c r="X5" s="1"/>
      <c r="Y5" s="1" t="s">
        <v>2</v>
      </c>
      <c r="Z5" s="10" t="s">
        <v>2</v>
      </c>
      <c r="AA5" s="10" t="s">
        <v>1</v>
      </c>
      <c r="AB5" s="1" t="s">
        <v>2</v>
      </c>
      <c r="AC5" s="1"/>
      <c r="AD5" s="1" t="s">
        <v>1</v>
      </c>
      <c r="AE5" s="10" t="s">
        <v>2</v>
      </c>
      <c r="AF5" s="8"/>
      <c r="AG5" s="4"/>
      <c r="AH5" s="1" t="s">
        <v>2</v>
      </c>
      <c r="AI5" s="1" t="s">
        <v>41</v>
      </c>
      <c r="AJ5" s="1"/>
      <c r="AK5">
        <v>24</v>
      </c>
    </row>
    <row r="6" spans="1:81">
      <c r="A6" s="5" t="s">
        <v>97</v>
      </c>
      <c r="B6">
        <f t="shared" si="0"/>
        <v>16</v>
      </c>
      <c r="C6">
        <f t="shared" si="1"/>
        <v>10</v>
      </c>
      <c r="D6" t="s">
        <v>2</v>
      </c>
      <c r="E6" t="s">
        <v>1</v>
      </c>
      <c r="F6" t="s">
        <v>1</v>
      </c>
      <c r="G6" t="s">
        <v>2</v>
      </c>
      <c r="H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  <c r="Q6" t="s">
        <v>2</v>
      </c>
      <c r="R6" t="s">
        <v>2</v>
      </c>
      <c r="S6" s="1" t="s">
        <v>2</v>
      </c>
      <c r="T6" s="1" t="s">
        <v>2</v>
      </c>
      <c r="U6" s="1" t="s">
        <v>2</v>
      </c>
      <c r="V6" s="4" t="s">
        <v>93</v>
      </c>
      <c r="W6" s="1" t="s">
        <v>1</v>
      </c>
      <c r="X6" s="10" t="s">
        <v>1</v>
      </c>
      <c r="Y6" s="1"/>
      <c r="Z6" s="10" t="s">
        <v>1</v>
      </c>
      <c r="AA6" s="1" t="s">
        <v>1</v>
      </c>
      <c r="AB6" s="1" t="s">
        <v>1</v>
      </c>
      <c r="AC6" s="1" t="s">
        <v>1</v>
      </c>
      <c r="AD6" s="10" t="s">
        <v>1</v>
      </c>
      <c r="AE6" s="10" t="s">
        <v>1</v>
      </c>
      <c r="AF6" s="1"/>
      <c r="AG6" s="1" t="s">
        <v>1</v>
      </c>
      <c r="AH6" s="1"/>
      <c r="AI6" s="1"/>
      <c r="AJ6" s="1" t="s">
        <v>41</v>
      </c>
      <c r="AK6">
        <v>27</v>
      </c>
    </row>
    <row r="7" spans="1:81">
      <c r="A7" s="5" t="s">
        <v>50</v>
      </c>
    </row>
    <row r="8" spans="1:81">
      <c r="A8" s="9" t="s">
        <v>51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 s="7" t="s">
        <v>98</v>
      </c>
    </row>
    <row r="9" spans="1:81">
      <c r="A9" t="s">
        <v>52</v>
      </c>
      <c r="B9" s="11">
        <f>B$8/$AK$3</f>
        <v>0</v>
      </c>
      <c r="C9" s="11">
        <f t="shared" ref="C9:AG9" si="2">C$8/$AK$3</f>
        <v>3.7037037037037035E-2</v>
      </c>
      <c r="D9" s="11">
        <f t="shared" si="2"/>
        <v>7.407407407407407E-2</v>
      </c>
      <c r="E9" s="11">
        <f t="shared" si="2"/>
        <v>0.1111111111111111</v>
      </c>
      <c r="F9" s="11">
        <f t="shared" si="2"/>
        <v>0.14814814814814814</v>
      </c>
      <c r="G9" s="11">
        <f t="shared" si="2"/>
        <v>0.18518518518518517</v>
      </c>
      <c r="H9" s="11">
        <f t="shared" si="2"/>
        <v>0.22222222222222221</v>
      </c>
      <c r="I9" s="11">
        <f t="shared" si="2"/>
        <v>0.25925925925925924</v>
      </c>
      <c r="J9" s="11">
        <f t="shared" si="2"/>
        <v>0.29629629629629628</v>
      </c>
      <c r="K9" s="11">
        <f t="shared" si="2"/>
        <v>0.33333333333333331</v>
      </c>
      <c r="L9" s="11">
        <f t="shared" si="2"/>
        <v>0.37037037037037035</v>
      </c>
      <c r="M9" s="11">
        <f t="shared" si="2"/>
        <v>0.40740740740740738</v>
      </c>
      <c r="N9" s="11">
        <f t="shared" si="2"/>
        <v>0.44444444444444442</v>
      </c>
      <c r="O9" s="11">
        <f t="shared" si="2"/>
        <v>0.48148148148148145</v>
      </c>
      <c r="P9" s="11">
        <f t="shared" si="2"/>
        <v>0.51851851851851849</v>
      </c>
      <c r="Q9" s="11">
        <f t="shared" si="2"/>
        <v>0.55555555555555558</v>
      </c>
      <c r="R9" s="11">
        <f t="shared" si="2"/>
        <v>0.59259259259259256</v>
      </c>
      <c r="S9" s="11">
        <f t="shared" si="2"/>
        <v>0.62962962962962965</v>
      </c>
      <c r="T9" s="11">
        <f t="shared" si="2"/>
        <v>0.66666666666666663</v>
      </c>
      <c r="U9" s="11">
        <f t="shared" si="2"/>
        <v>0.70370370370370372</v>
      </c>
      <c r="V9" s="11">
        <f t="shared" si="2"/>
        <v>0.7407407407407407</v>
      </c>
      <c r="W9" s="11">
        <f t="shared" si="2"/>
        <v>0.77777777777777779</v>
      </c>
      <c r="X9" s="11">
        <f t="shared" si="2"/>
        <v>0.81481481481481477</v>
      </c>
      <c r="Y9" s="11">
        <f t="shared" si="2"/>
        <v>0.85185185185185186</v>
      </c>
      <c r="Z9" s="11">
        <f t="shared" si="2"/>
        <v>0.88888888888888884</v>
      </c>
      <c r="AA9" s="11">
        <f t="shared" si="2"/>
        <v>0.92592592592592593</v>
      </c>
      <c r="AB9" s="11">
        <f t="shared" si="2"/>
        <v>0.96296296296296291</v>
      </c>
      <c r="AC9" s="11">
        <f t="shared" si="2"/>
        <v>1</v>
      </c>
      <c r="AD9" s="11">
        <f t="shared" si="2"/>
        <v>1.037037037037037</v>
      </c>
      <c r="AE9" s="11">
        <f t="shared" si="2"/>
        <v>1.0740740740740742</v>
      </c>
      <c r="AF9" s="11">
        <f t="shared" si="2"/>
        <v>1.1111111111111112</v>
      </c>
      <c r="AG9" s="11">
        <f t="shared" si="2"/>
        <v>1.1481481481481481</v>
      </c>
      <c r="AH9" s="5" t="s">
        <v>91</v>
      </c>
      <c r="AI9">
        <f>SUM(B19:AF19)</f>
        <v>0</v>
      </c>
    </row>
    <row r="10" spans="1:81">
      <c r="A10" s="5" t="s">
        <v>91</v>
      </c>
      <c r="B10">
        <f t="shared" ref="B10:AG10" si="3">IF(OR(B$8&lt;$B3,$AK3-$C3&lt;B$8),0,COMBIN($AK3-($B3+$C3),B$8-$B3)/POWER(2,$AK3-($B3+$C3)))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0.25</v>
      </c>
      <c r="Q10">
        <f t="shared" si="3"/>
        <v>0.5</v>
      </c>
      <c r="R10">
        <f t="shared" si="3"/>
        <v>0.25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  <c r="AG10">
        <f t="shared" si="3"/>
        <v>0</v>
      </c>
      <c r="AH10" s="5" t="s">
        <v>94</v>
      </c>
      <c r="AI10">
        <f>SUM(B20:AF20)</f>
        <v>0</v>
      </c>
    </row>
    <row r="11" spans="1:81">
      <c r="A11" t="s">
        <v>52</v>
      </c>
      <c r="B11" s="11">
        <f>B$8/$AK$4</f>
        <v>0</v>
      </c>
      <c r="C11" s="11">
        <f t="shared" ref="C11:AG11" si="4">C$8/$AK$4</f>
        <v>3.5714285714285712E-2</v>
      </c>
      <c r="D11" s="11">
        <f t="shared" si="4"/>
        <v>7.1428571428571425E-2</v>
      </c>
      <c r="E11" s="11">
        <f t="shared" si="4"/>
        <v>0.10714285714285714</v>
      </c>
      <c r="F11" s="11">
        <f t="shared" si="4"/>
        <v>0.14285714285714285</v>
      </c>
      <c r="G11" s="11">
        <f t="shared" si="4"/>
        <v>0.17857142857142858</v>
      </c>
      <c r="H11" s="11">
        <f t="shared" si="4"/>
        <v>0.21428571428571427</v>
      </c>
      <c r="I11" s="11">
        <f t="shared" si="4"/>
        <v>0.25</v>
      </c>
      <c r="J11" s="11">
        <f t="shared" si="4"/>
        <v>0.2857142857142857</v>
      </c>
      <c r="K11" s="11">
        <f t="shared" si="4"/>
        <v>0.32142857142857145</v>
      </c>
      <c r="L11" s="11">
        <f t="shared" si="4"/>
        <v>0.35714285714285715</v>
      </c>
      <c r="M11" s="11">
        <f t="shared" si="4"/>
        <v>0.39285714285714285</v>
      </c>
      <c r="N11" s="11">
        <f t="shared" si="4"/>
        <v>0.42857142857142855</v>
      </c>
      <c r="O11" s="11">
        <f t="shared" si="4"/>
        <v>0.4642857142857143</v>
      </c>
      <c r="P11" s="11">
        <f t="shared" si="4"/>
        <v>0.5</v>
      </c>
      <c r="Q11" s="11">
        <f t="shared" si="4"/>
        <v>0.5357142857142857</v>
      </c>
      <c r="R11" s="11">
        <f t="shared" si="4"/>
        <v>0.5714285714285714</v>
      </c>
      <c r="S11" s="11">
        <f t="shared" si="4"/>
        <v>0.6071428571428571</v>
      </c>
      <c r="T11" s="11">
        <f t="shared" si="4"/>
        <v>0.6428571428571429</v>
      </c>
      <c r="U11" s="11">
        <f t="shared" si="4"/>
        <v>0.6785714285714286</v>
      </c>
      <c r="V11" s="11">
        <f t="shared" si="4"/>
        <v>0.7142857142857143</v>
      </c>
      <c r="W11" s="11">
        <f t="shared" si="4"/>
        <v>0.75</v>
      </c>
      <c r="X11" s="11">
        <f t="shared" si="4"/>
        <v>0.7857142857142857</v>
      </c>
      <c r="Y11" s="11">
        <f t="shared" si="4"/>
        <v>0.8214285714285714</v>
      </c>
      <c r="Z11" s="11">
        <f t="shared" si="4"/>
        <v>0.8571428571428571</v>
      </c>
      <c r="AA11" s="11">
        <f t="shared" si="4"/>
        <v>0.8928571428571429</v>
      </c>
      <c r="AB11" s="11">
        <f t="shared" si="4"/>
        <v>0.9285714285714286</v>
      </c>
      <c r="AC11" s="11">
        <f t="shared" si="4"/>
        <v>0.9642857142857143</v>
      </c>
      <c r="AD11" s="11">
        <f t="shared" si="4"/>
        <v>1</v>
      </c>
      <c r="AE11" s="11">
        <f t="shared" si="4"/>
        <v>1.0357142857142858</v>
      </c>
      <c r="AF11" s="11">
        <f t="shared" si="4"/>
        <v>1.0714285714285714</v>
      </c>
      <c r="AG11" s="11">
        <f t="shared" si="4"/>
        <v>1.1071428571428572</v>
      </c>
      <c r="AH11" s="5" t="s">
        <v>96</v>
      </c>
      <c r="AI11">
        <f>SUM(B21:AF21)</f>
        <v>0</v>
      </c>
      <c r="BZ11" s="6"/>
      <c r="CC11">
        <f>SUM(B19:AF22)</f>
        <v>1</v>
      </c>
    </row>
    <row r="12" spans="1:81">
      <c r="A12" s="5" t="s">
        <v>94</v>
      </c>
      <c r="B12">
        <f t="shared" ref="B12:AG12" si="5">IF(OR(B$8&lt;$B4,$AK4-$C4&lt;B$8),0,COMBIN($AK4-($B4+$C4),B$8-$B4)/POWER(2,$AK4-($B4+$C4)))</f>
        <v>0</v>
      </c>
      <c r="C12">
        <f t="shared" si="5"/>
        <v>0</v>
      </c>
      <c r="D12">
        <f t="shared" si="5"/>
        <v>0</v>
      </c>
      <c r="E12">
        <f t="shared" si="5"/>
        <v>0</v>
      </c>
      <c r="F12">
        <f t="shared" si="5"/>
        <v>0</v>
      </c>
      <c r="G12">
        <f t="shared" si="5"/>
        <v>0</v>
      </c>
      <c r="H12">
        <f t="shared" si="5"/>
        <v>0</v>
      </c>
      <c r="I12">
        <f t="shared" si="5"/>
        <v>0</v>
      </c>
      <c r="J12">
        <f t="shared" si="5"/>
        <v>0</v>
      </c>
      <c r="K12">
        <f t="shared" si="5"/>
        <v>0</v>
      </c>
      <c r="L12">
        <f t="shared" si="5"/>
        <v>0</v>
      </c>
      <c r="M12">
        <f t="shared" si="5"/>
        <v>0.25</v>
      </c>
      <c r="N12">
        <f t="shared" si="5"/>
        <v>0.5</v>
      </c>
      <c r="O12">
        <f t="shared" si="5"/>
        <v>0.25</v>
      </c>
      <c r="P12">
        <f t="shared" si="5"/>
        <v>0</v>
      </c>
      <c r="Q12">
        <f t="shared" si="5"/>
        <v>0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 s="5" t="s">
        <v>97</v>
      </c>
      <c r="AI12">
        <f>SUM(B22:AF22)</f>
        <v>1</v>
      </c>
    </row>
    <row r="13" spans="1:81">
      <c r="A13" t="s">
        <v>52</v>
      </c>
      <c r="B13" s="11">
        <f>B$8/$AK$5</f>
        <v>0</v>
      </c>
      <c r="C13" s="11">
        <f t="shared" ref="C13:AG13" si="6">C$8/$AK$5</f>
        <v>4.1666666666666664E-2</v>
      </c>
      <c r="D13" s="11">
        <f t="shared" si="6"/>
        <v>8.3333333333333329E-2</v>
      </c>
      <c r="E13" s="11">
        <f t="shared" si="6"/>
        <v>0.125</v>
      </c>
      <c r="F13" s="11">
        <f t="shared" si="6"/>
        <v>0.16666666666666666</v>
      </c>
      <c r="G13" s="11">
        <f t="shared" si="6"/>
        <v>0.20833333333333334</v>
      </c>
      <c r="H13" s="11">
        <f t="shared" si="6"/>
        <v>0.25</v>
      </c>
      <c r="I13" s="11">
        <f t="shared" si="6"/>
        <v>0.29166666666666669</v>
      </c>
      <c r="J13" s="11">
        <f t="shared" si="6"/>
        <v>0.33333333333333331</v>
      </c>
      <c r="K13" s="11">
        <f t="shared" si="6"/>
        <v>0.375</v>
      </c>
      <c r="L13" s="11">
        <f t="shared" si="6"/>
        <v>0.41666666666666669</v>
      </c>
      <c r="M13" s="11">
        <f t="shared" si="6"/>
        <v>0.45833333333333331</v>
      </c>
      <c r="N13" s="11">
        <f t="shared" si="6"/>
        <v>0.5</v>
      </c>
      <c r="O13" s="11">
        <f t="shared" si="6"/>
        <v>0.54166666666666663</v>
      </c>
      <c r="P13" s="11">
        <f t="shared" si="6"/>
        <v>0.58333333333333337</v>
      </c>
      <c r="Q13" s="11">
        <f t="shared" si="6"/>
        <v>0.625</v>
      </c>
      <c r="R13" s="11">
        <f t="shared" si="6"/>
        <v>0.66666666666666663</v>
      </c>
      <c r="S13" s="11">
        <f t="shared" si="6"/>
        <v>0.70833333333333337</v>
      </c>
      <c r="T13" s="11">
        <f t="shared" si="6"/>
        <v>0.75</v>
      </c>
      <c r="U13" s="11">
        <f t="shared" si="6"/>
        <v>0.79166666666666663</v>
      </c>
      <c r="V13" s="11">
        <f t="shared" si="6"/>
        <v>0.83333333333333337</v>
      </c>
      <c r="W13" s="11">
        <f t="shared" si="6"/>
        <v>0.875</v>
      </c>
      <c r="X13" s="11">
        <f t="shared" si="6"/>
        <v>0.91666666666666663</v>
      </c>
      <c r="Y13" s="11">
        <f t="shared" si="6"/>
        <v>0.95833333333333337</v>
      </c>
      <c r="Z13" s="11">
        <f t="shared" si="6"/>
        <v>1</v>
      </c>
      <c r="AA13" s="11">
        <f t="shared" si="6"/>
        <v>1.0416666666666667</v>
      </c>
      <c r="AB13" s="11">
        <f t="shared" si="6"/>
        <v>1.0833333333333333</v>
      </c>
      <c r="AC13" s="11">
        <f t="shared" si="6"/>
        <v>1.125</v>
      </c>
      <c r="AD13" s="11">
        <f t="shared" si="6"/>
        <v>1.1666666666666667</v>
      </c>
      <c r="AE13" s="11">
        <f t="shared" si="6"/>
        <v>1.2083333333333333</v>
      </c>
      <c r="AF13" s="11">
        <f t="shared" si="6"/>
        <v>1.25</v>
      </c>
      <c r="AG13" s="11">
        <f t="shared" si="6"/>
        <v>1.2916666666666667</v>
      </c>
    </row>
    <row r="14" spans="1:81">
      <c r="A14" s="5" t="s">
        <v>96</v>
      </c>
      <c r="B14">
        <f t="shared" ref="B14:AG14" si="7">IF(OR(B$8&lt;$B5,$AK5-$C5&lt;B$8),0,COMBIN($AK5-($B5+$C5),B$8-$B5)/POWER(2,$AK5-($B5+$C5)))</f>
        <v>0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0.5</v>
      </c>
      <c r="M14">
        <f t="shared" si="7"/>
        <v>0.5</v>
      </c>
      <c r="N14">
        <f t="shared" si="7"/>
        <v>0</v>
      </c>
      <c r="O14">
        <f t="shared" si="7"/>
        <v>0</v>
      </c>
      <c r="P14">
        <f t="shared" si="7"/>
        <v>0</v>
      </c>
      <c r="Q14">
        <f t="shared" si="7"/>
        <v>0</v>
      </c>
      <c r="R14">
        <f t="shared" si="7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I14">
        <f>SUM(AI9:AI12)</f>
        <v>1</v>
      </c>
    </row>
    <row r="15" spans="1:81">
      <c r="A15" t="s">
        <v>52</v>
      </c>
      <c r="B15" s="5">
        <f>B$8/$AK$6</f>
        <v>0</v>
      </c>
      <c r="C15" s="5">
        <f t="shared" ref="C15:AG15" si="8">C$8/$AK$6</f>
        <v>3.7037037037037035E-2</v>
      </c>
      <c r="D15" s="5">
        <f t="shared" si="8"/>
        <v>7.407407407407407E-2</v>
      </c>
      <c r="E15" s="5">
        <f t="shared" si="8"/>
        <v>0.1111111111111111</v>
      </c>
      <c r="F15" s="5">
        <f t="shared" si="8"/>
        <v>0.14814814814814814</v>
      </c>
      <c r="G15" s="5">
        <f t="shared" si="8"/>
        <v>0.18518518518518517</v>
      </c>
      <c r="H15" s="5">
        <f t="shared" si="8"/>
        <v>0.22222222222222221</v>
      </c>
      <c r="I15" s="5">
        <f t="shared" si="8"/>
        <v>0.25925925925925924</v>
      </c>
      <c r="J15" s="5">
        <f t="shared" si="8"/>
        <v>0.29629629629629628</v>
      </c>
      <c r="K15" s="5">
        <f t="shared" si="8"/>
        <v>0.33333333333333331</v>
      </c>
      <c r="L15" s="5">
        <f t="shared" si="8"/>
        <v>0.37037037037037035</v>
      </c>
      <c r="M15" s="5">
        <f t="shared" si="8"/>
        <v>0.40740740740740738</v>
      </c>
      <c r="N15" s="5">
        <f t="shared" si="8"/>
        <v>0.44444444444444442</v>
      </c>
      <c r="O15" s="5">
        <f t="shared" si="8"/>
        <v>0.48148148148148145</v>
      </c>
      <c r="P15" s="5">
        <f t="shared" si="8"/>
        <v>0.51851851851851849</v>
      </c>
      <c r="Q15" s="5">
        <f t="shared" si="8"/>
        <v>0.55555555555555558</v>
      </c>
      <c r="R15" s="5">
        <f t="shared" si="8"/>
        <v>0.59259259259259256</v>
      </c>
      <c r="S15" s="5">
        <f t="shared" si="8"/>
        <v>0.62962962962962965</v>
      </c>
      <c r="T15" s="5">
        <f t="shared" si="8"/>
        <v>0.66666666666666663</v>
      </c>
      <c r="U15" s="5">
        <f t="shared" si="8"/>
        <v>0.70370370370370372</v>
      </c>
      <c r="V15" s="5">
        <f t="shared" si="8"/>
        <v>0.7407407407407407</v>
      </c>
      <c r="W15" s="5">
        <f t="shared" si="8"/>
        <v>0.77777777777777779</v>
      </c>
      <c r="X15" s="5">
        <f t="shared" si="8"/>
        <v>0.81481481481481477</v>
      </c>
      <c r="Y15" s="5">
        <f t="shared" si="8"/>
        <v>0.85185185185185186</v>
      </c>
      <c r="Z15" s="5">
        <f t="shared" si="8"/>
        <v>0.88888888888888884</v>
      </c>
      <c r="AA15" s="5">
        <f t="shared" si="8"/>
        <v>0.92592592592592593</v>
      </c>
      <c r="AB15" s="5">
        <f t="shared" si="8"/>
        <v>0.96296296296296291</v>
      </c>
      <c r="AC15" s="5">
        <f t="shared" si="8"/>
        <v>1</v>
      </c>
      <c r="AD15" s="5">
        <f t="shared" si="8"/>
        <v>1.037037037037037</v>
      </c>
      <c r="AE15" s="5">
        <f t="shared" si="8"/>
        <v>1.0740740740740742</v>
      </c>
      <c r="AF15" s="5">
        <f t="shared" si="8"/>
        <v>1.1111111111111112</v>
      </c>
      <c r="AG15" s="5">
        <f t="shared" si="8"/>
        <v>1.1481481481481481</v>
      </c>
    </row>
    <row r="16" spans="1:81">
      <c r="A16" s="5" t="s">
        <v>97</v>
      </c>
      <c r="B16">
        <f t="shared" ref="B16:AG16" si="9">IF(OR(B$8&lt;$B6,$AK6-$C6&lt;B$8),0,COMBIN($AK6-($B6+$C6),B$8-$B6)/POWER(2,$AK6-($B6+$C6)))</f>
        <v>0</v>
      </c>
      <c r="C16">
        <f t="shared" si="9"/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</v>
      </c>
      <c r="K16">
        <f t="shared" si="9"/>
        <v>0</v>
      </c>
      <c r="L16">
        <f t="shared" si="9"/>
        <v>0</v>
      </c>
      <c r="M16">
        <f t="shared" si="9"/>
        <v>0</v>
      </c>
      <c r="N16">
        <f t="shared" si="9"/>
        <v>0</v>
      </c>
      <c r="O16">
        <f t="shared" si="9"/>
        <v>0</v>
      </c>
      <c r="P16">
        <f t="shared" si="9"/>
        <v>0</v>
      </c>
      <c r="Q16">
        <f t="shared" si="9"/>
        <v>0</v>
      </c>
      <c r="R16">
        <f t="shared" si="9"/>
        <v>0.5</v>
      </c>
      <c r="S16">
        <f t="shared" si="9"/>
        <v>0.5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</row>
    <row r="17" spans="1:36">
      <c r="A17" s="5" t="s">
        <v>99</v>
      </c>
    </row>
    <row r="18" spans="1:36">
      <c r="A18" t="s">
        <v>51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</row>
    <row r="19" spans="1:36">
      <c r="A19" s="5" t="s">
        <v>91</v>
      </c>
      <c r="B19">
        <f t="shared" ref="B19:AF19" si="10">B10*((SUMIF($B11:$AG11,"&lt;" &amp; B9,$B12:$AG12))*(SUMIF($B13:$AG13,"&lt;" &amp; B9,$B14:$AG14))*(SUMIF($B15:$AG15,"&lt;" &amp; B9,$B16:$AG16)))</f>
        <v>0</v>
      </c>
      <c r="C19">
        <f t="shared" si="10"/>
        <v>0</v>
      </c>
      <c r="D19">
        <f t="shared" si="10"/>
        <v>0</v>
      </c>
      <c r="E19">
        <f t="shared" si="10"/>
        <v>0</v>
      </c>
      <c r="F19">
        <f t="shared" si="10"/>
        <v>0</v>
      </c>
      <c r="G19">
        <f t="shared" si="10"/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si="10"/>
        <v>0</v>
      </c>
      <c r="N19">
        <f t="shared" si="10"/>
        <v>0</v>
      </c>
      <c r="O19">
        <f t="shared" si="10"/>
        <v>0</v>
      </c>
      <c r="P19">
        <f t="shared" si="10"/>
        <v>0</v>
      </c>
      <c r="Q19">
        <f>Q10*((SUMIF($B11:$AG11,"&lt;" &amp; Q9,$B12:$AG12))*(SUMIF($B13:$AG13,"&lt;" &amp; Q9,$B14:$AG14))*(SUMIF($B15:$AG15,"&lt;" &amp; Q9,$B16:$AG16)))</f>
        <v>0</v>
      </c>
      <c r="R19">
        <f t="shared" si="10"/>
        <v>0</v>
      </c>
      <c r="S19">
        <f t="shared" si="10"/>
        <v>0</v>
      </c>
      <c r="T19">
        <f t="shared" si="10"/>
        <v>0</v>
      </c>
      <c r="U19">
        <f t="shared" si="10"/>
        <v>0</v>
      </c>
      <c r="V19">
        <f t="shared" si="10"/>
        <v>0</v>
      </c>
      <c r="W19">
        <f t="shared" si="10"/>
        <v>0</v>
      </c>
      <c r="X19">
        <f t="shared" si="10"/>
        <v>0</v>
      </c>
      <c r="Y19">
        <f t="shared" si="10"/>
        <v>0</v>
      </c>
      <c r="Z19">
        <f t="shared" si="10"/>
        <v>0</v>
      </c>
      <c r="AA19">
        <f t="shared" si="10"/>
        <v>0</v>
      </c>
      <c r="AB19">
        <f t="shared" si="10"/>
        <v>0</v>
      </c>
      <c r="AC19">
        <f t="shared" si="10"/>
        <v>0</v>
      </c>
      <c r="AD19">
        <f t="shared" si="10"/>
        <v>0</v>
      </c>
      <c r="AE19">
        <f t="shared" si="10"/>
        <v>0</v>
      </c>
      <c r="AF19">
        <f t="shared" si="10"/>
        <v>0</v>
      </c>
      <c r="AG19">
        <f>AG10*((SUMIF($B11:$AG11,"&lt;" &amp; AG9,$B12:$AG12))*(SUMIF($B13:$AG13,"&lt;" &amp; AG9,$B14:$AG14))*(SUMIF($B15:$AG15,"&lt;" &amp; AG9,$B16:$AG16)))</f>
        <v>0</v>
      </c>
    </row>
    <row r="20" spans="1:36">
      <c r="A20" s="5" t="s">
        <v>94</v>
      </c>
      <c r="B20">
        <f t="shared" ref="B20:AF20" si="11">B12*((SUMIF($B9:$AG9,"&lt;" &amp; B11,$B10:$AG10))*(SUMIF($B13:$AG13,"&lt;" &amp; B11,$B14:$AG14))*(SUMIF($B15:$AG15,"&lt;=" &amp; B11,$B16:$AG16)))</f>
        <v>0</v>
      </c>
      <c r="C20">
        <f t="shared" si="11"/>
        <v>0</v>
      </c>
      <c r="D20">
        <f t="shared" si="11"/>
        <v>0</v>
      </c>
      <c r="E20">
        <f t="shared" si="11"/>
        <v>0</v>
      </c>
      <c r="F20">
        <f t="shared" si="11"/>
        <v>0</v>
      </c>
      <c r="G20">
        <f t="shared" si="11"/>
        <v>0</v>
      </c>
      <c r="H20">
        <f t="shared" si="11"/>
        <v>0</v>
      </c>
      <c r="I20">
        <f t="shared" si="11"/>
        <v>0</v>
      </c>
      <c r="J20">
        <f t="shared" si="11"/>
        <v>0</v>
      </c>
      <c r="K20">
        <f t="shared" si="11"/>
        <v>0</v>
      </c>
      <c r="L20">
        <f t="shared" si="11"/>
        <v>0</v>
      </c>
      <c r="M20">
        <f t="shared" si="11"/>
        <v>0</v>
      </c>
      <c r="N20">
        <f t="shared" si="11"/>
        <v>0</v>
      </c>
      <c r="O20">
        <f t="shared" si="11"/>
        <v>0</v>
      </c>
      <c r="P20">
        <f t="shared" si="11"/>
        <v>0</v>
      </c>
      <c r="Q20">
        <f t="shared" si="11"/>
        <v>0</v>
      </c>
      <c r="R20">
        <f t="shared" si="11"/>
        <v>0</v>
      </c>
      <c r="S20">
        <f t="shared" si="11"/>
        <v>0</v>
      </c>
      <c r="T20">
        <f t="shared" si="11"/>
        <v>0</v>
      </c>
      <c r="U20">
        <f t="shared" si="11"/>
        <v>0</v>
      </c>
      <c r="V20">
        <f t="shared" si="11"/>
        <v>0</v>
      </c>
      <c r="W20">
        <f t="shared" si="11"/>
        <v>0</v>
      </c>
      <c r="X20">
        <f t="shared" si="11"/>
        <v>0</v>
      </c>
      <c r="Y20">
        <f t="shared" si="11"/>
        <v>0</v>
      </c>
      <c r="Z20">
        <f t="shared" si="11"/>
        <v>0</v>
      </c>
      <c r="AA20">
        <f t="shared" si="11"/>
        <v>0</v>
      </c>
      <c r="AB20">
        <f t="shared" si="11"/>
        <v>0</v>
      </c>
      <c r="AC20">
        <f t="shared" si="11"/>
        <v>0</v>
      </c>
      <c r="AD20">
        <f t="shared" si="11"/>
        <v>0</v>
      </c>
      <c r="AE20">
        <f t="shared" si="11"/>
        <v>0</v>
      </c>
      <c r="AF20">
        <f t="shared" si="11"/>
        <v>0</v>
      </c>
      <c r="AG20">
        <f>AG12*((SUMIF($B9:$AG9,"&lt;" &amp; AG11,$B10:$AG10))*(SUMIF($B13:$AG13,"&lt;" &amp; AG11,$B14:$AG14))*(SUMIF($B15:$AG15,"&lt;=" &amp; AG11,$B16:$AG16)))</f>
        <v>0</v>
      </c>
    </row>
    <row r="21" spans="1:36">
      <c r="A21" s="5" t="s">
        <v>96</v>
      </c>
      <c r="B21">
        <f t="shared" ref="B21:AG21" si="12">B14*((SUMIF($B9:$AG9,"&lt;=" &amp; B13,$B10:$AG10))*(SUMIF($B11:$AG11,"&lt;" &amp; B13,$B12:$AG12))*(SUMIF($B15:$AG15,"&lt;" &amp; B13,$B16:$AG16)))</f>
        <v>0</v>
      </c>
      <c r="C21">
        <f t="shared" si="12"/>
        <v>0</v>
      </c>
      <c r="D21">
        <f t="shared" si="12"/>
        <v>0</v>
      </c>
      <c r="E21">
        <f t="shared" si="12"/>
        <v>0</v>
      </c>
      <c r="F21">
        <f t="shared" si="12"/>
        <v>0</v>
      </c>
      <c r="G21">
        <f t="shared" si="12"/>
        <v>0</v>
      </c>
      <c r="H21">
        <f t="shared" si="12"/>
        <v>0</v>
      </c>
      <c r="I21">
        <f t="shared" si="12"/>
        <v>0</v>
      </c>
      <c r="J21">
        <f t="shared" si="12"/>
        <v>0</v>
      </c>
      <c r="K21">
        <f t="shared" si="12"/>
        <v>0</v>
      </c>
      <c r="L21">
        <f t="shared" si="12"/>
        <v>0</v>
      </c>
      <c r="M21">
        <f t="shared" si="12"/>
        <v>0</v>
      </c>
      <c r="N21">
        <f t="shared" si="12"/>
        <v>0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0</v>
      </c>
      <c r="S21">
        <f t="shared" si="12"/>
        <v>0</v>
      </c>
      <c r="T21">
        <f t="shared" si="12"/>
        <v>0</v>
      </c>
      <c r="U21">
        <f t="shared" si="12"/>
        <v>0</v>
      </c>
      <c r="V21">
        <f t="shared" si="12"/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A21">
        <f t="shared" si="12"/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</v>
      </c>
      <c r="AF21">
        <f t="shared" si="12"/>
        <v>0</v>
      </c>
      <c r="AG21">
        <f t="shared" si="12"/>
        <v>0</v>
      </c>
    </row>
    <row r="22" spans="1:36">
      <c r="A22" s="5" t="s">
        <v>97</v>
      </c>
      <c r="B22">
        <f t="shared" ref="B22:AF22" si="13">B16*((SUMIF($B9:$AG9,"&lt;=" &amp; B15,$B10:$AG10))*(SUMIF($B11:$AG11,"&lt;" &amp; B15,$B12:$AG12))*(SUMIF($B13:$AG13,"&lt;" &amp; B15,$B14:$AG14)))</f>
        <v>0</v>
      </c>
      <c r="C22">
        <f t="shared" si="13"/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</v>
      </c>
      <c r="H22">
        <f t="shared" si="13"/>
        <v>0</v>
      </c>
      <c r="I22">
        <f t="shared" si="13"/>
        <v>0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0.5</v>
      </c>
      <c r="S22">
        <f t="shared" si="13"/>
        <v>0.5</v>
      </c>
      <c r="T22">
        <f t="shared" si="13"/>
        <v>0</v>
      </c>
      <c r="U22">
        <f t="shared" si="13"/>
        <v>0</v>
      </c>
      <c r="V22">
        <f t="shared" si="13"/>
        <v>0</v>
      </c>
      <c r="W22">
        <f t="shared" si="13"/>
        <v>0</v>
      </c>
      <c r="X22">
        <f t="shared" si="13"/>
        <v>0</v>
      </c>
      <c r="Y22">
        <f t="shared" si="13"/>
        <v>0</v>
      </c>
      <c r="Z22">
        <f t="shared" si="13"/>
        <v>0</v>
      </c>
      <c r="AA22">
        <f t="shared" si="13"/>
        <v>0</v>
      </c>
      <c r="AB22">
        <f t="shared" si="13"/>
        <v>0</v>
      </c>
      <c r="AC22">
        <f t="shared" si="13"/>
        <v>0</v>
      </c>
      <c r="AD22">
        <f t="shared" si="13"/>
        <v>0</v>
      </c>
      <c r="AE22">
        <f t="shared" si="13"/>
        <v>0</v>
      </c>
      <c r="AF22">
        <f t="shared" si="13"/>
        <v>0</v>
      </c>
      <c r="AG22">
        <f>AG16*((SUMIF($B9:$AG9,"&lt;=" &amp; AG15,$B10:$AG10))*(SUMIF($B11:$AG11,"&lt;" &amp; AG15,$B12:$AG12))*(SUMIF($B13:$AG13,"&lt;" &amp; AG15,$B14:$AG14)))</f>
        <v>0</v>
      </c>
    </row>
    <row r="23" spans="1:36">
      <c r="A23" t="s">
        <v>100</v>
      </c>
      <c r="B23" t="s">
        <v>101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70</v>
      </c>
      <c r="Q23" s="2" t="s">
        <v>71</v>
      </c>
      <c r="R23" s="2" t="s">
        <v>72</v>
      </c>
      <c r="S23" s="2" t="s">
        <v>73</v>
      </c>
      <c r="T23" s="2" t="s">
        <v>74</v>
      </c>
      <c r="U23" s="2" t="s">
        <v>75</v>
      </c>
      <c r="V23" s="2" t="s">
        <v>76</v>
      </c>
      <c r="W23" s="2" t="s">
        <v>77</v>
      </c>
      <c r="X23" s="2" t="s">
        <v>78</v>
      </c>
      <c r="Y23" s="2" t="s">
        <v>79</v>
      </c>
      <c r="Z23" s="2" t="s">
        <v>80</v>
      </c>
      <c r="AA23" s="2" t="s">
        <v>81</v>
      </c>
      <c r="AB23" s="2" t="s">
        <v>82</v>
      </c>
      <c r="AC23" s="2" t="s">
        <v>83</v>
      </c>
      <c r="AD23" s="2" t="s">
        <v>84</v>
      </c>
      <c r="AE23" s="2" t="s">
        <v>85</v>
      </c>
      <c r="AF23" s="2" t="s">
        <v>86</v>
      </c>
      <c r="AG23" s="2" t="s">
        <v>87</v>
      </c>
      <c r="AH23" s="2" t="s">
        <v>88</v>
      </c>
      <c r="AI23" s="2" t="s">
        <v>89</v>
      </c>
      <c r="AJ23" s="3" t="s">
        <v>90</v>
      </c>
    </row>
    <row r="24" spans="1:36">
      <c r="C24" s="5" t="s">
        <v>91</v>
      </c>
    </row>
    <row r="25" spans="1:36">
      <c r="C25" s="5" t="s">
        <v>94</v>
      </c>
    </row>
    <row r="26" spans="1:36">
      <c r="C26" s="5" t="s">
        <v>96</v>
      </c>
    </row>
    <row r="27" spans="1:36">
      <c r="C27" s="5" t="s">
        <v>97</v>
      </c>
    </row>
    <row r="55" spans="3:36">
      <c r="D55" s="2" t="s">
        <v>58</v>
      </c>
      <c r="E55" s="2" t="s">
        <v>59</v>
      </c>
      <c r="F55" s="2" t="s">
        <v>60</v>
      </c>
      <c r="G55" s="2" t="s">
        <v>61</v>
      </c>
      <c r="H55" s="2" t="s">
        <v>62</v>
      </c>
      <c r="I55" s="2" t="s">
        <v>63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68</v>
      </c>
      <c r="O55" s="2" t="s">
        <v>69</v>
      </c>
      <c r="P55" s="2" t="s">
        <v>70</v>
      </c>
      <c r="Q55" s="2" t="s">
        <v>71</v>
      </c>
      <c r="R55" s="2" t="s">
        <v>72</v>
      </c>
      <c r="S55" s="2" t="s">
        <v>73</v>
      </c>
      <c r="T55" s="2" t="s">
        <v>74</v>
      </c>
      <c r="U55" s="2" t="s">
        <v>75</v>
      </c>
      <c r="V55" s="2" t="s">
        <v>76</v>
      </c>
      <c r="W55" s="2" t="s">
        <v>77</v>
      </c>
      <c r="X55" s="2" t="s">
        <v>78</v>
      </c>
      <c r="Y55" s="2" t="s">
        <v>79</v>
      </c>
      <c r="Z55" s="2" t="s">
        <v>80</v>
      </c>
      <c r="AA55" s="2" t="s">
        <v>81</v>
      </c>
      <c r="AB55" s="2" t="s">
        <v>82</v>
      </c>
      <c r="AC55" s="2" t="s">
        <v>83</v>
      </c>
      <c r="AD55" s="2" t="s">
        <v>84</v>
      </c>
      <c r="AE55" s="2" t="s">
        <v>85</v>
      </c>
      <c r="AF55" s="2" t="s">
        <v>86</v>
      </c>
      <c r="AG55" s="2" t="s">
        <v>87</v>
      </c>
      <c r="AH55" s="2" t="s">
        <v>88</v>
      </c>
      <c r="AI55" s="2" t="s">
        <v>89</v>
      </c>
      <c r="AJ55" s="3" t="s">
        <v>90</v>
      </c>
    </row>
    <row r="56" spans="3:36">
      <c r="C56" s="5" t="s">
        <v>91</v>
      </c>
      <c r="D56">
        <v>0.27</v>
      </c>
      <c r="E56">
        <v>0.316</v>
      </c>
      <c r="F56">
        <v>0.39900000000000002</v>
      </c>
      <c r="G56">
        <v>0.35499999999999998</v>
      </c>
      <c r="H56">
        <v>0.42199999999999999</v>
      </c>
      <c r="I56">
        <v>0.33600000000000002</v>
      </c>
      <c r="J56">
        <v>0.28100000000000003</v>
      </c>
      <c r="K56">
        <v>0.39300000000000002</v>
      </c>
      <c r="L56">
        <v>0.50900000000000001</v>
      </c>
      <c r="M56">
        <v>0.54500000000000004</v>
      </c>
      <c r="N56">
        <v>0.52500000000000002</v>
      </c>
      <c r="O56">
        <v>0.52500000000000002</v>
      </c>
      <c r="P56">
        <v>0.52500000000000002</v>
      </c>
      <c r="Q56">
        <v>0.65600000000000003</v>
      </c>
      <c r="R56">
        <v>0.59499999999999997</v>
      </c>
      <c r="S56">
        <v>0.5</v>
      </c>
      <c r="T56">
        <v>0.504</v>
      </c>
      <c r="U56">
        <v>0.40699999999999997</v>
      </c>
      <c r="V56">
        <v>0.33</v>
      </c>
      <c r="W56">
        <v>0.33100000000000002</v>
      </c>
      <c r="X56">
        <v>0.25</v>
      </c>
      <c r="Y56">
        <v>0.314</v>
      </c>
      <c r="Z56">
        <v>0.44400000000000001</v>
      </c>
      <c r="AA56">
        <v>0.245</v>
      </c>
      <c r="AB56">
        <v>0.32600000000000001</v>
      </c>
      <c r="AC56">
        <v>0.24</v>
      </c>
      <c r="AD56">
        <v>7.4999999999999997E-2</v>
      </c>
      <c r="AE56">
        <v>0.107</v>
      </c>
      <c r="AF56">
        <v>0.108</v>
      </c>
      <c r="AG56">
        <v>3.1E-2</v>
      </c>
      <c r="AH56">
        <v>0</v>
      </c>
      <c r="AI56">
        <v>0</v>
      </c>
      <c r="AJ56">
        <v>0</v>
      </c>
    </row>
    <row r="57" spans="3:36">
      <c r="C57" s="5" t="s">
        <v>94</v>
      </c>
      <c r="D57">
        <v>0.255</v>
      </c>
      <c r="E57">
        <v>0.28799999999999998</v>
      </c>
      <c r="F57">
        <v>0.21299999999999999</v>
      </c>
      <c r="G57">
        <v>0.31900000000000001</v>
      </c>
      <c r="H57">
        <v>0.22</v>
      </c>
      <c r="I57">
        <v>0.30099999999999999</v>
      </c>
      <c r="J57">
        <v>0.32600000000000001</v>
      </c>
      <c r="K57">
        <v>0.25700000000000001</v>
      </c>
      <c r="L57">
        <v>0.25</v>
      </c>
      <c r="M57">
        <v>0.19700000000000001</v>
      </c>
      <c r="N57">
        <v>0.247</v>
      </c>
      <c r="O57">
        <v>0.247</v>
      </c>
      <c r="P57">
        <v>0.247</v>
      </c>
      <c r="Q57">
        <v>0.161</v>
      </c>
      <c r="R57">
        <v>0.14099999999999999</v>
      </c>
      <c r="S57">
        <v>0.224</v>
      </c>
      <c r="T57">
        <v>0.22700000000000001</v>
      </c>
      <c r="U57">
        <v>0.19</v>
      </c>
      <c r="V57">
        <v>0.312</v>
      </c>
      <c r="W57">
        <v>0.29899999999999999</v>
      </c>
      <c r="X57">
        <v>0.248</v>
      </c>
      <c r="Y57">
        <v>0.20499999999999999</v>
      </c>
      <c r="Z57">
        <v>0.106</v>
      </c>
      <c r="AA57">
        <v>0.14199999999999999</v>
      </c>
      <c r="AB57">
        <v>5.0999999999999997E-2</v>
      </c>
      <c r="AC57">
        <v>5.3999999999999999E-2</v>
      </c>
      <c r="AD57">
        <v>3.5999999999999997E-2</v>
      </c>
      <c r="AE57">
        <v>1.2999999999999999E-2</v>
      </c>
      <c r="AF57">
        <v>2.3E-2</v>
      </c>
      <c r="AG57">
        <v>0</v>
      </c>
      <c r="AH57">
        <v>0</v>
      </c>
      <c r="AI57">
        <v>0</v>
      </c>
      <c r="AJ57">
        <v>0</v>
      </c>
    </row>
    <row r="58" spans="3:36">
      <c r="C58" s="5" t="s">
        <v>96</v>
      </c>
      <c r="D58">
        <v>0.312</v>
      </c>
      <c r="E58">
        <v>0.21099999999999999</v>
      </c>
      <c r="F58">
        <v>0.151</v>
      </c>
      <c r="G58">
        <v>0.125</v>
      </c>
      <c r="H58">
        <v>0.114</v>
      </c>
      <c r="I58">
        <v>0.11</v>
      </c>
      <c r="J58">
        <v>0.11899999999999999</v>
      </c>
      <c r="K58">
        <v>0.13200000000000001</v>
      </c>
      <c r="L58">
        <v>8.8999999999999996E-2</v>
      </c>
      <c r="M58">
        <v>9.5000000000000001E-2</v>
      </c>
      <c r="N58">
        <v>0.127</v>
      </c>
      <c r="O58">
        <v>0.127</v>
      </c>
      <c r="P58">
        <v>0.127</v>
      </c>
      <c r="Q58">
        <v>0.122</v>
      </c>
      <c r="R58">
        <v>0.216</v>
      </c>
      <c r="S58">
        <v>0.24399999999999999</v>
      </c>
      <c r="T58">
        <v>0.23899999999999999</v>
      </c>
      <c r="U58">
        <v>0.38400000000000001</v>
      </c>
      <c r="V58">
        <v>0.30199999999999999</v>
      </c>
      <c r="W58">
        <v>0.28599999999999998</v>
      </c>
      <c r="X58">
        <v>0.33400000000000002</v>
      </c>
      <c r="Y58">
        <v>0.26400000000000001</v>
      </c>
      <c r="Z58">
        <v>0.14699999999999999</v>
      </c>
      <c r="AA58">
        <v>0.193</v>
      </c>
      <c r="AB58">
        <v>7.9000000000000001E-2</v>
      </c>
      <c r="AC58">
        <v>4.9000000000000002E-2</v>
      </c>
      <c r="AD58">
        <v>4.9000000000000002E-2</v>
      </c>
      <c r="AE58">
        <v>3.0000000000000001E-3</v>
      </c>
      <c r="AF58">
        <v>4.0000000000000001E-3</v>
      </c>
      <c r="AG58">
        <v>0</v>
      </c>
      <c r="AH58">
        <v>0</v>
      </c>
      <c r="AI58">
        <v>0</v>
      </c>
      <c r="AJ58">
        <v>0</v>
      </c>
    </row>
    <row r="59" spans="3:36">
      <c r="C59" s="5" t="s">
        <v>97</v>
      </c>
      <c r="D59">
        <v>0.16300000000000001</v>
      </c>
      <c r="E59">
        <v>0.186</v>
      </c>
      <c r="F59">
        <v>0.23699999999999999</v>
      </c>
      <c r="G59">
        <v>0.20100000000000001</v>
      </c>
      <c r="H59">
        <v>0.24399999999999999</v>
      </c>
      <c r="I59">
        <v>0.253</v>
      </c>
      <c r="J59">
        <v>0.27400000000000002</v>
      </c>
      <c r="K59">
        <v>0.218</v>
      </c>
      <c r="L59">
        <v>0.152</v>
      </c>
      <c r="M59">
        <v>0.16200000000000001</v>
      </c>
      <c r="N59">
        <v>0.10199999999999999</v>
      </c>
      <c r="O59">
        <v>0.10199999999999999</v>
      </c>
      <c r="P59">
        <v>0.10199999999999999</v>
      </c>
      <c r="Q59">
        <v>0.06</v>
      </c>
      <c r="R59">
        <v>4.9000000000000002E-2</v>
      </c>
      <c r="S59">
        <v>3.2000000000000001E-2</v>
      </c>
      <c r="T59">
        <v>2.9000000000000001E-2</v>
      </c>
      <c r="U59">
        <v>1.9E-2</v>
      </c>
      <c r="V59">
        <v>5.6000000000000001E-2</v>
      </c>
      <c r="W59">
        <v>8.5000000000000006E-2</v>
      </c>
      <c r="X59">
        <v>0.16800000000000001</v>
      </c>
      <c r="Y59">
        <v>0.217</v>
      </c>
      <c r="Z59">
        <v>0.30299999999999999</v>
      </c>
      <c r="AA59">
        <v>0.42</v>
      </c>
      <c r="AB59">
        <v>0.54400000000000004</v>
      </c>
      <c r="AC59">
        <v>0.65600000000000003</v>
      </c>
      <c r="AD59">
        <v>0.83899999999999997</v>
      </c>
      <c r="AE59">
        <v>0.877</v>
      </c>
      <c r="AF59">
        <v>0.86499999999999999</v>
      </c>
      <c r="AG59">
        <v>0.96899999999999997</v>
      </c>
      <c r="AH59">
        <v>1</v>
      </c>
      <c r="AI59">
        <v>1</v>
      </c>
      <c r="AJ59">
        <v>1</v>
      </c>
    </row>
  </sheetData>
  <pageMargins left="0.7" right="0.7" top="0.75" bottom="0.75" header="0.3" footer="0.3"/>
  <pageSetup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7974-2043-4083-A9EF-C43D196EEFFB}">
  <dimension ref="A1:AK27"/>
  <sheetViews>
    <sheetView workbookViewId="0">
      <selection activeCell="A17" sqref="A17"/>
    </sheetView>
  </sheetViews>
  <sheetFormatPr defaultColWidth="5.7109375" defaultRowHeight="14.45"/>
  <sheetData>
    <row r="1" spans="1:37">
      <c r="B1" s="5" t="s">
        <v>102</v>
      </c>
      <c r="G1" t="s">
        <v>57</v>
      </c>
    </row>
    <row r="2" spans="1:37">
      <c r="B2" t="s">
        <v>1</v>
      </c>
      <c r="C2" t="s">
        <v>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3" t="s">
        <v>90</v>
      </c>
      <c r="AK2" t="s">
        <v>55</v>
      </c>
    </row>
    <row r="3" spans="1:37">
      <c r="A3" s="5" t="s">
        <v>103</v>
      </c>
      <c r="B3">
        <f>COUNTIF(D3:AK3,"W*")+COUNTIF(D3:AK3,"WW*")</f>
        <v>8</v>
      </c>
      <c r="C3">
        <f>COUNTIF(D3:AK3,"*L")+COUNTIF(D3:AK3,"*LL")</f>
        <v>17</v>
      </c>
      <c r="D3" t="s">
        <v>104</v>
      </c>
      <c r="E3" t="s">
        <v>105</v>
      </c>
      <c r="F3" t="s">
        <v>105</v>
      </c>
      <c r="G3" t="s">
        <v>105</v>
      </c>
      <c r="H3" t="s">
        <v>2</v>
      </c>
      <c r="I3" t="s">
        <v>105</v>
      </c>
      <c r="J3" t="s">
        <v>2</v>
      </c>
      <c r="L3" t="s">
        <v>106</v>
      </c>
      <c r="M3" t="s">
        <v>2</v>
      </c>
      <c r="N3" t="s">
        <v>107</v>
      </c>
      <c r="P3" t="s">
        <v>108</v>
      </c>
      <c r="S3" t="s">
        <v>109</v>
      </c>
      <c r="T3" t="s">
        <v>104</v>
      </c>
      <c r="U3" t="s">
        <v>104</v>
      </c>
      <c r="W3" t="s">
        <v>110</v>
      </c>
      <c r="X3" t="s">
        <v>108</v>
      </c>
      <c r="Y3" t="s">
        <v>109</v>
      </c>
      <c r="Z3" t="s">
        <v>104</v>
      </c>
      <c r="AA3" t="s">
        <v>2</v>
      </c>
      <c r="AB3" t="s">
        <v>1</v>
      </c>
      <c r="AD3" t="s">
        <v>2</v>
      </c>
      <c r="AE3" t="s">
        <v>110</v>
      </c>
      <c r="AF3" t="s">
        <v>107</v>
      </c>
      <c r="AG3" t="s">
        <v>41</v>
      </c>
      <c r="AH3" t="s">
        <v>111</v>
      </c>
      <c r="AI3" t="s">
        <v>111</v>
      </c>
      <c r="AJ3" t="s">
        <v>112</v>
      </c>
      <c r="AK3">
        <v>30</v>
      </c>
    </row>
    <row r="4" spans="1:37">
      <c r="A4" s="5" t="s">
        <v>113</v>
      </c>
      <c r="B4">
        <f t="shared" ref="B4:B6" si="0">COUNTIF(D4:AK4,"W*")+COUNTIF(D4:AK4,"WW*")</f>
        <v>19</v>
      </c>
      <c r="C4">
        <f t="shared" ref="C4:C6" si="1">COUNTIF(D4:AK4,"*L")+COUNTIF(D4:AK4,"*LL")</f>
        <v>8</v>
      </c>
      <c r="D4" t="s">
        <v>110</v>
      </c>
      <c r="E4" t="s">
        <v>114</v>
      </c>
      <c r="F4" t="s">
        <v>114</v>
      </c>
      <c r="G4" t="s">
        <v>114</v>
      </c>
      <c r="H4" t="s">
        <v>115</v>
      </c>
      <c r="I4" t="s">
        <v>114</v>
      </c>
      <c r="J4" t="s">
        <v>109</v>
      </c>
      <c r="K4" t="s">
        <v>104</v>
      </c>
      <c r="L4" t="s">
        <v>116</v>
      </c>
      <c r="M4" t="s">
        <v>109</v>
      </c>
      <c r="N4" t="s">
        <v>109</v>
      </c>
      <c r="Q4" t="s">
        <v>107</v>
      </c>
      <c r="R4" t="s">
        <v>110</v>
      </c>
      <c r="S4" t="s">
        <v>1</v>
      </c>
      <c r="T4" t="s">
        <v>1</v>
      </c>
      <c r="U4" t="s">
        <v>1</v>
      </c>
      <c r="X4" t="s">
        <v>2</v>
      </c>
      <c r="Y4" t="s">
        <v>1</v>
      </c>
      <c r="Z4" t="s">
        <v>1</v>
      </c>
      <c r="AA4" t="s">
        <v>1</v>
      </c>
      <c r="AB4" t="s">
        <v>1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41</v>
      </c>
      <c r="AI4" t="s">
        <v>41</v>
      </c>
      <c r="AJ4" t="s">
        <v>117</v>
      </c>
      <c r="AK4">
        <v>31</v>
      </c>
    </row>
    <row r="5" spans="1:37">
      <c r="A5" s="5" t="s">
        <v>111</v>
      </c>
      <c r="B5">
        <f t="shared" si="0"/>
        <v>12</v>
      </c>
      <c r="C5">
        <f t="shared" si="1"/>
        <v>16</v>
      </c>
      <c r="D5" t="s">
        <v>116</v>
      </c>
      <c r="E5" t="s">
        <v>2</v>
      </c>
      <c r="F5" t="s">
        <v>2</v>
      </c>
      <c r="G5" t="s">
        <v>1</v>
      </c>
      <c r="I5" t="s">
        <v>92</v>
      </c>
      <c r="J5" t="s">
        <v>106</v>
      </c>
      <c r="K5" t="s">
        <v>105</v>
      </c>
      <c r="M5" t="s">
        <v>106</v>
      </c>
      <c r="N5" t="s">
        <v>106</v>
      </c>
      <c r="P5" t="s">
        <v>118</v>
      </c>
      <c r="S5" t="s">
        <v>114</v>
      </c>
      <c r="T5" t="s">
        <v>116</v>
      </c>
      <c r="U5" t="s">
        <v>116</v>
      </c>
      <c r="V5" t="s">
        <v>2</v>
      </c>
      <c r="W5" t="s">
        <v>1</v>
      </c>
      <c r="X5" t="s">
        <v>118</v>
      </c>
      <c r="Y5" t="s">
        <v>114</v>
      </c>
      <c r="Z5" t="s">
        <v>116</v>
      </c>
      <c r="AA5" t="s">
        <v>2</v>
      </c>
      <c r="AB5" t="s">
        <v>2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103</v>
      </c>
      <c r="AI5" t="s">
        <v>103</v>
      </c>
      <c r="AK5">
        <v>30</v>
      </c>
    </row>
    <row r="6" spans="1:37">
      <c r="A6" s="5" t="s">
        <v>119</v>
      </c>
      <c r="B6">
        <f t="shared" si="0"/>
        <v>14</v>
      </c>
      <c r="C6">
        <f t="shared" si="1"/>
        <v>10</v>
      </c>
      <c r="D6" t="s">
        <v>106</v>
      </c>
      <c r="E6" t="s">
        <v>1</v>
      </c>
      <c r="F6" t="s">
        <v>1</v>
      </c>
      <c r="H6" t="s">
        <v>120</v>
      </c>
      <c r="I6" t="s">
        <v>1</v>
      </c>
      <c r="J6" t="s">
        <v>2</v>
      </c>
      <c r="L6" t="s">
        <v>1</v>
      </c>
      <c r="M6" t="s">
        <v>2</v>
      </c>
      <c r="N6" t="s">
        <v>116</v>
      </c>
      <c r="P6" t="s">
        <v>2</v>
      </c>
      <c r="Q6" t="s">
        <v>105</v>
      </c>
      <c r="R6" t="s">
        <v>106</v>
      </c>
      <c r="T6" t="s">
        <v>1</v>
      </c>
      <c r="U6" t="s">
        <v>1</v>
      </c>
      <c r="V6" t="s">
        <v>1</v>
      </c>
      <c r="W6" t="s">
        <v>114</v>
      </c>
      <c r="Z6" t="s">
        <v>2</v>
      </c>
      <c r="AA6" t="s">
        <v>1</v>
      </c>
      <c r="AB6" t="s">
        <v>1</v>
      </c>
      <c r="AC6" t="s">
        <v>2</v>
      </c>
      <c r="AD6" t="s">
        <v>2</v>
      </c>
      <c r="AE6" t="s">
        <v>114</v>
      </c>
      <c r="AF6" t="s">
        <v>116</v>
      </c>
      <c r="AH6" t="s">
        <v>41</v>
      </c>
      <c r="AI6" t="s">
        <v>41</v>
      </c>
      <c r="AJ6" t="s">
        <v>43</v>
      </c>
      <c r="AK6">
        <v>28</v>
      </c>
    </row>
    <row r="7" spans="1:37">
      <c r="A7" s="5" t="s">
        <v>50</v>
      </c>
    </row>
    <row r="8" spans="1:37">
      <c r="A8" s="9" t="s">
        <v>51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</row>
    <row r="9" spans="1:37">
      <c r="A9" t="s">
        <v>52</v>
      </c>
      <c r="B9" s="11">
        <f>B$8/$AK$3</f>
        <v>0</v>
      </c>
      <c r="C9" s="11">
        <f t="shared" ref="C9:AG9" si="2">C$8/$AK$3</f>
        <v>3.3333333333333333E-2</v>
      </c>
      <c r="D9" s="11">
        <f t="shared" si="2"/>
        <v>6.6666666666666666E-2</v>
      </c>
      <c r="E9" s="11">
        <f t="shared" si="2"/>
        <v>0.1</v>
      </c>
      <c r="F9" s="11">
        <f t="shared" si="2"/>
        <v>0.13333333333333333</v>
      </c>
      <c r="G9" s="11">
        <f t="shared" si="2"/>
        <v>0.16666666666666666</v>
      </c>
      <c r="H9" s="11">
        <f t="shared" si="2"/>
        <v>0.2</v>
      </c>
      <c r="I9" s="11">
        <f t="shared" si="2"/>
        <v>0.23333333333333334</v>
      </c>
      <c r="J9" s="11">
        <f t="shared" si="2"/>
        <v>0.26666666666666666</v>
      </c>
      <c r="K9" s="11">
        <f t="shared" si="2"/>
        <v>0.3</v>
      </c>
      <c r="L9" s="11">
        <f t="shared" si="2"/>
        <v>0.33333333333333331</v>
      </c>
      <c r="M9" s="11">
        <f t="shared" si="2"/>
        <v>0.36666666666666664</v>
      </c>
      <c r="N9" s="11">
        <f t="shared" si="2"/>
        <v>0.4</v>
      </c>
      <c r="O9" s="11">
        <f t="shared" si="2"/>
        <v>0.43333333333333335</v>
      </c>
      <c r="P9" s="11">
        <f t="shared" si="2"/>
        <v>0.46666666666666667</v>
      </c>
      <c r="Q9" s="11">
        <f t="shared" si="2"/>
        <v>0.5</v>
      </c>
      <c r="R9" s="11">
        <f t="shared" si="2"/>
        <v>0.53333333333333333</v>
      </c>
      <c r="S9" s="11">
        <f t="shared" si="2"/>
        <v>0.56666666666666665</v>
      </c>
      <c r="T9" s="11">
        <f t="shared" si="2"/>
        <v>0.6</v>
      </c>
      <c r="U9" s="11">
        <f t="shared" si="2"/>
        <v>0.6333333333333333</v>
      </c>
      <c r="V9" s="11">
        <f t="shared" si="2"/>
        <v>0.66666666666666663</v>
      </c>
      <c r="W9" s="11">
        <f t="shared" si="2"/>
        <v>0.7</v>
      </c>
      <c r="X9" s="11">
        <f t="shared" si="2"/>
        <v>0.73333333333333328</v>
      </c>
      <c r="Y9" s="11">
        <f t="shared" si="2"/>
        <v>0.76666666666666672</v>
      </c>
      <c r="Z9" s="11">
        <f t="shared" si="2"/>
        <v>0.8</v>
      </c>
      <c r="AA9" s="11">
        <f t="shared" si="2"/>
        <v>0.83333333333333337</v>
      </c>
      <c r="AB9" s="11">
        <f t="shared" si="2"/>
        <v>0.8666666666666667</v>
      </c>
      <c r="AC9" s="11">
        <f t="shared" si="2"/>
        <v>0.9</v>
      </c>
      <c r="AD9" s="11">
        <f t="shared" si="2"/>
        <v>0.93333333333333335</v>
      </c>
      <c r="AE9" s="11">
        <f t="shared" si="2"/>
        <v>0.96666666666666667</v>
      </c>
      <c r="AF9" s="11">
        <f t="shared" si="2"/>
        <v>1</v>
      </c>
      <c r="AG9" s="11">
        <f t="shared" si="2"/>
        <v>1.0333333333333334</v>
      </c>
    </row>
    <row r="10" spans="1:37">
      <c r="A10" s="5" t="s">
        <v>103</v>
      </c>
      <c r="B10">
        <f t="shared" ref="B10:AG10" si="3">IF(OR(B$8&lt;$B3,$AK3-$C3&lt;B$8),0,COMBIN($AK3-($B3+$C3),B$8-$B3)/POWER(2,$AK3-($B3+$C3)))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3.125E-2</v>
      </c>
      <c r="K10">
        <f t="shared" si="3"/>
        <v>0.15625</v>
      </c>
      <c r="L10">
        <f t="shared" si="3"/>
        <v>0.3125</v>
      </c>
      <c r="M10">
        <f t="shared" si="3"/>
        <v>0.3125</v>
      </c>
      <c r="N10">
        <f t="shared" si="3"/>
        <v>0.15625</v>
      </c>
      <c r="O10">
        <f t="shared" si="3"/>
        <v>3.125E-2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  <c r="AG10">
        <f t="shared" si="3"/>
        <v>0</v>
      </c>
    </row>
    <row r="11" spans="1:37">
      <c r="A11" t="s">
        <v>52</v>
      </c>
      <c r="B11" s="11">
        <f>B$8/$AK$4</f>
        <v>0</v>
      </c>
      <c r="C11" s="11">
        <f t="shared" ref="C11:AG11" si="4">C$8/$AK$4</f>
        <v>3.2258064516129031E-2</v>
      </c>
      <c r="D11" s="11">
        <f t="shared" si="4"/>
        <v>6.4516129032258063E-2</v>
      </c>
      <c r="E11" s="11">
        <f t="shared" si="4"/>
        <v>9.6774193548387094E-2</v>
      </c>
      <c r="F11" s="11">
        <f t="shared" si="4"/>
        <v>0.12903225806451613</v>
      </c>
      <c r="G11" s="11">
        <f t="shared" si="4"/>
        <v>0.16129032258064516</v>
      </c>
      <c r="H11" s="11">
        <f t="shared" si="4"/>
        <v>0.19354838709677419</v>
      </c>
      <c r="I11" s="11">
        <f t="shared" si="4"/>
        <v>0.22580645161290322</v>
      </c>
      <c r="J11" s="11">
        <f t="shared" si="4"/>
        <v>0.25806451612903225</v>
      </c>
      <c r="K11" s="11">
        <f t="shared" si="4"/>
        <v>0.29032258064516131</v>
      </c>
      <c r="L11" s="11">
        <f t="shared" si="4"/>
        <v>0.32258064516129031</v>
      </c>
      <c r="M11" s="11">
        <f t="shared" si="4"/>
        <v>0.35483870967741937</v>
      </c>
      <c r="N11" s="11">
        <f t="shared" si="4"/>
        <v>0.38709677419354838</v>
      </c>
      <c r="O11" s="11">
        <f t="shared" si="4"/>
        <v>0.41935483870967744</v>
      </c>
      <c r="P11" s="11">
        <f t="shared" si="4"/>
        <v>0.45161290322580644</v>
      </c>
      <c r="Q11" s="11">
        <f t="shared" si="4"/>
        <v>0.4838709677419355</v>
      </c>
      <c r="R11" s="11">
        <f t="shared" si="4"/>
        <v>0.5161290322580645</v>
      </c>
      <c r="S11" s="11">
        <f t="shared" si="4"/>
        <v>0.54838709677419351</v>
      </c>
      <c r="T11" s="11">
        <f t="shared" si="4"/>
        <v>0.58064516129032262</v>
      </c>
      <c r="U11" s="11">
        <f t="shared" si="4"/>
        <v>0.61290322580645162</v>
      </c>
      <c r="V11" s="11">
        <f t="shared" si="4"/>
        <v>0.64516129032258063</v>
      </c>
      <c r="W11" s="11">
        <f t="shared" si="4"/>
        <v>0.67741935483870963</v>
      </c>
      <c r="X11" s="11">
        <f t="shared" si="4"/>
        <v>0.70967741935483875</v>
      </c>
      <c r="Y11" s="11">
        <f t="shared" si="4"/>
        <v>0.74193548387096775</v>
      </c>
      <c r="Z11" s="11">
        <f t="shared" si="4"/>
        <v>0.77419354838709675</v>
      </c>
      <c r="AA11" s="11">
        <f t="shared" si="4"/>
        <v>0.80645161290322576</v>
      </c>
      <c r="AB11" s="11">
        <f t="shared" si="4"/>
        <v>0.83870967741935487</v>
      </c>
      <c r="AC11" s="11">
        <f t="shared" si="4"/>
        <v>0.87096774193548387</v>
      </c>
      <c r="AD11" s="11">
        <f t="shared" si="4"/>
        <v>0.90322580645161288</v>
      </c>
      <c r="AE11" s="11">
        <f t="shared" si="4"/>
        <v>0.93548387096774188</v>
      </c>
      <c r="AF11" s="11">
        <f t="shared" si="4"/>
        <v>0.967741935483871</v>
      </c>
      <c r="AG11" s="11">
        <f t="shared" si="4"/>
        <v>1</v>
      </c>
    </row>
    <row r="12" spans="1:37">
      <c r="A12" s="5" t="s">
        <v>113</v>
      </c>
      <c r="B12">
        <f t="shared" ref="B12:AG12" si="5">IF(OR(B$8&lt;$B4,$AK4-$C4&lt;B$8),0,COMBIN($AK4-($B4+$C4),B$8-$B4)/POWER(2,$AK4-($B4+$C4)))</f>
        <v>0</v>
      </c>
      <c r="C12">
        <f t="shared" si="5"/>
        <v>0</v>
      </c>
      <c r="D12">
        <f t="shared" si="5"/>
        <v>0</v>
      </c>
      <c r="E12">
        <f t="shared" si="5"/>
        <v>0</v>
      </c>
      <c r="F12">
        <f t="shared" si="5"/>
        <v>0</v>
      </c>
      <c r="G12">
        <f t="shared" si="5"/>
        <v>0</v>
      </c>
      <c r="H12">
        <f t="shared" si="5"/>
        <v>0</v>
      </c>
      <c r="I12">
        <f t="shared" si="5"/>
        <v>0</v>
      </c>
      <c r="J12">
        <f t="shared" si="5"/>
        <v>0</v>
      </c>
      <c r="K12">
        <f t="shared" si="5"/>
        <v>0</v>
      </c>
      <c r="L12">
        <f t="shared" si="5"/>
        <v>0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0</v>
      </c>
      <c r="Q12">
        <f t="shared" si="5"/>
        <v>0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6.25E-2</v>
      </c>
      <c r="V12">
        <f t="shared" si="5"/>
        <v>0.25</v>
      </c>
      <c r="W12">
        <f t="shared" si="5"/>
        <v>0.375</v>
      </c>
      <c r="X12">
        <f t="shared" si="5"/>
        <v>0.25</v>
      </c>
      <c r="Y12">
        <f t="shared" si="5"/>
        <v>6.25E-2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</row>
    <row r="13" spans="1:37">
      <c r="A13" t="s">
        <v>52</v>
      </c>
      <c r="B13" s="11">
        <f>B$8/$AK$5</f>
        <v>0</v>
      </c>
      <c r="C13" s="11">
        <f t="shared" ref="C13:AG13" si="6">C$8/$AK$5</f>
        <v>3.3333333333333333E-2</v>
      </c>
      <c r="D13" s="11">
        <f t="shared" si="6"/>
        <v>6.6666666666666666E-2</v>
      </c>
      <c r="E13" s="11">
        <f t="shared" si="6"/>
        <v>0.1</v>
      </c>
      <c r="F13" s="11">
        <f t="shared" si="6"/>
        <v>0.13333333333333333</v>
      </c>
      <c r="G13" s="11">
        <f t="shared" si="6"/>
        <v>0.16666666666666666</v>
      </c>
      <c r="H13" s="11">
        <f t="shared" si="6"/>
        <v>0.2</v>
      </c>
      <c r="I13" s="11">
        <f t="shared" si="6"/>
        <v>0.23333333333333334</v>
      </c>
      <c r="J13" s="11">
        <f t="shared" si="6"/>
        <v>0.26666666666666666</v>
      </c>
      <c r="K13" s="11">
        <f t="shared" si="6"/>
        <v>0.3</v>
      </c>
      <c r="L13" s="11">
        <f t="shared" si="6"/>
        <v>0.33333333333333331</v>
      </c>
      <c r="M13" s="11">
        <f t="shared" si="6"/>
        <v>0.36666666666666664</v>
      </c>
      <c r="N13" s="11">
        <f t="shared" si="6"/>
        <v>0.4</v>
      </c>
      <c r="O13" s="11">
        <f t="shared" si="6"/>
        <v>0.43333333333333335</v>
      </c>
      <c r="P13" s="11">
        <f t="shared" si="6"/>
        <v>0.46666666666666667</v>
      </c>
      <c r="Q13" s="11">
        <f t="shared" si="6"/>
        <v>0.5</v>
      </c>
      <c r="R13" s="11">
        <f t="shared" si="6"/>
        <v>0.53333333333333333</v>
      </c>
      <c r="S13" s="11">
        <f t="shared" si="6"/>
        <v>0.56666666666666665</v>
      </c>
      <c r="T13" s="11">
        <f t="shared" si="6"/>
        <v>0.6</v>
      </c>
      <c r="U13" s="11">
        <f t="shared" si="6"/>
        <v>0.6333333333333333</v>
      </c>
      <c r="V13" s="11">
        <f t="shared" si="6"/>
        <v>0.66666666666666663</v>
      </c>
      <c r="W13" s="11">
        <f t="shared" si="6"/>
        <v>0.7</v>
      </c>
      <c r="X13" s="11">
        <f t="shared" si="6"/>
        <v>0.73333333333333328</v>
      </c>
      <c r="Y13" s="11">
        <f t="shared" si="6"/>
        <v>0.76666666666666672</v>
      </c>
      <c r="Z13" s="11">
        <f t="shared" si="6"/>
        <v>0.8</v>
      </c>
      <c r="AA13" s="11">
        <f t="shared" si="6"/>
        <v>0.83333333333333337</v>
      </c>
      <c r="AB13" s="11">
        <f t="shared" si="6"/>
        <v>0.8666666666666667</v>
      </c>
      <c r="AC13" s="11">
        <f t="shared" si="6"/>
        <v>0.9</v>
      </c>
      <c r="AD13" s="11">
        <f t="shared" si="6"/>
        <v>0.93333333333333335</v>
      </c>
      <c r="AE13" s="11">
        <f t="shared" si="6"/>
        <v>0.96666666666666667</v>
      </c>
      <c r="AF13" s="11">
        <f t="shared" si="6"/>
        <v>1</v>
      </c>
      <c r="AG13" s="11">
        <f t="shared" si="6"/>
        <v>1.0333333333333334</v>
      </c>
    </row>
    <row r="14" spans="1:37">
      <c r="A14" s="5" t="s">
        <v>111</v>
      </c>
      <c r="B14">
        <f t="shared" ref="B14:AG14" si="7">IF(OR(B$8&lt;$B5,$AK5-$C5&lt;B$8),0,COMBIN($AK5-($B5+$C5),B$8-$B5)/POWER(2,$AK5-($B5+$C5)))</f>
        <v>0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0</v>
      </c>
      <c r="M14">
        <f t="shared" si="7"/>
        <v>0</v>
      </c>
      <c r="N14">
        <f t="shared" si="7"/>
        <v>0.25</v>
      </c>
      <c r="O14">
        <f t="shared" si="7"/>
        <v>0.5</v>
      </c>
      <c r="P14">
        <f t="shared" si="7"/>
        <v>0.25</v>
      </c>
      <c r="Q14">
        <f t="shared" si="7"/>
        <v>0</v>
      </c>
      <c r="R14">
        <f t="shared" si="7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</row>
    <row r="15" spans="1:37">
      <c r="A15" t="s">
        <v>52</v>
      </c>
      <c r="B15" s="5">
        <f>B$8/$AK$6</f>
        <v>0</v>
      </c>
      <c r="C15" s="5">
        <f t="shared" ref="C15:AG15" si="8">C$8/$AK$6</f>
        <v>3.5714285714285712E-2</v>
      </c>
      <c r="D15" s="5">
        <f t="shared" si="8"/>
        <v>7.1428571428571425E-2</v>
      </c>
      <c r="E15" s="5">
        <f t="shared" si="8"/>
        <v>0.10714285714285714</v>
      </c>
      <c r="F15" s="5">
        <f t="shared" si="8"/>
        <v>0.14285714285714285</v>
      </c>
      <c r="G15" s="5">
        <f t="shared" si="8"/>
        <v>0.17857142857142858</v>
      </c>
      <c r="H15" s="5">
        <f t="shared" si="8"/>
        <v>0.21428571428571427</v>
      </c>
      <c r="I15" s="5">
        <f t="shared" si="8"/>
        <v>0.25</v>
      </c>
      <c r="J15" s="5">
        <f t="shared" si="8"/>
        <v>0.2857142857142857</v>
      </c>
      <c r="K15" s="5">
        <f t="shared" si="8"/>
        <v>0.32142857142857145</v>
      </c>
      <c r="L15" s="5">
        <f t="shared" si="8"/>
        <v>0.35714285714285715</v>
      </c>
      <c r="M15" s="5">
        <f t="shared" si="8"/>
        <v>0.39285714285714285</v>
      </c>
      <c r="N15" s="5">
        <f t="shared" si="8"/>
        <v>0.42857142857142855</v>
      </c>
      <c r="O15" s="5">
        <f t="shared" si="8"/>
        <v>0.4642857142857143</v>
      </c>
      <c r="P15" s="5">
        <f t="shared" si="8"/>
        <v>0.5</v>
      </c>
      <c r="Q15" s="5">
        <f t="shared" si="8"/>
        <v>0.5357142857142857</v>
      </c>
      <c r="R15" s="5">
        <f t="shared" si="8"/>
        <v>0.5714285714285714</v>
      </c>
      <c r="S15" s="5">
        <f t="shared" si="8"/>
        <v>0.6071428571428571</v>
      </c>
      <c r="T15" s="5">
        <f t="shared" si="8"/>
        <v>0.6428571428571429</v>
      </c>
      <c r="U15" s="5">
        <f t="shared" si="8"/>
        <v>0.6785714285714286</v>
      </c>
      <c r="V15" s="5">
        <f t="shared" si="8"/>
        <v>0.7142857142857143</v>
      </c>
      <c r="W15" s="5">
        <f t="shared" si="8"/>
        <v>0.75</v>
      </c>
      <c r="X15" s="5">
        <f t="shared" si="8"/>
        <v>0.7857142857142857</v>
      </c>
      <c r="Y15" s="5">
        <f t="shared" si="8"/>
        <v>0.8214285714285714</v>
      </c>
      <c r="Z15" s="5">
        <f t="shared" si="8"/>
        <v>0.8571428571428571</v>
      </c>
      <c r="AA15" s="5">
        <f t="shared" si="8"/>
        <v>0.8928571428571429</v>
      </c>
      <c r="AB15" s="5">
        <f t="shared" si="8"/>
        <v>0.9285714285714286</v>
      </c>
      <c r="AC15" s="5">
        <f t="shared" si="8"/>
        <v>0.9642857142857143</v>
      </c>
      <c r="AD15" s="5">
        <f t="shared" si="8"/>
        <v>1</v>
      </c>
      <c r="AE15" s="5">
        <f t="shared" si="8"/>
        <v>1.0357142857142858</v>
      </c>
      <c r="AF15" s="5">
        <f t="shared" si="8"/>
        <v>1.0714285714285714</v>
      </c>
      <c r="AG15" s="5">
        <f t="shared" si="8"/>
        <v>1.1071428571428572</v>
      </c>
    </row>
    <row r="16" spans="1:37">
      <c r="A16" s="5" t="s">
        <v>119</v>
      </c>
      <c r="B16">
        <f t="shared" ref="B16:AG16" si="9">IF(OR(B$8&lt;$B6,$AK6-$C6&lt;B$8),0,COMBIN($AK6-($B6+$C6),B$8-$B6)/POWER(2,$AK6-($B6+$C6)))</f>
        <v>0</v>
      </c>
      <c r="C16">
        <f t="shared" si="9"/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</v>
      </c>
      <c r="K16">
        <f t="shared" si="9"/>
        <v>0</v>
      </c>
      <c r="L16">
        <f t="shared" si="9"/>
        <v>0</v>
      </c>
      <c r="M16">
        <f t="shared" si="9"/>
        <v>0</v>
      </c>
      <c r="N16">
        <f t="shared" si="9"/>
        <v>0</v>
      </c>
      <c r="O16">
        <f t="shared" si="9"/>
        <v>0</v>
      </c>
      <c r="P16">
        <f t="shared" si="9"/>
        <v>6.25E-2</v>
      </c>
      <c r="Q16">
        <f t="shared" si="9"/>
        <v>0.25</v>
      </c>
      <c r="R16">
        <f t="shared" si="9"/>
        <v>0.375</v>
      </c>
      <c r="S16">
        <f t="shared" si="9"/>
        <v>0.25</v>
      </c>
      <c r="T16">
        <f t="shared" si="9"/>
        <v>6.25E-2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</row>
    <row r="17" spans="1:37">
      <c r="A17" s="5" t="s">
        <v>99</v>
      </c>
    </row>
    <row r="18" spans="1:37">
      <c r="A18" t="s">
        <v>51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 s="7" t="s">
        <v>98</v>
      </c>
    </row>
    <row r="19" spans="1:37">
      <c r="A19" s="5" t="s">
        <v>103</v>
      </c>
      <c r="B19">
        <f t="shared" ref="B19:AF19" si="10">B10*((SUMIF($B11:$AG11,"&lt;" &amp; B9,$B12:$AG12))*(SUMIF($B13:$AG13,"&lt;" &amp; B9,$B14:$AG14))*(SUMIF($B15:$AG15,"&lt;" &amp; B9,$B16:$AG16)))</f>
        <v>0</v>
      </c>
      <c r="C19">
        <f t="shared" si="10"/>
        <v>0</v>
      </c>
      <c r="D19">
        <f t="shared" si="10"/>
        <v>0</v>
      </c>
      <c r="E19">
        <f t="shared" si="10"/>
        <v>0</v>
      </c>
      <c r="F19">
        <f t="shared" si="10"/>
        <v>0</v>
      </c>
      <c r="G19">
        <f t="shared" si="10"/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si="10"/>
        <v>0</v>
      </c>
      <c r="N19">
        <f t="shared" si="10"/>
        <v>0</v>
      </c>
      <c r="O19">
        <f t="shared" si="10"/>
        <v>0</v>
      </c>
      <c r="P19">
        <f t="shared" si="10"/>
        <v>0</v>
      </c>
      <c r="Q19">
        <f t="shared" si="10"/>
        <v>0</v>
      </c>
      <c r="R19">
        <f t="shared" si="10"/>
        <v>0</v>
      </c>
      <c r="S19">
        <f t="shared" si="10"/>
        <v>0</v>
      </c>
      <c r="T19">
        <f t="shared" si="10"/>
        <v>0</v>
      </c>
      <c r="U19">
        <f t="shared" si="10"/>
        <v>0</v>
      </c>
      <c r="V19">
        <f t="shared" si="10"/>
        <v>0</v>
      </c>
      <c r="W19">
        <f t="shared" si="10"/>
        <v>0</v>
      </c>
      <c r="X19">
        <f t="shared" si="10"/>
        <v>0</v>
      </c>
      <c r="Y19">
        <f t="shared" si="10"/>
        <v>0</v>
      </c>
      <c r="Z19">
        <f t="shared" si="10"/>
        <v>0</v>
      </c>
      <c r="AA19">
        <f t="shared" si="10"/>
        <v>0</v>
      </c>
      <c r="AB19">
        <f t="shared" si="10"/>
        <v>0</v>
      </c>
      <c r="AC19">
        <f t="shared" si="10"/>
        <v>0</v>
      </c>
      <c r="AD19">
        <f t="shared" si="10"/>
        <v>0</v>
      </c>
      <c r="AE19">
        <f t="shared" si="10"/>
        <v>0</v>
      </c>
      <c r="AF19">
        <f t="shared" si="10"/>
        <v>0</v>
      </c>
      <c r="AG19">
        <f>AG10*((SUMIF($B11:$AG11,"&lt;" &amp; AG9,$B12:$AG12))*(SUMIF($B13:$AG13,"&lt;" &amp; AG9,$B14:$AG14))*(SUMIF($B15:$AG15,"&lt;" &amp; AG9,$B16:$AG16)))</f>
        <v>0</v>
      </c>
      <c r="AH19" s="5" t="s">
        <v>103</v>
      </c>
      <c r="AI19">
        <f>SUM(B19:AF19)</f>
        <v>0</v>
      </c>
    </row>
    <row r="20" spans="1:37">
      <c r="A20" s="5" t="s">
        <v>113</v>
      </c>
      <c r="B20">
        <f t="shared" ref="B20:AG20" si="11">B12*((SUMIF($B9:$AG9,"&lt;" &amp; B11,$B10:$AG10))*(SUMIF($B13:$AG13,"&lt;" &amp; B11,$B14:$AG14))*(SUMIF($B15:$AG15,"&lt;" &amp; B11,$B16:$AG16)))</f>
        <v>0</v>
      </c>
      <c r="C20">
        <f t="shared" si="11"/>
        <v>0</v>
      </c>
      <c r="D20">
        <f t="shared" si="11"/>
        <v>0</v>
      </c>
      <c r="E20">
        <f t="shared" si="11"/>
        <v>0</v>
      </c>
      <c r="F20">
        <f t="shared" si="11"/>
        <v>0</v>
      </c>
      <c r="G20">
        <f t="shared" si="11"/>
        <v>0</v>
      </c>
      <c r="H20">
        <f t="shared" si="11"/>
        <v>0</v>
      </c>
      <c r="I20">
        <f t="shared" si="11"/>
        <v>0</v>
      </c>
      <c r="J20">
        <f t="shared" si="11"/>
        <v>0</v>
      </c>
      <c r="K20">
        <f t="shared" si="11"/>
        <v>0</v>
      </c>
      <c r="L20">
        <f t="shared" si="11"/>
        <v>0</v>
      </c>
      <c r="M20">
        <f t="shared" si="11"/>
        <v>0</v>
      </c>
      <c r="N20">
        <f t="shared" si="11"/>
        <v>0</v>
      </c>
      <c r="O20">
        <f t="shared" si="11"/>
        <v>0</v>
      </c>
      <c r="P20">
        <f t="shared" si="11"/>
        <v>0</v>
      </c>
      <c r="Q20">
        <f t="shared" si="11"/>
        <v>0</v>
      </c>
      <c r="R20">
        <f t="shared" si="11"/>
        <v>0</v>
      </c>
      <c r="S20">
        <f t="shared" si="11"/>
        <v>0</v>
      </c>
      <c r="T20">
        <f t="shared" si="11"/>
        <v>0</v>
      </c>
      <c r="U20">
        <f t="shared" si="11"/>
        <v>5.859375E-2</v>
      </c>
      <c r="V20">
        <f t="shared" si="11"/>
        <v>0.25</v>
      </c>
      <c r="W20">
        <f t="shared" si="11"/>
        <v>0.375</v>
      </c>
      <c r="X20">
        <f t="shared" si="11"/>
        <v>0.25</v>
      </c>
      <c r="Y20">
        <f t="shared" si="11"/>
        <v>6.25E-2</v>
      </c>
      <c r="Z20">
        <f t="shared" si="11"/>
        <v>0</v>
      </c>
      <c r="AA20">
        <f t="shared" si="11"/>
        <v>0</v>
      </c>
      <c r="AB20">
        <f t="shared" si="11"/>
        <v>0</v>
      </c>
      <c r="AC20">
        <f t="shared" si="11"/>
        <v>0</v>
      </c>
      <c r="AD20">
        <f t="shared" si="11"/>
        <v>0</v>
      </c>
      <c r="AE20">
        <f t="shared" si="11"/>
        <v>0</v>
      </c>
      <c r="AF20">
        <f t="shared" si="11"/>
        <v>0</v>
      </c>
      <c r="AG20">
        <f t="shared" si="11"/>
        <v>0</v>
      </c>
      <c r="AH20" s="5" t="s">
        <v>113</v>
      </c>
      <c r="AI20">
        <f>SUM(B20:AF20)</f>
        <v>0.99609375</v>
      </c>
      <c r="AK20">
        <f>SUM(AI19:AI20)</f>
        <v>0.99609375</v>
      </c>
    </row>
    <row r="21" spans="1:37">
      <c r="A21" s="5" t="s">
        <v>111</v>
      </c>
      <c r="B21">
        <f t="shared" ref="B21:AF21" si="12">B14*((SUMIF($B9:$AG9,"&lt;=" &amp; B13,$B10:$AG10))*(SUMIF($B11:$AG11,"&lt;" &amp; B13,$B12:$AG12))*(SUMIF($B15:$AG15,"&lt;=" &amp; B13,$B16:$AG16)))</f>
        <v>0</v>
      </c>
      <c r="C21">
        <f t="shared" si="12"/>
        <v>0</v>
      </c>
      <c r="D21">
        <f t="shared" si="12"/>
        <v>0</v>
      </c>
      <c r="E21">
        <f t="shared" si="12"/>
        <v>0</v>
      </c>
      <c r="F21">
        <f t="shared" si="12"/>
        <v>0</v>
      </c>
      <c r="G21">
        <f t="shared" si="12"/>
        <v>0</v>
      </c>
      <c r="H21">
        <f t="shared" si="12"/>
        <v>0</v>
      </c>
      <c r="I21">
        <f t="shared" si="12"/>
        <v>0</v>
      </c>
      <c r="J21">
        <f t="shared" si="12"/>
        <v>0</v>
      </c>
      <c r="K21">
        <f t="shared" si="12"/>
        <v>0</v>
      </c>
      <c r="L21">
        <f t="shared" si="12"/>
        <v>0</v>
      </c>
      <c r="M21">
        <f t="shared" si="12"/>
        <v>0</v>
      </c>
      <c r="N21">
        <f t="shared" si="12"/>
        <v>0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0</v>
      </c>
      <c r="S21">
        <f t="shared" si="12"/>
        <v>0</v>
      </c>
      <c r="T21">
        <f t="shared" si="12"/>
        <v>0</v>
      </c>
      <c r="U21">
        <f t="shared" si="12"/>
        <v>0</v>
      </c>
      <c r="V21">
        <f t="shared" si="12"/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A21">
        <f t="shared" si="12"/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</v>
      </c>
      <c r="AF21">
        <f t="shared" si="12"/>
        <v>0</v>
      </c>
      <c r="AG21">
        <f>AG14*((SUMIF($B9:$AG9,"&lt;=" &amp; AG13,$B10:$AG10))*(SUMIF($B11:$AG11,"&lt;" &amp; AG13,$B12:$AG12))*(SUMIF($B15:$AG15,"&lt;=" &amp; AG13,$B16:$AG16)))</f>
        <v>0</v>
      </c>
      <c r="AH21" s="5" t="s">
        <v>111</v>
      </c>
      <c r="AI21">
        <f>SUM(B21:AF21)</f>
        <v>0</v>
      </c>
      <c r="AK21">
        <f>SUM(AI19:AI21)</f>
        <v>0.99609375</v>
      </c>
    </row>
    <row r="22" spans="1:37">
      <c r="A22" s="5" t="s">
        <v>119</v>
      </c>
      <c r="B22">
        <f t="shared" ref="B22:AF22" si="13">B16*((SUMIF($B9:$AG9,"&lt;=" &amp; B15,$B10:$AG10))*(SUMIF($B11:$AG11,"&lt;" &amp; B15,$B12:$AG12))*(SUMIF($B13:$AG13,"&lt;" &amp; B15,$B14:$AG14)))</f>
        <v>0</v>
      </c>
      <c r="C22">
        <f t="shared" si="13"/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</v>
      </c>
      <c r="H22">
        <f t="shared" si="13"/>
        <v>0</v>
      </c>
      <c r="I22">
        <f t="shared" si="13"/>
        <v>0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0</v>
      </c>
      <c r="S22">
        <f t="shared" si="13"/>
        <v>0</v>
      </c>
      <c r="T22">
        <f t="shared" si="13"/>
        <v>3.90625E-3</v>
      </c>
      <c r="U22">
        <f t="shared" si="13"/>
        <v>0</v>
      </c>
      <c r="V22">
        <f t="shared" si="13"/>
        <v>0</v>
      </c>
      <c r="W22">
        <f t="shared" si="13"/>
        <v>0</v>
      </c>
      <c r="X22">
        <f t="shared" si="13"/>
        <v>0</v>
      </c>
      <c r="Y22">
        <f t="shared" si="13"/>
        <v>0</v>
      </c>
      <c r="Z22">
        <f t="shared" si="13"/>
        <v>0</v>
      </c>
      <c r="AA22">
        <f t="shared" si="13"/>
        <v>0</v>
      </c>
      <c r="AB22">
        <f t="shared" si="13"/>
        <v>0</v>
      </c>
      <c r="AC22">
        <f t="shared" si="13"/>
        <v>0</v>
      </c>
      <c r="AD22">
        <f t="shared" si="13"/>
        <v>0</v>
      </c>
      <c r="AE22">
        <f t="shared" si="13"/>
        <v>0</v>
      </c>
      <c r="AF22">
        <f t="shared" si="13"/>
        <v>0</v>
      </c>
      <c r="AG22">
        <f>AG16*((SUMIF($B9:$AG9,"&lt;=" &amp; AG15,$B10:$AG10))*(SUMIF($B11:$AG11,"&lt;" &amp; AG15,$B12:$AG12))*(SUMIF($B13:$AG13,"&lt;" &amp; AG15,$B14:$AG14)))</f>
        <v>0</v>
      </c>
      <c r="AH22" s="5" t="s">
        <v>119</v>
      </c>
      <c r="AI22">
        <f>SUM(B22:AF22)</f>
        <v>3.90625E-3</v>
      </c>
      <c r="AK22">
        <f>SUM(AI19:AI22)</f>
        <v>1</v>
      </c>
    </row>
    <row r="23" spans="1:37">
      <c r="A23" t="s">
        <v>100</v>
      </c>
      <c r="B23" t="s">
        <v>101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70</v>
      </c>
      <c r="Q23" s="2" t="s">
        <v>71</v>
      </c>
      <c r="R23" s="2" t="s">
        <v>72</v>
      </c>
      <c r="S23" s="2" t="s">
        <v>73</v>
      </c>
      <c r="T23" s="2" t="s">
        <v>74</v>
      </c>
      <c r="U23" s="2" t="s">
        <v>75</v>
      </c>
      <c r="V23" s="2" t="s">
        <v>76</v>
      </c>
      <c r="W23" s="2" t="s">
        <v>77</v>
      </c>
      <c r="X23" s="2" t="s">
        <v>78</v>
      </c>
      <c r="Y23" s="2" t="s">
        <v>79</v>
      </c>
      <c r="Z23" s="2" t="s">
        <v>80</v>
      </c>
      <c r="AA23" s="2" t="s">
        <v>81</v>
      </c>
      <c r="AB23" s="2" t="s">
        <v>82</v>
      </c>
      <c r="AC23" s="2" t="s">
        <v>83</v>
      </c>
      <c r="AD23" s="2" t="s">
        <v>84</v>
      </c>
      <c r="AE23" s="2" t="s">
        <v>85</v>
      </c>
      <c r="AF23" s="2" t="s">
        <v>86</v>
      </c>
      <c r="AG23" s="2" t="s">
        <v>87</v>
      </c>
      <c r="AH23" s="2" t="s">
        <v>88</v>
      </c>
      <c r="AI23" s="2" t="s">
        <v>89</v>
      </c>
      <c r="AJ23" s="3" t="s">
        <v>90</v>
      </c>
    </row>
    <row r="24" spans="1:37">
      <c r="A24" t="s">
        <v>121</v>
      </c>
      <c r="B24">
        <v>0.28100000000000003</v>
      </c>
      <c r="C24" s="5" t="s">
        <v>103</v>
      </c>
      <c r="D24">
        <v>0.30099999999999999</v>
      </c>
      <c r="E24">
        <v>0.223</v>
      </c>
      <c r="F24">
        <v>0.151</v>
      </c>
      <c r="G24">
        <v>0.10199999999999999</v>
      </c>
      <c r="H24">
        <v>7.3999999999999996E-2</v>
      </c>
      <c r="I24">
        <v>3.7999999999999999E-2</v>
      </c>
      <c r="J24">
        <v>3.3000000000000002E-2</v>
      </c>
      <c r="K24">
        <v>0.03</v>
      </c>
      <c r="L24">
        <v>3.9E-2</v>
      </c>
      <c r="M24">
        <v>3.3000000000000002E-2</v>
      </c>
      <c r="N24">
        <v>4.7E-2</v>
      </c>
      <c r="O24">
        <v>4.7E-2</v>
      </c>
      <c r="P24">
        <v>1.4E-2</v>
      </c>
      <c r="Q24">
        <v>1.4999999999999999E-2</v>
      </c>
      <c r="R24">
        <v>1.4E-2</v>
      </c>
      <c r="S24">
        <v>5.0000000000000001E-3</v>
      </c>
      <c r="T24">
        <v>7.0000000000000001E-3</v>
      </c>
      <c r="U24">
        <v>8.0000000000000002E-3</v>
      </c>
      <c r="V24">
        <v>7.0000000000000001E-3</v>
      </c>
      <c r="W24">
        <v>2E-3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7">
      <c r="B25">
        <v>0.253</v>
      </c>
      <c r="C25" s="5" t="s">
        <v>113</v>
      </c>
      <c r="D25">
        <v>0.191</v>
      </c>
      <c r="E25">
        <v>0.24099999999999999</v>
      </c>
      <c r="F25">
        <v>0.28699999999999998</v>
      </c>
      <c r="G25">
        <v>0.34399999999999997</v>
      </c>
      <c r="H25">
        <v>0.35299999999999998</v>
      </c>
      <c r="I25">
        <v>0.38200000000000001</v>
      </c>
      <c r="J25">
        <v>0.35599999999999998</v>
      </c>
      <c r="K25">
        <v>0.434</v>
      </c>
      <c r="L25">
        <v>0.32200000000000001</v>
      </c>
      <c r="M25">
        <v>0.29499999999999998</v>
      </c>
      <c r="N25">
        <v>0.247</v>
      </c>
      <c r="O25">
        <v>0.247</v>
      </c>
      <c r="P25">
        <v>0.23699999999999999</v>
      </c>
      <c r="Q25">
        <v>0.32</v>
      </c>
      <c r="R25">
        <v>0.23100000000000001</v>
      </c>
      <c r="S25">
        <v>0.25600000000000001</v>
      </c>
      <c r="T25">
        <v>0.32800000000000001</v>
      </c>
      <c r="U25">
        <v>0.39300000000000002</v>
      </c>
      <c r="V25">
        <v>0.36699999999999999</v>
      </c>
      <c r="W25">
        <v>0.29799999999999999</v>
      </c>
      <c r="X25">
        <v>0.191</v>
      </c>
      <c r="Y25">
        <v>0.223</v>
      </c>
      <c r="Z25">
        <v>0.379</v>
      </c>
      <c r="AA25">
        <v>0.44600000000000001</v>
      </c>
      <c r="AB25">
        <v>0.48499999999999999</v>
      </c>
      <c r="AC25">
        <v>0.68</v>
      </c>
      <c r="AD25">
        <v>0.84799999999999998</v>
      </c>
      <c r="AE25">
        <v>0.86699999999999999</v>
      </c>
      <c r="AF25">
        <v>0.92700000000000005</v>
      </c>
      <c r="AG25">
        <v>0.996</v>
      </c>
      <c r="AH25">
        <v>1</v>
      </c>
      <c r="AI25">
        <v>1</v>
      </c>
      <c r="AJ25">
        <v>1</v>
      </c>
    </row>
    <row r="26" spans="1:37">
      <c r="A26" t="s">
        <v>122</v>
      </c>
      <c r="B26">
        <v>0.247</v>
      </c>
      <c r="C26" s="5" t="s">
        <v>111</v>
      </c>
      <c r="D26">
        <v>0.158</v>
      </c>
      <c r="E26">
        <v>0.114</v>
      </c>
      <c r="F26">
        <v>7.3999999999999996E-2</v>
      </c>
      <c r="G26">
        <v>9.4E-2</v>
      </c>
      <c r="H26">
        <v>9.9000000000000005E-2</v>
      </c>
      <c r="I26">
        <v>7.3999999999999996E-2</v>
      </c>
      <c r="J26">
        <v>0.129</v>
      </c>
      <c r="K26">
        <v>8.4000000000000005E-2</v>
      </c>
      <c r="L26">
        <v>7.8E-2</v>
      </c>
      <c r="M26">
        <v>0.13700000000000001</v>
      </c>
      <c r="N26">
        <v>0.28799999999999998</v>
      </c>
      <c r="O26">
        <v>0.28799999999999998</v>
      </c>
      <c r="P26">
        <v>0.46400000000000002</v>
      </c>
      <c r="Q26">
        <v>0.46</v>
      </c>
      <c r="R26">
        <v>0.47299999999999998</v>
      </c>
      <c r="S26">
        <v>0.51400000000000001</v>
      </c>
      <c r="T26">
        <v>0.36699999999999999</v>
      </c>
      <c r="U26">
        <v>0.23</v>
      </c>
      <c r="V26">
        <v>0.14499999999999999</v>
      </c>
      <c r="W26">
        <v>0.16500000000000001</v>
      </c>
      <c r="X26">
        <v>0.316</v>
      </c>
      <c r="Y26">
        <v>0.36499999999999999</v>
      </c>
      <c r="Z26">
        <v>0.27800000000000002</v>
      </c>
      <c r="AA26">
        <v>0.13100000000000001</v>
      </c>
      <c r="AB26">
        <v>4.2000000000000003E-2</v>
      </c>
      <c r="AC26">
        <v>1.2999999999999999E-2</v>
      </c>
      <c r="AD26">
        <v>2E-3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7">
      <c r="A27" t="s">
        <v>123</v>
      </c>
      <c r="B27">
        <v>0.219</v>
      </c>
      <c r="C27" s="5" t="s">
        <v>119</v>
      </c>
      <c r="D27">
        <v>0.35</v>
      </c>
      <c r="E27">
        <v>0.42299999999999999</v>
      </c>
      <c r="F27">
        <v>0.48799999999999999</v>
      </c>
      <c r="G27">
        <v>0.46</v>
      </c>
      <c r="H27">
        <v>0.47399999999999998</v>
      </c>
      <c r="I27">
        <v>0.505</v>
      </c>
      <c r="J27">
        <v>0.48199999999999998</v>
      </c>
      <c r="K27">
        <v>0.45300000000000001</v>
      </c>
      <c r="L27">
        <v>0.56200000000000006</v>
      </c>
      <c r="M27">
        <v>0.53600000000000003</v>
      </c>
      <c r="N27">
        <v>0.41799999999999998</v>
      </c>
      <c r="O27">
        <v>0.41799999999999998</v>
      </c>
      <c r="P27">
        <v>0.28499999999999998</v>
      </c>
      <c r="Q27">
        <v>0.20599999999999999</v>
      </c>
      <c r="R27">
        <v>0.28100000000000003</v>
      </c>
      <c r="S27">
        <v>0.22500000000000001</v>
      </c>
      <c r="T27">
        <v>0.29799999999999999</v>
      </c>
      <c r="U27">
        <v>0.36899999999999999</v>
      </c>
      <c r="V27">
        <v>0.48</v>
      </c>
      <c r="W27">
        <v>0.53500000000000003</v>
      </c>
      <c r="X27">
        <v>0.49299999999999999</v>
      </c>
      <c r="Y27">
        <v>0.41199999999999998</v>
      </c>
      <c r="Z27">
        <v>0.34300000000000003</v>
      </c>
      <c r="AA27">
        <v>0.42199999999999999</v>
      </c>
      <c r="AB27">
        <v>0.47299999999999998</v>
      </c>
      <c r="AC27">
        <v>0.307</v>
      </c>
      <c r="AD27">
        <v>0.15</v>
      </c>
      <c r="AE27">
        <v>0.13300000000000001</v>
      </c>
      <c r="AF27">
        <v>7.2999999999999995E-2</v>
      </c>
      <c r="AG27">
        <v>4.0000000000000001E-3</v>
      </c>
      <c r="AH27">
        <v>0</v>
      </c>
      <c r="AI27">
        <v>0</v>
      </c>
      <c r="AJ27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8627-CB85-4E3A-AF62-A26F4F21A31F}">
  <dimension ref="A1:AK29"/>
  <sheetViews>
    <sheetView topLeftCell="D1" workbookViewId="0">
      <selection activeCell="M20" sqref="M20"/>
    </sheetView>
  </sheetViews>
  <sheetFormatPr defaultColWidth="5.7109375" defaultRowHeight="14.45"/>
  <cols>
    <col min="1" max="36" width="5.7109375" customWidth="1"/>
    <col min="37" max="37" width="5.85546875" customWidth="1"/>
    <col min="38" max="38" width="5.7109375" customWidth="1"/>
  </cols>
  <sheetData>
    <row r="1" spans="1:37">
      <c r="B1" s="5" t="s">
        <v>124</v>
      </c>
      <c r="G1" t="s">
        <v>57</v>
      </c>
    </row>
    <row r="2" spans="1:37">
      <c r="B2" t="s">
        <v>1</v>
      </c>
      <c r="C2" t="s">
        <v>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3" t="s">
        <v>90</v>
      </c>
      <c r="AK2" t="s">
        <v>55</v>
      </c>
    </row>
    <row r="3" spans="1:37">
      <c r="A3" s="5" t="s">
        <v>125</v>
      </c>
      <c r="B3">
        <f>COUNTIF(D3:AK3,"W*")+COUNTIF(D3:AK3,"WW*")</f>
        <v>7</v>
      </c>
      <c r="C3">
        <f>COUNTIF(D3:AK3,"*L")+COUNTIF(D3:AK3,"*LL")</f>
        <v>14</v>
      </c>
      <c r="D3" t="s">
        <v>1</v>
      </c>
      <c r="E3" t="s">
        <v>1</v>
      </c>
      <c r="F3" t="s">
        <v>2</v>
      </c>
      <c r="G3" t="s">
        <v>2</v>
      </c>
      <c r="H3" t="s">
        <v>2</v>
      </c>
      <c r="J3" t="s">
        <v>1</v>
      </c>
      <c r="K3" t="s">
        <v>2</v>
      </c>
      <c r="N3" t="s">
        <v>2</v>
      </c>
      <c r="O3" t="s">
        <v>2</v>
      </c>
      <c r="P3" t="s">
        <v>2</v>
      </c>
      <c r="Q3" t="s">
        <v>2</v>
      </c>
      <c r="S3" t="s">
        <v>1</v>
      </c>
      <c r="T3" t="s">
        <v>2</v>
      </c>
      <c r="U3" t="s">
        <v>2</v>
      </c>
      <c r="W3" t="s">
        <v>1</v>
      </c>
      <c r="X3" t="s">
        <v>2</v>
      </c>
      <c r="Y3" t="s">
        <v>2</v>
      </c>
      <c r="Z3" t="s">
        <v>1</v>
      </c>
      <c r="AB3" t="s">
        <v>1</v>
      </c>
      <c r="AC3" t="s">
        <v>2</v>
      </c>
      <c r="AD3" t="s">
        <v>2</v>
      </c>
      <c r="AF3" t="s">
        <v>41</v>
      </c>
      <c r="AG3" t="s">
        <v>43</v>
      </c>
      <c r="AH3" t="s">
        <v>41</v>
      </c>
      <c r="AI3" t="s">
        <v>41</v>
      </c>
      <c r="AJ3" t="s">
        <v>41</v>
      </c>
      <c r="AK3">
        <v>27</v>
      </c>
    </row>
    <row r="4" spans="1:37">
      <c r="A4" s="5" t="s">
        <v>126</v>
      </c>
      <c r="B4">
        <f t="shared" ref="B4:B6" si="0">COUNTIF(D4:AK4,"W*")+COUNTIF(D4:AK4,"WW*")</f>
        <v>14</v>
      </c>
      <c r="C4">
        <f t="shared" ref="C4:C6" si="1">COUNTIF(D4:AK4,"*L")+COUNTIF(D4:AK4,"*LL")</f>
        <v>9</v>
      </c>
      <c r="D4" t="s">
        <v>2</v>
      </c>
      <c r="E4" t="s">
        <v>2</v>
      </c>
      <c r="F4" t="s">
        <v>1</v>
      </c>
      <c r="G4" t="s">
        <v>1</v>
      </c>
      <c r="H4" t="s">
        <v>1</v>
      </c>
      <c r="I4" t="s">
        <v>2</v>
      </c>
      <c r="K4" t="s">
        <v>1</v>
      </c>
      <c r="L4" t="s">
        <v>1</v>
      </c>
      <c r="M4" t="s">
        <v>2</v>
      </c>
      <c r="N4" t="s">
        <v>1</v>
      </c>
      <c r="O4" t="s">
        <v>1</v>
      </c>
      <c r="P4" t="s">
        <v>1</v>
      </c>
      <c r="R4" t="s">
        <v>1</v>
      </c>
      <c r="S4" t="s">
        <v>1</v>
      </c>
      <c r="T4" t="s">
        <v>2</v>
      </c>
      <c r="U4" t="s">
        <v>2</v>
      </c>
      <c r="V4" t="s">
        <v>1</v>
      </c>
      <c r="W4" t="s">
        <v>2</v>
      </c>
      <c r="X4" t="s">
        <v>1</v>
      </c>
      <c r="AA4" t="s">
        <v>2</v>
      </c>
      <c r="AB4" t="s">
        <v>2</v>
      </c>
      <c r="AC4" t="s">
        <v>1</v>
      </c>
      <c r="AD4" t="s">
        <v>1</v>
      </c>
      <c r="AG4" t="s">
        <v>43</v>
      </c>
      <c r="AH4" t="s">
        <v>41</v>
      </c>
      <c r="AI4" t="s">
        <v>41</v>
      </c>
      <c r="AJ4" t="s">
        <v>41</v>
      </c>
      <c r="AK4">
        <v>28</v>
      </c>
    </row>
    <row r="5" spans="1:37">
      <c r="A5" s="5" t="s">
        <v>127</v>
      </c>
      <c r="B5">
        <f t="shared" si="0"/>
        <v>10</v>
      </c>
      <c r="C5">
        <f t="shared" si="1"/>
        <v>14</v>
      </c>
      <c r="D5" t="s">
        <v>2</v>
      </c>
      <c r="E5" t="s">
        <v>2</v>
      </c>
      <c r="F5" t="s">
        <v>1</v>
      </c>
      <c r="G5" t="s">
        <v>1</v>
      </c>
      <c r="H5" t="s">
        <v>2</v>
      </c>
      <c r="I5" t="s">
        <v>2</v>
      </c>
      <c r="J5" t="s">
        <v>2</v>
      </c>
      <c r="L5" t="s">
        <v>2</v>
      </c>
      <c r="M5" t="s">
        <v>1</v>
      </c>
      <c r="N5" t="s">
        <v>2</v>
      </c>
      <c r="P5" t="s">
        <v>1</v>
      </c>
      <c r="Q5" t="s">
        <v>1</v>
      </c>
      <c r="S5" t="s">
        <v>2</v>
      </c>
      <c r="T5" t="s">
        <v>1</v>
      </c>
      <c r="V5" t="s">
        <v>95</v>
      </c>
      <c r="W5" t="s">
        <v>2</v>
      </c>
      <c r="X5" t="s">
        <v>1</v>
      </c>
      <c r="Y5" t="s">
        <v>2</v>
      </c>
      <c r="Z5" t="s">
        <v>2</v>
      </c>
      <c r="AA5" t="s">
        <v>1</v>
      </c>
      <c r="AB5" t="s">
        <v>2</v>
      </c>
      <c r="AC5" t="s">
        <v>1</v>
      </c>
      <c r="AD5" t="s">
        <v>1</v>
      </c>
      <c r="AH5" t="s">
        <v>41</v>
      </c>
      <c r="AI5" t="s">
        <v>41</v>
      </c>
      <c r="AJ5" t="s">
        <v>41</v>
      </c>
      <c r="AK5">
        <v>27</v>
      </c>
    </row>
    <row r="6" spans="1:37">
      <c r="A6" s="5" t="s">
        <v>128</v>
      </c>
      <c r="B6">
        <f t="shared" si="0"/>
        <v>10</v>
      </c>
      <c r="C6">
        <f t="shared" si="1"/>
        <v>15</v>
      </c>
      <c r="D6" t="s">
        <v>2</v>
      </c>
      <c r="E6" t="s">
        <v>2</v>
      </c>
      <c r="F6" t="s">
        <v>2</v>
      </c>
      <c r="G6" t="s">
        <v>2</v>
      </c>
      <c r="H6" t="s">
        <v>1</v>
      </c>
      <c r="J6" t="s">
        <v>2</v>
      </c>
      <c r="K6" t="s">
        <v>1</v>
      </c>
      <c r="L6" t="s">
        <v>2</v>
      </c>
      <c r="M6" t="s">
        <v>2</v>
      </c>
      <c r="N6" t="s">
        <v>92</v>
      </c>
      <c r="O6" t="s">
        <v>2</v>
      </c>
      <c r="P6" t="s">
        <v>1</v>
      </c>
      <c r="Q6" t="s">
        <v>1</v>
      </c>
      <c r="S6" t="s">
        <v>2</v>
      </c>
      <c r="T6" t="s">
        <v>2</v>
      </c>
      <c r="U6" t="s">
        <v>2</v>
      </c>
      <c r="V6" t="s">
        <v>1</v>
      </c>
      <c r="X6" t="s">
        <v>1</v>
      </c>
      <c r="Y6" t="s">
        <v>1</v>
      </c>
      <c r="Z6" t="s">
        <v>1</v>
      </c>
      <c r="AA6" t="s">
        <v>1</v>
      </c>
      <c r="AB6" t="s">
        <v>2</v>
      </c>
      <c r="AC6" t="s">
        <v>2</v>
      </c>
      <c r="AD6" t="s">
        <v>2</v>
      </c>
      <c r="AE6" t="s">
        <v>41</v>
      </c>
      <c r="AF6" t="s">
        <v>41</v>
      </c>
      <c r="AH6" t="s">
        <v>41</v>
      </c>
      <c r="AI6" t="s">
        <v>41</v>
      </c>
      <c r="AJ6" t="s">
        <v>41</v>
      </c>
      <c r="AK6">
        <v>30</v>
      </c>
    </row>
    <row r="7" spans="1:37">
      <c r="A7" s="5" t="s">
        <v>50</v>
      </c>
    </row>
    <row r="8" spans="1:37">
      <c r="A8" s="9" t="s">
        <v>51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</row>
    <row r="9" spans="1:37">
      <c r="A9" t="s">
        <v>52</v>
      </c>
      <c r="B9" s="11">
        <f>B$8/$AK$3</f>
        <v>0</v>
      </c>
      <c r="C9" s="11">
        <f t="shared" ref="C9:AG9" si="2">C$8/$AK$3</f>
        <v>3.7037037037037035E-2</v>
      </c>
      <c r="D9" s="11">
        <f t="shared" si="2"/>
        <v>7.407407407407407E-2</v>
      </c>
      <c r="E9" s="11">
        <f t="shared" si="2"/>
        <v>0.1111111111111111</v>
      </c>
      <c r="F9" s="11">
        <f t="shared" si="2"/>
        <v>0.14814814814814814</v>
      </c>
      <c r="G9" s="11">
        <f t="shared" si="2"/>
        <v>0.18518518518518517</v>
      </c>
      <c r="H9" s="11">
        <f t="shared" si="2"/>
        <v>0.22222222222222221</v>
      </c>
      <c r="I9" s="11">
        <f t="shared" si="2"/>
        <v>0.25925925925925924</v>
      </c>
      <c r="J9" s="11">
        <f t="shared" si="2"/>
        <v>0.29629629629629628</v>
      </c>
      <c r="K9" s="11">
        <f t="shared" si="2"/>
        <v>0.33333333333333331</v>
      </c>
      <c r="L9" s="11">
        <f t="shared" si="2"/>
        <v>0.37037037037037035</v>
      </c>
      <c r="M9" s="11">
        <f t="shared" si="2"/>
        <v>0.40740740740740738</v>
      </c>
      <c r="N9" s="11">
        <f t="shared" si="2"/>
        <v>0.44444444444444442</v>
      </c>
      <c r="O9" s="11">
        <f t="shared" si="2"/>
        <v>0.48148148148148145</v>
      </c>
      <c r="P9" s="11">
        <f t="shared" si="2"/>
        <v>0.51851851851851849</v>
      </c>
      <c r="Q9" s="11">
        <f t="shared" si="2"/>
        <v>0.55555555555555558</v>
      </c>
      <c r="R9" s="11">
        <f t="shared" si="2"/>
        <v>0.59259259259259256</v>
      </c>
      <c r="S9" s="11">
        <f t="shared" si="2"/>
        <v>0.62962962962962965</v>
      </c>
      <c r="T9" s="11">
        <f t="shared" si="2"/>
        <v>0.66666666666666663</v>
      </c>
      <c r="U9" s="11">
        <f t="shared" si="2"/>
        <v>0.70370370370370372</v>
      </c>
      <c r="V9" s="11">
        <f t="shared" si="2"/>
        <v>0.7407407407407407</v>
      </c>
      <c r="W9" s="11">
        <f t="shared" si="2"/>
        <v>0.77777777777777779</v>
      </c>
      <c r="X9" s="11">
        <f t="shared" si="2"/>
        <v>0.81481481481481477</v>
      </c>
      <c r="Y9" s="11">
        <f t="shared" si="2"/>
        <v>0.85185185185185186</v>
      </c>
      <c r="Z9" s="11">
        <f t="shared" si="2"/>
        <v>0.88888888888888884</v>
      </c>
      <c r="AA9" s="11">
        <f t="shared" si="2"/>
        <v>0.92592592592592593</v>
      </c>
      <c r="AB9" s="11">
        <f t="shared" si="2"/>
        <v>0.96296296296296291</v>
      </c>
      <c r="AC9" s="11">
        <f t="shared" si="2"/>
        <v>1</v>
      </c>
      <c r="AD9" s="11">
        <f t="shared" si="2"/>
        <v>1.037037037037037</v>
      </c>
      <c r="AE9" s="11">
        <f t="shared" si="2"/>
        <v>1.0740740740740742</v>
      </c>
      <c r="AF9" s="11">
        <f t="shared" si="2"/>
        <v>1.1111111111111112</v>
      </c>
      <c r="AG9" s="11">
        <f t="shared" si="2"/>
        <v>1.1481481481481481</v>
      </c>
    </row>
    <row r="10" spans="1:37">
      <c r="A10" s="5" t="s">
        <v>125</v>
      </c>
      <c r="B10">
        <f t="shared" ref="B10:AG10" si="3">IF(OR(B$8&lt;$B3,$AK3-$C3&lt;B$8),0,COMBIN($AK3-($B3+$C3),B$8-$B3)/POWER(2,$AK3-($B3+$C3)))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1.5625E-2</v>
      </c>
      <c r="J10">
        <f t="shared" si="3"/>
        <v>9.375E-2</v>
      </c>
      <c r="K10">
        <f t="shared" si="3"/>
        <v>0.234375</v>
      </c>
      <c r="L10">
        <f t="shared" si="3"/>
        <v>0.3125</v>
      </c>
      <c r="M10">
        <f t="shared" si="3"/>
        <v>0.234375</v>
      </c>
      <c r="N10">
        <f t="shared" si="3"/>
        <v>9.375E-2</v>
      </c>
      <c r="O10">
        <f t="shared" si="3"/>
        <v>1.5625E-2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  <c r="AG10">
        <f t="shared" si="3"/>
        <v>0</v>
      </c>
    </row>
    <row r="11" spans="1:37">
      <c r="A11" t="s">
        <v>52</v>
      </c>
      <c r="B11" s="11">
        <f>B$8/$AK$4</f>
        <v>0</v>
      </c>
      <c r="C11" s="11">
        <f t="shared" ref="C11:AG11" si="4">C$8/$AK$4</f>
        <v>3.5714285714285712E-2</v>
      </c>
      <c r="D11" s="11">
        <f t="shared" si="4"/>
        <v>7.1428571428571425E-2</v>
      </c>
      <c r="E11" s="11">
        <f t="shared" si="4"/>
        <v>0.10714285714285714</v>
      </c>
      <c r="F11" s="11">
        <f t="shared" si="4"/>
        <v>0.14285714285714285</v>
      </c>
      <c r="G11" s="11">
        <f t="shared" si="4"/>
        <v>0.17857142857142858</v>
      </c>
      <c r="H11" s="11">
        <f t="shared" si="4"/>
        <v>0.21428571428571427</v>
      </c>
      <c r="I11" s="11">
        <f t="shared" si="4"/>
        <v>0.25</v>
      </c>
      <c r="J11" s="11">
        <f t="shared" si="4"/>
        <v>0.2857142857142857</v>
      </c>
      <c r="K11" s="11">
        <f t="shared" si="4"/>
        <v>0.32142857142857145</v>
      </c>
      <c r="L11" s="11">
        <f t="shared" si="4"/>
        <v>0.35714285714285715</v>
      </c>
      <c r="M11" s="11">
        <f t="shared" si="4"/>
        <v>0.39285714285714285</v>
      </c>
      <c r="N11" s="11">
        <f t="shared" si="4"/>
        <v>0.42857142857142855</v>
      </c>
      <c r="O11" s="11">
        <f t="shared" si="4"/>
        <v>0.4642857142857143</v>
      </c>
      <c r="P11" s="11">
        <f t="shared" si="4"/>
        <v>0.5</v>
      </c>
      <c r="Q11" s="11">
        <f t="shared" si="4"/>
        <v>0.5357142857142857</v>
      </c>
      <c r="R11" s="11">
        <f t="shared" si="4"/>
        <v>0.5714285714285714</v>
      </c>
      <c r="S11" s="11">
        <f t="shared" si="4"/>
        <v>0.6071428571428571</v>
      </c>
      <c r="T11" s="11">
        <f t="shared" si="4"/>
        <v>0.6428571428571429</v>
      </c>
      <c r="U11" s="11">
        <f t="shared" si="4"/>
        <v>0.6785714285714286</v>
      </c>
      <c r="V11" s="11">
        <f t="shared" si="4"/>
        <v>0.7142857142857143</v>
      </c>
      <c r="W11" s="11">
        <f t="shared" si="4"/>
        <v>0.75</v>
      </c>
      <c r="X11" s="11">
        <f t="shared" si="4"/>
        <v>0.7857142857142857</v>
      </c>
      <c r="Y11" s="11">
        <f t="shared" si="4"/>
        <v>0.8214285714285714</v>
      </c>
      <c r="Z11" s="11">
        <f t="shared" si="4"/>
        <v>0.8571428571428571</v>
      </c>
      <c r="AA11" s="11">
        <f t="shared" si="4"/>
        <v>0.8928571428571429</v>
      </c>
      <c r="AB11" s="11">
        <f t="shared" si="4"/>
        <v>0.9285714285714286</v>
      </c>
      <c r="AC11" s="11">
        <f t="shared" si="4"/>
        <v>0.9642857142857143</v>
      </c>
      <c r="AD11" s="11">
        <f t="shared" si="4"/>
        <v>1</v>
      </c>
      <c r="AE11" s="11">
        <f t="shared" si="4"/>
        <v>1.0357142857142858</v>
      </c>
      <c r="AF11" s="11">
        <f t="shared" si="4"/>
        <v>1.0714285714285714</v>
      </c>
      <c r="AG11" s="11">
        <f t="shared" si="4"/>
        <v>1.1071428571428572</v>
      </c>
    </row>
    <row r="12" spans="1:37">
      <c r="A12" s="5" t="s">
        <v>126</v>
      </c>
      <c r="B12">
        <f t="shared" ref="B12:AG12" si="5">IF(OR(B$8&lt;$B4,$AK4-$C4&lt;B$8),0,COMBIN($AK4-($B4+$C4),B$8-$B4)/POWER(2,$AK4-($B4+$C4)))</f>
        <v>0</v>
      </c>
      <c r="C12">
        <f t="shared" si="5"/>
        <v>0</v>
      </c>
      <c r="D12">
        <f t="shared" si="5"/>
        <v>0</v>
      </c>
      <c r="E12">
        <f t="shared" si="5"/>
        <v>0</v>
      </c>
      <c r="F12">
        <f t="shared" si="5"/>
        <v>0</v>
      </c>
      <c r="G12">
        <f t="shared" si="5"/>
        <v>0</v>
      </c>
      <c r="H12">
        <f t="shared" si="5"/>
        <v>0</v>
      </c>
      <c r="I12">
        <f t="shared" si="5"/>
        <v>0</v>
      </c>
      <c r="J12">
        <f t="shared" si="5"/>
        <v>0</v>
      </c>
      <c r="K12">
        <f t="shared" si="5"/>
        <v>0</v>
      </c>
      <c r="L12">
        <f t="shared" si="5"/>
        <v>0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3.125E-2</v>
      </c>
      <c r="Q12">
        <f t="shared" si="5"/>
        <v>0.15625</v>
      </c>
      <c r="R12">
        <f t="shared" si="5"/>
        <v>0.3125</v>
      </c>
      <c r="S12">
        <f t="shared" si="5"/>
        <v>0.3125</v>
      </c>
      <c r="T12">
        <f t="shared" si="5"/>
        <v>0.15625</v>
      </c>
      <c r="U12">
        <f t="shared" si="5"/>
        <v>3.125E-2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</row>
    <row r="13" spans="1:37">
      <c r="A13" t="s">
        <v>52</v>
      </c>
      <c r="B13" s="11">
        <f>B$8/$AK$5</f>
        <v>0</v>
      </c>
      <c r="C13" s="11">
        <f t="shared" ref="C13:AG13" si="6">C$8/$AK$5</f>
        <v>3.7037037037037035E-2</v>
      </c>
      <c r="D13" s="11">
        <f t="shared" si="6"/>
        <v>7.407407407407407E-2</v>
      </c>
      <c r="E13" s="11">
        <f t="shared" si="6"/>
        <v>0.1111111111111111</v>
      </c>
      <c r="F13" s="11">
        <f t="shared" si="6"/>
        <v>0.14814814814814814</v>
      </c>
      <c r="G13" s="11">
        <f t="shared" si="6"/>
        <v>0.18518518518518517</v>
      </c>
      <c r="H13" s="11">
        <f t="shared" si="6"/>
        <v>0.22222222222222221</v>
      </c>
      <c r="I13" s="11">
        <f t="shared" si="6"/>
        <v>0.25925925925925924</v>
      </c>
      <c r="J13" s="11">
        <f t="shared" si="6"/>
        <v>0.29629629629629628</v>
      </c>
      <c r="K13" s="11">
        <f t="shared" si="6"/>
        <v>0.33333333333333331</v>
      </c>
      <c r="L13" s="11">
        <f t="shared" si="6"/>
        <v>0.37037037037037035</v>
      </c>
      <c r="M13" s="11">
        <f t="shared" si="6"/>
        <v>0.40740740740740738</v>
      </c>
      <c r="N13" s="11">
        <f t="shared" si="6"/>
        <v>0.44444444444444442</v>
      </c>
      <c r="O13" s="11">
        <f t="shared" si="6"/>
        <v>0.48148148148148145</v>
      </c>
      <c r="P13" s="11">
        <f t="shared" si="6"/>
        <v>0.51851851851851849</v>
      </c>
      <c r="Q13" s="11">
        <f t="shared" si="6"/>
        <v>0.55555555555555558</v>
      </c>
      <c r="R13" s="11">
        <f t="shared" si="6"/>
        <v>0.59259259259259256</v>
      </c>
      <c r="S13" s="11">
        <f t="shared" si="6"/>
        <v>0.62962962962962965</v>
      </c>
      <c r="T13" s="11">
        <f t="shared" si="6"/>
        <v>0.66666666666666663</v>
      </c>
      <c r="U13" s="11">
        <f t="shared" si="6"/>
        <v>0.70370370370370372</v>
      </c>
      <c r="V13" s="11">
        <f t="shared" si="6"/>
        <v>0.7407407407407407</v>
      </c>
      <c r="W13" s="11">
        <f t="shared" si="6"/>
        <v>0.77777777777777779</v>
      </c>
      <c r="X13" s="11">
        <f t="shared" si="6"/>
        <v>0.81481481481481477</v>
      </c>
      <c r="Y13" s="11">
        <f t="shared" si="6"/>
        <v>0.85185185185185186</v>
      </c>
      <c r="Z13" s="11">
        <f t="shared" si="6"/>
        <v>0.88888888888888884</v>
      </c>
      <c r="AA13" s="11">
        <f t="shared" si="6"/>
        <v>0.92592592592592593</v>
      </c>
      <c r="AB13" s="11">
        <f t="shared" si="6"/>
        <v>0.96296296296296291</v>
      </c>
      <c r="AC13" s="11">
        <f t="shared" si="6"/>
        <v>1</v>
      </c>
      <c r="AD13" s="11">
        <f t="shared" si="6"/>
        <v>1.037037037037037</v>
      </c>
      <c r="AE13" s="11">
        <f t="shared" si="6"/>
        <v>1.0740740740740742</v>
      </c>
      <c r="AF13" s="11">
        <f t="shared" si="6"/>
        <v>1.1111111111111112</v>
      </c>
      <c r="AG13" s="11">
        <f t="shared" si="6"/>
        <v>1.1481481481481481</v>
      </c>
    </row>
    <row r="14" spans="1:37">
      <c r="A14" s="5" t="s">
        <v>127</v>
      </c>
      <c r="B14">
        <f t="shared" ref="B14:AG14" si="7">IF(OR(B$8&lt;$B5,$AK5-$C5&lt;B$8),0,COMBIN($AK5-($B5+$C5),B$8-$B5)/POWER(2,$AK5-($B5+$C5)))</f>
        <v>0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0.125</v>
      </c>
      <c r="M14">
        <f t="shared" si="7"/>
        <v>0.375</v>
      </c>
      <c r="N14">
        <f t="shared" si="7"/>
        <v>0.375</v>
      </c>
      <c r="O14">
        <f t="shared" si="7"/>
        <v>0.125</v>
      </c>
      <c r="P14">
        <f t="shared" si="7"/>
        <v>0</v>
      </c>
      <c r="Q14">
        <f t="shared" si="7"/>
        <v>0</v>
      </c>
      <c r="R14">
        <f t="shared" si="7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</row>
    <row r="15" spans="1:37">
      <c r="A15" t="s">
        <v>52</v>
      </c>
      <c r="B15" s="5">
        <f>B$8/$AK$6</f>
        <v>0</v>
      </c>
      <c r="C15" s="5">
        <f t="shared" ref="C15:AG15" si="8">C$8/$AK$6</f>
        <v>3.3333333333333333E-2</v>
      </c>
      <c r="D15" s="5">
        <f t="shared" si="8"/>
        <v>6.6666666666666666E-2</v>
      </c>
      <c r="E15" s="5">
        <f t="shared" si="8"/>
        <v>0.1</v>
      </c>
      <c r="F15" s="5">
        <f t="shared" si="8"/>
        <v>0.13333333333333333</v>
      </c>
      <c r="G15" s="5">
        <f t="shared" si="8"/>
        <v>0.16666666666666666</v>
      </c>
      <c r="H15" s="5">
        <f t="shared" si="8"/>
        <v>0.2</v>
      </c>
      <c r="I15" s="5">
        <f t="shared" si="8"/>
        <v>0.23333333333333334</v>
      </c>
      <c r="J15" s="5">
        <f t="shared" si="8"/>
        <v>0.26666666666666666</v>
      </c>
      <c r="K15" s="5">
        <f t="shared" si="8"/>
        <v>0.3</v>
      </c>
      <c r="L15" s="5">
        <f t="shared" si="8"/>
        <v>0.33333333333333331</v>
      </c>
      <c r="M15" s="5">
        <f t="shared" si="8"/>
        <v>0.36666666666666664</v>
      </c>
      <c r="N15" s="5">
        <f t="shared" si="8"/>
        <v>0.4</v>
      </c>
      <c r="O15" s="5">
        <f t="shared" si="8"/>
        <v>0.43333333333333335</v>
      </c>
      <c r="P15" s="5">
        <f t="shared" si="8"/>
        <v>0.46666666666666667</v>
      </c>
      <c r="Q15" s="5">
        <f t="shared" si="8"/>
        <v>0.5</v>
      </c>
      <c r="R15" s="5">
        <f t="shared" si="8"/>
        <v>0.53333333333333333</v>
      </c>
      <c r="S15" s="5">
        <f t="shared" si="8"/>
        <v>0.56666666666666665</v>
      </c>
      <c r="T15" s="5">
        <f t="shared" si="8"/>
        <v>0.6</v>
      </c>
      <c r="U15" s="5">
        <f t="shared" si="8"/>
        <v>0.6333333333333333</v>
      </c>
      <c r="V15" s="5">
        <f t="shared" si="8"/>
        <v>0.66666666666666663</v>
      </c>
      <c r="W15" s="5">
        <f t="shared" si="8"/>
        <v>0.7</v>
      </c>
      <c r="X15" s="5">
        <f t="shared" si="8"/>
        <v>0.73333333333333328</v>
      </c>
      <c r="Y15" s="5">
        <f t="shared" si="8"/>
        <v>0.76666666666666672</v>
      </c>
      <c r="Z15" s="5">
        <f t="shared" si="8"/>
        <v>0.8</v>
      </c>
      <c r="AA15" s="5">
        <f t="shared" si="8"/>
        <v>0.83333333333333337</v>
      </c>
      <c r="AB15" s="5">
        <f t="shared" si="8"/>
        <v>0.8666666666666667</v>
      </c>
      <c r="AC15" s="5">
        <f t="shared" si="8"/>
        <v>0.9</v>
      </c>
      <c r="AD15" s="5">
        <f t="shared" si="8"/>
        <v>0.93333333333333335</v>
      </c>
      <c r="AE15" s="5">
        <f t="shared" si="8"/>
        <v>0.96666666666666667</v>
      </c>
      <c r="AF15" s="5">
        <f t="shared" si="8"/>
        <v>1</v>
      </c>
      <c r="AG15" s="5">
        <f t="shared" si="8"/>
        <v>1.0333333333333334</v>
      </c>
    </row>
    <row r="16" spans="1:37">
      <c r="A16" s="5" t="s">
        <v>128</v>
      </c>
      <c r="B16">
        <f t="shared" ref="B16:AG16" si="9">IF(OR(B$8&lt;$B6,$AK6-$C6&lt;B$8),0,COMBIN($AK6-($B6+$C6),B$8-$B6)/POWER(2,$AK6-($B6+$C6)))</f>
        <v>0</v>
      </c>
      <c r="C16">
        <f t="shared" si="9"/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</v>
      </c>
      <c r="K16">
        <f t="shared" si="9"/>
        <v>0</v>
      </c>
      <c r="L16">
        <f t="shared" si="9"/>
        <v>3.125E-2</v>
      </c>
      <c r="M16">
        <f t="shared" si="9"/>
        <v>0.15625</v>
      </c>
      <c r="N16">
        <f t="shared" si="9"/>
        <v>0.3125</v>
      </c>
      <c r="O16">
        <f t="shared" si="9"/>
        <v>0.3125</v>
      </c>
      <c r="P16">
        <f t="shared" si="9"/>
        <v>0.15625</v>
      </c>
      <c r="Q16">
        <f t="shared" si="9"/>
        <v>3.125E-2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</row>
    <row r="17" spans="1:37">
      <c r="A17" s="5" t="s">
        <v>99</v>
      </c>
    </row>
    <row r="18" spans="1:37">
      <c r="A18" t="s">
        <v>51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 s="7" t="s">
        <v>98</v>
      </c>
    </row>
    <row r="19" spans="1:37">
      <c r="A19" s="5" t="s">
        <v>125</v>
      </c>
      <c r="B19">
        <f t="shared" ref="B19:AF19" si="10">B10*((SUMIF($B11:$AG11,"&lt;" &amp; B9,$B12:$AG12))*(SUMIF($B13:$AG13,"&lt;=" &amp; B9,$B14:$AG14))*(SUMIF($B15:$AG15,"&lt;=" &amp; B9,$B16:$AG16)))</f>
        <v>0</v>
      </c>
      <c r="C19">
        <f t="shared" si="10"/>
        <v>0</v>
      </c>
      <c r="D19">
        <f t="shared" si="10"/>
        <v>0</v>
      </c>
      <c r="E19">
        <f t="shared" si="10"/>
        <v>0</v>
      </c>
      <c r="F19">
        <f t="shared" si="10"/>
        <v>0</v>
      </c>
      <c r="G19">
        <f t="shared" si="10"/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si="10"/>
        <v>0</v>
      </c>
      <c r="N19">
        <f t="shared" si="10"/>
        <v>0</v>
      </c>
      <c r="O19">
        <f t="shared" si="10"/>
        <v>0</v>
      </c>
      <c r="P19">
        <f t="shared" si="10"/>
        <v>0</v>
      </c>
      <c r="Q19">
        <f t="shared" si="10"/>
        <v>0</v>
      </c>
      <c r="R19">
        <f t="shared" si="10"/>
        <v>0</v>
      </c>
      <c r="S19">
        <f t="shared" si="10"/>
        <v>0</v>
      </c>
      <c r="T19">
        <f t="shared" si="10"/>
        <v>0</v>
      </c>
      <c r="U19">
        <f t="shared" si="10"/>
        <v>0</v>
      </c>
      <c r="V19">
        <f t="shared" si="10"/>
        <v>0</v>
      </c>
      <c r="W19">
        <f t="shared" si="10"/>
        <v>0</v>
      </c>
      <c r="X19">
        <f t="shared" si="10"/>
        <v>0</v>
      </c>
      <c r="Y19">
        <f t="shared" si="10"/>
        <v>0</v>
      </c>
      <c r="Z19">
        <f t="shared" si="10"/>
        <v>0</v>
      </c>
      <c r="AA19">
        <f t="shared" si="10"/>
        <v>0</v>
      </c>
      <c r="AB19">
        <f t="shared" si="10"/>
        <v>0</v>
      </c>
      <c r="AC19">
        <f t="shared" si="10"/>
        <v>0</v>
      </c>
      <c r="AD19">
        <f t="shared" si="10"/>
        <v>0</v>
      </c>
      <c r="AE19">
        <f t="shared" si="10"/>
        <v>0</v>
      </c>
      <c r="AF19">
        <f t="shared" si="10"/>
        <v>0</v>
      </c>
      <c r="AG19">
        <f>AG10*((SUMIF($B11:$AG11,"&lt;" &amp; AG9,$B12:$AG12))*(SUMIF($B13:$AG13,"&lt;=" &amp; AG9,$B14:$AG14))*(SUMIF($B15:$AG15,"&lt;=" &amp; AG9,$B16:$AG16)))</f>
        <v>0</v>
      </c>
      <c r="AH19" s="5" t="s">
        <v>125</v>
      </c>
      <c r="AI19">
        <f>SUM(B19:AF19)</f>
        <v>0</v>
      </c>
    </row>
    <row r="20" spans="1:37">
      <c r="A20" s="5" t="s">
        <v>126</v>
      </c>
      <c r="B20">
        <f t="shared" ref="B20:AF20" si="11">B12*((SUMIF($B9:$AG9,"&lt;" &amp; B11,$B10:$AG10))*(SUMIF($B13:$AG13,"&lt;" &amp; B11,$B14:$AG14))*(SUMIF($B15:$AG15,"&lt;=" &amp; B11,$B16:$AG16)))</f>
        <v>0</v>
      </c>
      <c r="C20">
        <f t="shared" si="11"/>
        <v>0</v>
      </c>
      <c r="D20">
        <f t="shared" si="11"/>
        <v>0</v>
      </c>
      <c r="E20">
        <f t="shared" si="11"/>
        <v>0</v>
      </c>
      <c r="F20">
        <f t="shared" si="11"/>
        <v>0</v>
      </c>
      <c r="G20">
        <f t="shared" si="11"/>
        <v>0</v>
      </c>
      <c r="H20">
        <f t="shared" si="11"/>
        <v>0</v>
      </c>
      <c r="I20">
        <f t="shared" si="11"/>
        <v>0</v>
      </c>
      <c r="J20">
        <f t="shared" si="11"/>
        <v>0</v>
      </c>
      <c r="K20">
        <f t="shared" si="11"/>
        <v>0</v>
      </c>
      <c r="L20">
        <f t="shared" si="11"/>
        <v>0</v>
      </c>
      <c r="M20">
        <f t="shared" si="11"/>
        <v>0</v>
      </c>
      <c r="N20">
        <f t="shared" si="11"/>
        <v>0</v>
      </c>
      <c r="O20">
        <f t="shared" si="11"/>
        <v>0</v>
      </c>
      <c r="P20">
        <f t="shared" si="11"/>
        <v>3.125E-2</v>
      </c>
      <c r="Q20">
        <f t="shared" si="11"/>
        <v>0.15625</v>
      </c>
      <c r="R20">
        <f t="shared" si="11"/>
        <v>0.3125</v>
      </c>
      <c r="S20">
        <f t="shared" si="11"/>
        <v>0.3125</v>
      </c>
      <c r="T20">
        <f t="shared" si="11"/>
        <v>0.15625</v>
      </c>
      <c r="U20">
        <f t="shared" si="11"/>
        <v>3.125E-2</v>
      </c>
      <c r="V20">
        <f t="shared" si="11"/>
        <v>0</v>
      </c>
      <c r="W20">
        <f t="shared" si="11"/>
        <v>0</v>
      </c>
      <c r="X20">
        <f t="shared" si="11"/>
        <v>0</v>
      </c>
      <c r="Y20">
        <f t="shared" si="11"/>
        <v>0</v>
      </c>
      <c r="Z20">
        <f t="shared" si="11"/>
        <v>0</v>
      </c>
      <c r="AA20">
        <f t="shared" si="11"/>
        <v>0</v>
      </c>
      <c r="AB20">
        <f t="shared" si="11"/>
        <v>0</v>
      </c>
      <c r="AC20">
        <f t="shared" si="11"/>
        <v>0</v>
      </c>
      <c r="AD20">
        <f t="shared" si="11"/>
        <v>0</v>
      </c>
      <c r="AE20">
        <f t="shared" si="11"/>
        <v>0</v>
      </c>
      <c r="AF20">
        <f t="shared" si="11"/>
        <v>0</v>
      </c>
      <c r="AG20">
        <f>AG12*((SUMIF($B9:$AG9,"&lt;" &amp; AG11,$B10:$AG10))*(SUMIF($B13:$AG13,"&lt;" &amp; AG11,$B14:$AG14))*(SUMIF($B15:$AG15,"&lt;=" &amp; AG11,$B16:$AG16)))</f>
        <v>0</v>
      </c>
      <c r="AH20" s="5" t="s">
        <v>126</v>
      </c>
      <c r="AI20">
        <f>SUM(B20:AF20)</f>
        <v>1</v>
      </c>
      <c r="AK20">
        <f>SUM(AI19:AI20)</f>
        <v>1</v>
      </c>
    </row>
    <row r="21" spans="1:37">
      <c r="A21" s="5" t="s">
        <v>127</v>
      </c>
      <c r="B21">
        <f t="shared" ref="B21:AF21" si="12">B14*((SUMIF($B9:$AG9,"&lt;" &amp; B13,$B10:$AG10))*(SUMIF($B11:$AG11,"&lt;" &amp; B13,$B12:$AG12))*(SUMIF($B15:$AG15,"&lt;=" &amp; B13,$B16:$AG16)))</f>
        <v>0</v>
      </c>
      <c r="C21">
        <f t="shared" si="12"/>
        <v>0</v>
      </c>
      <c r="D21">
        <f t="shared" si="12"/>
        <v>0</v>
      </c>
      <c r="E21">
        <f t="shared" si="12"/>
        <v>0</v>
      </c>
      <c r="F21">
        <f t="shared" si="12"/>
        <v>0</v>
      </c>
      <c r="G21">
        <f t="shared" si="12"/>
        <v>0</v>
      </c>
      <c r="H21">
        <f t="shared" si="12"/>
        <v>0</v>
      </c>
      <c r="I21">
        <f t="shared" si="12"/>
        <v>0</v>
      </c>
      <c r="J21">
        <f t="shared" si="12"/>
        <v>0</v>
      </c>
      <c r="K21">
        <f t="shared" si="12"/>
        <v>0</v>
      </c>
      <c r="L21">
        <f t="shared" si="12"/>
        <v>0</v>
      </c>
      <c r="M21">
        <f t="shared" si="12"/>
        <v>0</v>
      </c>
      <c r="N21">
        <f t="shared" si="12"/>
        <v>0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0</v>
      </c>
      <c r="S21">
        <f t="shared" si="12"/>
        <v>0</v>
      </c>
      <c r="T21">
        <f t="shared" si="12"/>
        <v>0</v>
      </c>
      <c r="U21">
        <f t="shared" si="12"/>
        <v>0</v>
      </c>
      <c r="V21">
        <f t="shared" si="12"/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A21">
        <f t="shared" si="12"/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</v>
      </c>
      <c r="AF21">
        <f t="shared" si="12"/>
        <v>0</v>
      </c>
      <c r="AG21">
        <f>AG14*((SUMIF($B9:$AG9,"&lt;" &amp; AG13,$B10:$AG10))*(SUMIF($B11:$AG11,"&lt;" &amp; AG13,$B12:$AG12))*(SUMIF($B15:$AG15,"&lt;=" &amp; AG13,$B16:$AG16)))</f>
        <v>0</v>
      </c>
      <c r="AH21" s="5" t="s">
        <v>127</v>
      </c>
      <c r="AI21">
        <f>SUM(B21:AF21)</f>
        <v>0</v>
      </c>
      <c r="AK21">
        <f>SUM(AI19:AI21)</f>
        <v>1</v>
      </c>
    </row>
    <row r="22" spans="1:37">
      <c r="A22" s="5" t="s">
        <v>128</v>
      </c>
      <c r="B22">
        <f t="shared" ref="B22:AF22" si="13">B16*((SUMIF($B9:$AG9,"&lt;" &amp; B15,$B10:$AG10))*(SUMIF($B11:$AG11,"&lt;" &amp; B15,$B12:$AG12))*(SUMIF($B13:$AG13,"&lt;" &amp; B15,$B14:$AG14)))</f>
        <v>0</v>
      </c>
      <c r="C22">
        <f t="shared" si="13"/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</v>
      </c>
      <c r="H22">
        <f t="shared" si="13"/>
        <v>0</v>
      </c>
      <c r="I22">
        <f t="shared" si="13"/>
        <v>0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0</v>
      </c>
      <c r="S22">
        <f t="shared" si="13"/>
        <v>0</v>
      </c>
      <c r="T22">
        <f t="shared" si="13"/>
        <v>0</v>
      </c>
      <c r="U22">
        <f t="shared" si="13"/>
        <v>0</v>
      </c>
      <c r="V22">
        <f t="shared" si="13"/>
        <v>0</v>
      </c>
      <c r="W22">
        <f t="shared" si="13"/>
        <v>0</v>
      </c>
      <c r="X22">
        <f t="shared" si="13"/>
        <v>0</v>
      </c>
      <c r="Y22">
        <f t="shared" si="13"/>
        <v>0</v>
      </c>
      <c r="Z22">
        <f t="shared" si="13"/>
        <v>0</v>
      </c>
      <c r="AA22">
        <f t="shared" si="13"/>
        <v>0</v>
      </c>
      <c r="AB22">
        <f t="shared" si="13"/>
        <v>0</v>
      </c>
      <c r="AC22">
        <f t="shared" si="13"/>
        <v>0</v>
      </c>
      <c r="AD22">
        <f t="shared" si="13"/>
        <v>0</v>
      </c>
      <c r="AE22">
        <f t="shared" si="13"/>
        <v>0</v>
      </c>
      <c r="AF22">
        <f t="shared" si="13"/>
        <v>0</v>
      </c>
      <c r="AG22">
        <f>AG16*((SUMIF($B9:$AG9,"&lt;" &amp; AG15,$B10:$AG10))*(SUMIF($B11:$AG11,"&lt;" &amp; AG15,$B12:$AG12))*(SUMIF($B13:$AG13,"&lt;" &amp; AG15,$B14:$AG14)))</f>
        <v>0</v>
      </c>
      <c r="AH22" s="5" t="s">
        <v>128</v>
      </c>
      <c r="AI22">
        <f>SUM(B22:AF22)</f>
        <v>0</v>
      </c>
      <c r="AK22">
        <f>SUM(AI19:AI22)</f>
        <v>1</v>
      </c>
    </row>
    <row r="23" spans="1:37">
      <c r="A23" t="s">
        <v>129</v>
      </c>
      <c r="B23" t="s">
        <v>101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70</v>
      </c>
      <c r="Q23" s="2" t="s">
        <v>71</v>
      </c>
      <c r="R23" s="2" t="s">
        <v>72</v>
      </c>
      <c r="S23" s="2" t="s">
        <v>73</v>
      </c>
      <c r="T23" s="2" t="s">
        <v>74</v>
      </c>
      <c r="U23" s="2" t="s">
        <v>75</v>
      </c>
      <c r="V23" s="2" t="s">
        <v>76</v>
      </c>
      <c r="W23" s="2" t="s">
        <v>77</v>
      </c>
      <c r="X23" s="2" t="s">
        <v>78</v>
      </c>
      <c r="Y23" s="2" t="s">
        <v>79</v>
      </c>
      <c r="Z23" s="2" t="s">
        <v>80</v>
      </c>
      <c r="AA23" s="2" t="s">
        <v>81</v>
      </c>
      <c r="AB23" s="2" t="s">
        <v>82</v>
      </c>
      <c r="AC23" s="2" t="s">
        <v>83</v>
      </c>
      <c r="AD23" s="2" t="s">
        <v>84</v>
      </c>
      <c r="AE23" s="2" t="s">
        <v>85</v>
      </c>
      <c r="AF23" s="2" t="s">
        <v>86</v>
      </c>
      <c r="AG23" s="2" t="s">
        <v>87</v>
      </c>
      <c r="AH23" s="2" t="s">
        <v>88</v>
      </c>
      <c r="AI23" s="2" t="s">
        <v>89</v>
      </c>
      <c r="AJ23" s="3" t="s">
        <v>90</v>
      </c>
    </row>
    <row r="24" spans="1:37">
      <c r="A24" s="1" t="s">
        <v>130</v>
      </c>
      <c r="C24" s="5" t="s">
        <v>125</v>
      </c>
      <c r="D24">
        <v>0.375</v>
      </c>
      <c r="E24">
        <v>0.502</v>
      </c>
      <c r="F24">
        <v>0.41799999999999998</v>
      </c>
      <c r="G24">
        <v>0.27600000000000002</v>
      </c>
      <c r="H24">
        <v>0.214</v>
      </c>
      <c r="I24">
        <v>0.25800000000000001</v>
      </c>
      <c r="J24">
        <v>0.35</v>
      </c>
      <c r="K24">
        <v>0.246</v>
      </c>
      <c r="L24">
        <v>0.23899999999999999</v>
      </c>
      <c r="M24">
        <v>0.27100000000000002</v>
      </c>
      <c r="N24">
        <v>0.19500000000000001</v>
      </c>
      <c r="O24">
        <v>0.12</v>
      </c>
      <c r="P24">
        <v>5.7000000000000002E-2</v>
      </c>
      <c r="Q24">
        <v>3.1E-2</v>
      </c>
      <c r="R24">
        <v>2.1999999999999999E-2</v>
      </c>
      <c r="S24">
        <v>2.4E-2</v>
      </c>
      <c r="T24">
        <v>1.7999999999999999E-2</v>
      </c>
      <c r="U24">
        <v>1.2999999999999999E-2</v>
      </c>
      <c r="V24">
        <v>8.9999999999999993E-3</v>
      </c>
      <c r="W24">
        <v>2.3E-2</v>
      </c>
      <c r="X24">
        <v>5.0000000000000001E-3</v>
      </c>
      <c r="Y24">
        <v>2E-3</v>
      </c>
      <c r="Z24">
        <v>3.0000000000000001E-3</v>
      </c>
      <c r="AA24">
        <v>4.0000000000000001E-3</v>
      </c>
      <c r="AB24">
        <v>1.4999999999999999E-2</v>
      </c>
      <c r="AC24">
        <v>2E-3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7">
      <c r="A25" s="1" t="s">
        <v>131</v>
      </c>
      <c r="C25" s="5" t="s">
        <v>126</v>
      </c>
      <c r="D25">
        <v>0.223</v>
      </c>
      <c r="E25">
        <v>0.17799999999999999</v>
      </c>
      <c r="F25">
        <v>0.24199999999999999</v>
      </c>
      <c r="G25">
        <v>0.309</v>
      </c>
      <c r="H25">
        <v>0.41399999999999998</v>
      </c>
      <c r="I25">
        <v>0.372</v>
      </c>
      <c r="J25">
        <v>0.377</v>
      </c>
      <c r="K25">
        <v>0.46800000000000003</v>
      </c>
      <c r="L25">
        <v>0.57499999999999996</v>
      </c>
      <c r="M25">
        <v>0.5</v>
      </c>
      <c r="N25">
        <v>0.64</v>
      </c>
      <c r="O25">
        <v>0.75700000000000001</v>
      </c>
      <c r="P25">
        <v>0.81799999999999995</v>
      </c>
      <c r="Q25">
        <v>0.80100000000000005</v>
      </c>
      <c r="R25">
        <v>0.85799999999999998</v>
      </c>
      <c r="S25">
        <v>0.92500000000000004</v>
      </c>
      <c r="T25">
        <v>0.89400000000000002</v>
      </c>
      <c r="U25">
        <v>0.86799999999999999</v>
      </c>
      <c r="V25">
        <v>0.95899999999999996</v>
      </c>
      <c r="W25">
        <v>0.94699999999999995</v>
      </c>
      <c r="X25">
        <v>0.97299999999999998</v>
      </c>
      <c r="Y25">
        <v>0.98</v>
      </c>
      <c r="Z25">
        <v>0.97599999999999998</v>
      </c>
      <c r="AA25">
        <v>0.94599999999999995</v>
      </c>
      <c r="AB25">
        <v>0.94199999999999995</v>
      </c>
      <c r="AC25">
        <v>0.99099999999999999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7">
      <c r="A26" s="2" t="s">
        <v>132</v>
      </c>
      <c r="C26" s="5" t="s">
        <v>127</v>
      </c>
      <c r="D26">
        <v>0.192</v>
      </c>
      <c r="E26">
        <v>0.14799999999999999</v>
      </c>
      <c r="F26">
        <v>0.20899999999999999</v>
      </c>
      <c r="G26">
        <v>0.32400000000000001</v>
      </c>
      <c r="H26">
        <v>0.247</v>
      </c>
      <c r="I26">
        <v>0.218</v>
      </c>
      <c r="J26">
        <v>0.16200000000000001</v>
      </c>
      <c r="K26">
        <v>0.14899999999999999</v>
      </c>
      <c r="L26">
        <v>9.6000000000000002E-2</v>
      </c>
      <c r="M26">
        <v>0.157</v>
      </c>
      <c r="N26">
        <v>0.10100000000000001</v>
      </c>
      <c r="O26">
        <v>8.7999999999999995E-2</v>
      </c>
      <c r="P26">
        <v>9.0999999999999998E-2</v>
      </c>
      <c r="Q26">
        <v>0.122</v>
      </c>
      <c r="R26">
        <v>8.8999999999999996E-2</v>
      </c>
      <c r="S26">
        <v>0.04</v>
      </c>
      <c r="T26">
        <v>0.08</v>
      </c>
      <c r="U26">
        <v>0.111</v>
      </c>
      <c r="V26">
        <v>2.5000000000000001E-2</v>
      </c>
      <c r="W26">
        <v>1.9E-2</v>
      </c>
      <c r="X26">
        <v>1.4999999999999999E-2</v>
      </c>
      <c r="Y26">
        <v>6.0000000000000001E-3</v>
      </c>
      <c r="Z26">
        <v>2E-3</v>
      </c>
      <c r="AA26">
        <v>4.0000000000000001E-3</v>
      </c>
      <c r="AB26">
        <v>2E-3</v>
      </c>
      <c r="AC26">
        <v>8.0000000000000004E-4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7">
      <c r="A27" s="1" t="s">
        <v>133</v>
      </c>
      <c r="C27" s="5" t="s">
        <v>128</v>
      </c>
      <c r="D27">
        <v>0.21</v>
      </c>
      <c r="E27">
        <v>0.17199999999999999</v>
      </c>
      <c r="F27">
        <v>0.13100000000000001</v>
      </c>
      <c r="G27">
        <v>9.0999999999999998E-2</v>
      </c>
      <c r="H27">
        <v>0.124</v>
      </c>
      <c r="I27">
        <v>0.152</v>
      </c>
      <c r="J27">
        <v>0.111</v>
      </c>
      <c r="K27">
        <v>0.13800000000000001</v>
      </c>
      <c r="L27">
        <v>0.09</v>
      </c>
      <c r="M27">
        <v>7.1999999999999995E-2</v>
      </c>
      <c r="N27">
        <v>6.4000000000000001E-2</v>
      </c>
      <c r="O27">
        <v>3.5000000000000003E-2</v>
      </c>
      <c r="P27">
        <v>3.4000000000000002E-2</v>
      </c>
      <c r="Q27">
        <v>4.5999999999999999E-2</v>
      </c>
      <c r="R27">
        <v>3.1E-2</v>
      </c>
      <c r="S27">
        <v>1.0999999999999999E-2</v>
      </c>
      <c r="T27">
        <v>8.9999999999999993E-3</v>
      </c>
      <c r="U27">
        <v>7.0000000000000001E-3</v>
      </c>
      <c r="V27">
        <v>7.0000000000000001E-3</v>
      </c>
      <c r="W27">
        <v>1.2E-2</v>
      </c>
      <c r="X27">
        <v>8.0000000000000002E-3</v>
      </c>
      <c r="Y27">
        <v>1.2999999999999999E-2</v>
      </c>
      <c r="Z27">
        <v>1.9E-2</v>
      </c>
      <c r="AA27">
        <v>4.4999999999999998E-2</v>
      </c>
      <c r="AB27">
        <v>4.1000000000000002E-2</v>
      </c>
      <c r="AC27">
        <v>6.0000000000000001E-3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7">
      <c r="C28" t="s">
        <v>134</v>
      </c>
      <c r="F28" t="s">
        <v>135</v>
      </c>
    </row>
    <row r="29" spans="1:37">
      <c r="C29" t="s">
        <v>136</v>
      </c>
      <c r="F29" t="s">
        <v>137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FFF8-1CB8-4B06-BC3F-D8561C70CFE5}">
  <dimension ref="A1:AK32"/>
  <sheetViews>
    <sheetView workbookViewId="0">
      <selection activeCell="A20" sqref="A20"/>
    </sheetView>
  </sheetViews>
  <sheetFormatPr defaultColWidth="5.7109375" defaultRowHeight="14.45"/>
  <cols>
    <col min="1" max="1" width="5.7109375" customWidth="1"/>
  </cols>
  <sheetData>
    <row r="1" spans="1:37">
      <c r="B1" s="5" t="s">
        <v>138</v>
      </c>
      <c r="G1" t="s">
        <v>57</v>
      </c>
    </row>
    <row r="2" spans="1:37">
      <c r="B2" t="s">
        <v>1</v>
      </c>
      <c r="C2" t="s">
        <v>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3" t="s">
        <v>90</v>
      </c>
      <c r="AK2" t="s">
        <v>55</v>
      </c>
    </row>
    <row r="3" spans="1:37">
      <c r="A3" s="5" t="s">
        <v>139</v>
      </c>
      <c r="B3">
        <f>COUNTIF(D3:AK3,"W*")+COUNTIF(D3:AK3,"WW*")</f>
        <v>9</v>
      </c>
      <c r="C3">
        <f>COUNTIF(D3:AK3,"*L")+COUNTIF(D3:AK3,"*LL")</f>
        <v>16</v>
      </c>
      <c r="E3" t="s">
        <v>1</v>
      </c>
      <c r="F3" t="s">
        <v>1</v>
      </c>
      <c r="G3" t="s">
        <v>1</v>
      </c>
      <c r="H3" t="s">
        <v>2</v>
      </c>
      <c r="I3" t="s">
        <v>1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1</v>
      </c>
      <c r="P3" t="s">
        <v>2</v>
      </c>
      <c r="R3" t="s">
        <v>1</v>
      </c>
      <c r="S3" t="s">
        <v>2</v>
      </c>
      <c r="T3" t="s">
        <v>1</v>
      </c>
      <c r="U3" t="s">
        <v>2</v>
      </c>
      <c r="V3" t="s">
        <v>1</v>
      </c>
      <c r="X3" t="s">
        <v>2</v>
      </c>
      <c r="Y3" t="s">
        <v>2</v>
      </c>
      <c r="Z3" t="s">
        <v>2</v>
      </c>
      <c r="AA3" t="s">
        <v>2</v>
      </c>
      <c r="AB3" t="s">
        <v>1</v>
      </c>
      <c r="AC3" t="s">
        <v>2</v>
      </c>
      <c r="AE3" t="s">
        <v>95</v>
      </c>
      <c r="AF3" t="s">
        <v>41</v>
      </c>
      <c r="AG3" t="s">
        <v>41</v>
      </c>
      <c r="AI3" t="s">
        <v>41</v>
      </c>
      <c r="AK3">
        <v>27</v>
      </c>
    </row>
    <row r="4" spans="1:37">
      <c r="A4" s="5" t="s">
        <v>140</v>
      </c>
      <c r="B4">
        <f t="shared" ref="B4:B7" si="0">COUNTIF(D4:AK4,"W*")+COUNTIF(D4:AK4,"WW*")</f>
        <v>19</v>
      </c>
      <c r="C4">
        <f t="shared" ref="C4:C7" si="1">COUNTIF(D4:AK4,"*L")+COUNTIF(D4:AK4,"*LL")</f>
        <v>5</v>
      </c>
      <c r="D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N4" t="s">
        <v>1</v>
      </c>
      <c r="O4" t="s">
        <v>1</v>
      </c>
      <c r="P4" t="s">
        <v>1</v>
      </c>
      <c r="Q4" t="s">
        <v>1</v>
      </c>
      <c r="R4" t="s">
        <v>2</v>
      </c>
      <c r="T4" t="s">
        <v>1</v>
      </c>
      <c r="U4" t="s">
        <v>1</v>
      </c>
      <c r="V4" t="s">
        <v>2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2</v>
      </c>
      <c r="AC4" t="s">
        <v>2</v>
      </c>
      <c r="AE4" t="s">
        <v>2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29</v>
      </c>
    </row>
    <row r="5" spans="1:37">
      <c r="A5" s="5" t="s">
        <v>141</v>
      </c>
      <c r="B5">
        <f t="shared" si="0"/>
        <v>9</v>
      </c>
      <c r="C5">
        <f t="shared" si="1"/>
        <v>14</v>
      </c>
      <c r="D5" t="s">
        <v>2</v>
      </c>
      <c r="E5" t="s">
        <v>2</v>
      </c>
      <c r="F5" t="s">
        <v>2</v>
      </c>
      <c r="G5" t="s">
        <v>2</v>
      </c>
      <c r="I5" t="s">
        <v>2</v>
      </c>
      <c r="J5" t="s">
        <v>1</v>
      </c>
      <c r="L5" t="s">
        <v>1</v>
      </c>
      <c r="M5" t="s">
        <v>1</v>
      </c>
      <c r="N5" t="s">
        <v>1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1</v>
      </c>
      <c r="U5" t="s">
        <v>1</v>
      </c>
      <c r="W5" t="s">
        <v>2</v>
      </c>
      <c r="X5" t="s">
        <v>1</v>
      </c>
      <c r="Z5" t="s">
        <v>2</v>
      </c>
      <c r="AA5" t="s">
        <v>2</v>
      </c>
      <c r="AB5" t="s">
        <v>1</v>
      </c>
      <c r="AC5" t="s">
        <v>2</v>
      </c>
      <c r="AE5" t="s">
        <v>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28</v>
      </c>
    </row>
    <row r="6" spans="1:37">
      <c r="A6" s="5" t="s">
        <v>142</v>
      </c>
      <c r="B6">
        <f t="shared" si="0"/>
        <v>13</v>
      </c>
      <c r="C6">
        <f t="shared" si="1"/>
        <v>10</v>
      </c>
      <c r="D6" t="s">
        <v>2</v>
      </c>
      <c r="E6" t="s">
        <v>2</v>
      </c>
      <c r="G6" t="s">
        <v>2</v>
      </c>
      <c r="H6" t="s">
        <v>1</v>
      </c>
      <c r="I6" t="s">
        <v>2</v>
      </c>
      <c r="K6" t="s">
        <v>2</v>
      </c>
      <c r="L6" t="s">
        <v>2</v>
      </c>
      <c r="M6" t="s">
        <v>1</v>
      </c>
      <c r="N6" t="s">
        <v>1</v>
      </c>
      <c r="O6" t="s">
        <v>1</v>
      </c>
      <c r="P6" t="s">
        <v>1</v>
      </c>
      <c r="R6" t="s">
        <v>1</v>
      </c>
      <c r="S6" t="s">
        <v>1</v>
      </c>
      <c r="T6" t="s">
        <v>1</v>
      </c>
      <c r="U6" t="s">
        <v>1</v>
      </c>
      <c r="V6" t="s">
        <v>2</v>
      </c>
      <c r="Y6" t="s">
        <v>1</v>
      </c>
      <c r="Z6" t="s">
        <v>1</v>
      </c>
      <c r="AA6" t="s">
        <v>2</v>
      </c>
      <c r="AC6" t="s">
        <v>1</v>
      </c>
      <c r="AD6" t="s">
        <v>1</v>
      </c>
      <c r="AE6" t="s">
        <v>95</v>
      </c>
      <c r="AG6" t="s">
        <v>41</v>
      </c>
      <c r="AH6" t="s">
        <v>41</v>
      </c>
      <c r="AI6" t="s">
        <v>41</v>
      </c>
      <c r="AJ6" t="s">
        <v>41</v>
      </c>
      <c r="AK6">
        <v>27</v>
      </c>
    </row>
    <row r="7" spans="1:37">
      <c r="A7" s="12" t="s">
        <v>143</v>
      </c>
      <c r="B7">
        <f t="shared" si="0"/>
        <v>11</v>
      </c>
      <c r="C7">
        <f t="shared" si="1"/>
        <v>11</v>
      </c>
      <c r="D7" t="s">
        <v>1</v>
      </c>
      <c r="E7" t="s">
        <v>1</v>
      </c>
      <c r="F7" t="s">
        <v>2</v>
      </c>
      <c r="G7" t="s">
        <v>1</v>
      </c>
      <c r="H7" t="s">
        <v>2</v>
      </c>
      <c r="I7" t="s">
        <v>1</v>
      </c>
      <c r="J7" t="s">
        <v>2</v>
      </c>
      <c r="K7" t="s">
        <v>1</v>
      </c>
      <c r="L7" t="s">
        <v>1</v>
      </c>
      <c r="M7" t="s">
        <v>2</v>
      </c>
      <c r="O7" t="s">
        <v>2</v>
      </c>
      <c r="P7" t="s">
        <v>2</v>
      </c>
      <c r="R7" t="s">
        <v>1</v>
      </c>
      <c r="S7" t="s">
        <v>1</v>
      </c>
      <c r="U7" t="s">
        <v>1</v>
      </c>
      <c r="W7" t="s">
        <v>2</v>
      </c>
      <c r="X7" t="s">
        <v>2</v>
      </c>
      <c r="Y7" t="s">
        <v>1</v>
      </c>
      <c r="Z7" t="s">
        <v>2</v>
      </c>
      <c r="AA7" t="s">
        <v>2</v>
      </c>
      <c r="AB7" t="s">
        <v>2</v>
      </c>
      <c r="AC7" t="s">
        <v>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>
        <v>27</v>
      </c>
    </row>
    <row r="8" spans="1:37">
      <c r="A8" s="5" t="s">
        <v>50</v>
      </c>
    </row>
    <row r="9" spans="1:37">
      <c r="A9" s="9" t="s">
        <v>51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K9" t="s">
        <v>144</v>
      </c>
    </row>
    <row r="10" spans="1:37">
      <c r="A10" t="s">
        <v>52</v>
      </c>
      <c r="B10" s="11">
        <f t="shared" ref="B10:AG10" si="2">B$9/$AK$3</f>
        <v>0</v>
      </c>
      <c r="C10" s="11">
        <f t="shared" si="2"/>
        <v>3.7037037037037035E-2</v>
      </c>
      <c r="D10" s="11">
        <f t="shared" si="2"/>
        <v>7.407407407407407E-2</v>
      </c>
      <c r="E10" s="11">
        <f t="shared" si="2"/>
        <v>0.1111111111111111</v>
      </c>
      <c r="F10" s="11">
        <f t="shared" si="2"/>
        <v>0.14814814814814814</v>
      </c>
      <c r="G10" s="11">
        <f t="shared" si="2"/>
        <v>0.18518518518518517</v>
      </c>
      <c r="H10" s="11">
        <f t="shared" si="2"/>
        <v>0.22222222222222221</v>
      </c>
      <c r="I10" s="11">
        <f t="shared" si="2"/>
        <v>0.25925925925925924</v>
      </c>
      <c r="J10" s="11">
        <f t="shared" si="2"/>
        <v>0.29629629629629628</v>
      </c>
      <c r="K10" s="11">
        <f t="shared" si="2"/>
        <v>0.33333333333333331</v>
      </c>
      <c r="L10" s="11">
        <f t="shared" si="2"/>
        <v>0.37037037037037035</v>
      </c>
      <c r="M10" s="11">
        <f t="shared" si="2"/>
        <v>0.40740740740740738</v>
      </c>
      <c r="N10" s="11">
        <f t="shared" si="2"/>
        <v>0.44444444444444442</v>
      </c>
      <c r="O10" s="11">
        <f t="shared" si="2"/>
        <v>0.48148148148148145</v>
      </c>
      <c r="P10" s="11">
        <f t="shared" si="2"/>
        <v>0.51851851851851849</v>
      </c>
      <c r="Q10" s="11">
        <f t="shared" si="2"/>
        <v>0.55555555555555558</v>
      </c>
      <c r="R10" s="11">
        <f t="shared" si="2"/>
        <v>0.59259259259259256</v>
      </c>
      <c r="S10" s="11">
        <f t="shared" si="2"/>
        <v>0.62962962962962965</v>
      </c>
      <c r="T10" s="11">
        <f t="shared" si="2"/>
        <v>0.66666666666666663</v>
      </c>
      <c r="U10" s="11">
        <f t="shared" si="2"/>
        <v>0.70370370370370372</v>
      </c>
      <c r="V10" s="11">
        <f t="shared" si="2"/>
        <v>0.7407407407407407</v>
      </c>
      <c r="W10" s="11">
        <f t="shared" si="2"/>
        <v>0.77777777777777779</v>
      </c>
      <c r="X10" s="11">
        <f t="shared" si="2"/>
        <v>0.81481481481481477</v>
      </c>
      <c r="Y10" s="11">
        <f t="shared" si="2"/>
        <v>0.85185185185185186</v>
      </c>
      <c r="Z10" s="11">
        <f t="shared" si="2"/>
        <v>0.88888888888888884</v>
      </c>
      <c r="AA10" s="11">
        <f t="shared" si="2"/>
        <v>0.92592592592592593</v>
      </c>
      <c r="AB10" s="11">
        <f t="shared" si="2"/>
        <v>0.96296296296296291</v>
      </c>
      <c r="AC10" s="11">
        <f t="shared" si="2"/>
        <v>1</v>
      </c>
      <c r="AD10" s="11">
        <f t="shared" si="2"/>
        <v>1.037037037037037</v>
      </c>
      <c r="AE10" s="11">
        <f t="shared" si="2"/>
        <v>1.0740740740740742</v>
      </c>
      <c r="AF10" s="11">
        <f t="shared" si="2"/>
        <v>1.1111111111111112</v>
      </c>
      <c r="AG10" s="11">
        <f t="shared" si="2"/>
        <v>1.1481481481481481</v>
      </c>
      <c r="AK10" t="s">
        <v>145</v>
      </c>
    </row>
    <row r="11" spans="1:37">
      <c r="A11" s="5" t="s">
        <v>139</v>
      </c>
      <c r="B11">
        <f t="shared" ref="B11:AG11" si="3">IF(OR(B$9&lt;$B3,$AK3-$C3&lt;B$9),0,COMBIN($AK3-($B3+$C3),B$9-$B3)/POWER(2,$AK3-($B3+$C3)))</f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0.25</v>
      </c>
      <c r="L11">
        <f t="shared" si="3"/>
        <v>0.5</v>
      </c>
      <c r="M11">
        <f t="shared" si="3"/>
        <v>0.25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K11" t="s">
        <v>146</v>
      </c>
    </row>
    <row r="12" spans="1:37">
      <c r="A12" t="s">
        <v>52</v>
      </c>
      <c r="B12" s="11">
        <f t="shared" ref="B12:AG12" si="4">B$9/$AK$4</f>
        <v>0</v>
      </c>
      <c r="C12" s="11">
        <f t="shared" si="4"/>
        <v>3.4482758620689655E-2</v>
      </c>
      <c r="D12" s="11">
        <f t="shared" si="4"/>
        <v>6.8965517241379309E-2</v>
      </c>
      <c r="E12" s="11">
        <f t="shared" si="4"/>
        <v>0.10344827586206896</v>
      </c>
      <c r="F12" s="11">
        <f t="shared" si="4"/>
        <v>0.13793103448275862</v>
      </c>
      <c r="G12" s="11">
        <f t="shared" si="4"/>
        <v>0.17241379310344829</v>
      </c>
      <c r="H12" s="11">
        <f t="shared" si="4"/>
        <v>0.20689655172413793</v>
      </c>
      <c r="I12" s="11">
        <f t="shared" si="4"/>
        <v>0.2413793103448276</v>
      </c>
      <c r="J12" s="11">
        <f t="shared" si="4"/>
        <v>0.27586206896551724</v>
      </c>
      <c r="K12" s="11">
        <f t="shared" si="4"/>
        <v>0.31034482758620691</v>
      </c>
      <c r="L12" s="11">
        <f t="shared" si="4"/>
        <v>0.34482758620689657</v>
      </c>
      <c r="M12" s="11">
        <f t="shared" si="4"/>
        <v>0.37931034482758619</v>
      </c>
      <c r="N12" s="11">
        <f t="shared" si="4"/>
        <v>0.41379310344827586</v>
      </c>
      <c r="O12" s="11">
        <f t="shared" si="4"/>
        <v>0.44827586206896552</v>
      </c>
      <c r="P12" s="11">
        <f t="shared" si="4"/>
        <v>0.48275862068965519</v>
      </c>
      <c r="Q12" s="11">
        <f t="shared" si="4"/>
        <v>0.51724137931034486</v>
      </c>
      <c r="R12" s="11">
        <f t="shared" si="4"/>
        <v>0.55172413793103448</v>
      </c>
      <c r="S12" s="11">
        <f t="shared" si="4"/>
        <v>0.58620689655172409</v>
      </c>
      <c r="T12" s="11">
        <f t="shared" si="4"/>
        <v>0.62068965517241381</v>
      </c>
      <c r="U12" s="11">
        <f t="shared" si="4"/>
        <v>0.65517241379310343</v>
      </c>
      <c r="V12" s="11">
        <f t="shared" si="4"/>
        <v>0.68965517241379315</v>
      </c>
      <c r="W12" s="11">
        <f t="shared" si="4"/>
        <v>0.72413793103448276</v>
      </c>
      <c r="X12" s="11">
        <f t="shared" si="4"/>
        <v>0.75862068965517238</v>
      </c>
      <c r="Y12" s="11">
        <f t="shared" si="4"/>
        <v>0.7931034482758621</v>
      </c>
      <c r="Z12" s="11">
        <f t="shared" si="4"/>
        <v>0.82758620689655171</v>
      </c>
      <c r="AA12" s="11">
        <f t="shared" si="4"/>
        <v>0.86206896551724133</v>
      </c>
      <c r="AB12" s="11">
        <f t="shared" si="4"/>
        <v>0.89655172413793105</v>
      </c>
      <c r="AC12" s="11">
        <f t="shared" si="4"/>
        <v>0.93103448275862066</v>
      </c>
      <c r="AD12" s="11">
        <f t="shared" si="4"/>
        <v>0.96551724137931039</v>
      </c>
      <c r="AE12" s="11">
        <f t="shared" si="4"/>
        <v>1</v>
      </c>
      <c r="AF12" s="11">
        <f t="shared" si="4"/>
        <v>1.0344827586206897</v>
      </c>
      <c r="AG12" s="11">
        <f t="shared" si="4"/>
        <v>1.0689655172413792</v>
      </c>
    </row>
    <row r="13" spans="1:37">
      <c r="A13" s="5" t="s">
        <v>140</v>
      </c>
      <c r="B13">
        <f t="shared" ref="B13:AG13" si="5">IF(OR(B$9&lt;$B4,$AK4-$C4&lt;B$9),0,COMBIN($AK4-($B4+$C4),B$9-$B4)/POWER(2,$AK4-($B4+$C4)))</f>
        <v>0</v>
      </c>
      <c r="C13">
        <f t="shared" si="5"/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3.125E-2</v>
      </c>
      <c r="V13">
        <f t="shared" si="5"/>
        <v>0.15625</v>
      </c>
      <c r="W13">
        <f t="shared" si="5"/>
        <v>0.3125</v>
      </c>
      <c r="X13">
        <f t="shared" si="5"/>
        <v>0.3125</v>
      </c>
      <c r="Y13">
        <f t="shared" si="5"/>
        <v>0.15625</v>
      </c>
      <c r="Z13">
        <f t="shared" si="5"/>
        <v>3.125E-2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</row>
    <row r="14" spans="1:37">
      <c r="A14" t="s">
        <v>52</v>
      </c>
      <c r="B14" s="11">
        <f t="shared" ref="B14:AG14" si="6">B$9/$AK$5</f>
        <v>0</v>
      </c>
      <c r="C14" s="11">
        <f t="shared" si="6"/>
        <v>3.5714285714285712E-2</v>
      </c>
      <c r="D14" s="11">
        <f t="shared" si="6"/>
        <v>7.1428571428571425E-2</v>
      </c>
      <c r="E14" s="11">
        <f t="shared" si="6"/>
        <v>0.10714285714285714</v>
      </c>
      <c r="F14" s="11">
        <f t="shared" si="6"/>
        <v>0.14285714285714285</v>
      </c>
      <c r="G14" s="11">
        <f t="shared" si="6"/>
        <v>0.17857142857142858</v>
      </c>
      <c r="H14" s="11">
        <f t="shared" si="6"/>
        <v>0.21428571428571427</v>
      </c>
      <c r="I14" s="11">
        <f t="shared" si="6"/>
        <v>0.25</v>
      </c>
      <c r="J14" s="11">
        <f t="shared" si="6"/>
        <v>0.2857142857142857</v>
      </c>
      <c r="K14" s="11">
        <f t="shared" si="6"/>
        <v>0.32142857142857145</v>
      </c>
      <c r="L14" s="11">
        <f t="shared" si="6"/>
        <v>0.35714285714285715</v>
      </c>
      <c r="M14" s="11">
        <f t="shared" si="6"/>
        <v>0.39285714285714285</v>
      </c>
      <c r="N14" s="11">
        <f t="shared" si="6"/>
        <v>0.42857142857142855</v>
      </c>
      <c r="O14" s="11">
        <f t="shared" si="6"/>
        <v>0.4642857142857143</v>
      </c>
      <c r="P14" s="11">
        <f t="shared" si="6"/>
        <v>0.5</v>
      </c>
      <c r="Q14" s="11">
        <f t="shared" si="6"/>
        <v>0.5357142857142857</v>
      </c>
      <c r="R14" s="11">
        <f t="shared" si="6"/>
        <v>0.5714285714285714</v>
      </c>
      <c r="S14" s="11">
        <f t="shared" si="6"/>
        <v>0.6071428571428571</v>
      </c>
      <c r="T14" s="11">
        <f t="shared" si="6"/>
        <v>0.6428571428571429</v>
      </c>
      <c r="U14" s="11">
        <f t="shared" si="6"/>
        <v>0.6785714285714286</v>
      </c>
      <c r="V14" s="11">
        <f t="shared" si="6"/>
        <v>0.7142857142857143</v>
      </c>
      <c r="W14" s="11">
        <f t="shared" si="6"/>
        <v>0.75</v>
      </c>
      <c r="X14" s="11">
        <f t="shared" si="6"/>
        <v>0.7857142857142857</v>
      </c>
      <c r="Y14" s="11">
        <f t="shared" si="6"/>
        <v>0.8214285714285714</v>
      </c>
      <c r="Z14" s="11">
        <f t="shared" si="6"/>
        <v>0.8571428571428571</v>
      </c>
      <c r="AA14" s="11">
        <f t="shared" si="6"/>
        <v>0.8928571428571429</v>
      </c>
      <c r="AB14" s="11">
        <f t="shared" si="6"/>
        <v>0.9285714285714286</v>
      </c>
      <c r="AC14" s="11">
        <f t="shared" si="6"/>
        <v>0.9642857142857143</v>
      </c>
      <c r="AD14" s="11">
        <f t="shared" si="6"/>
        <v>1</v>
      </c>
      <c r="AE14" s="11">
        <f t="shared" si="6"/>
        <v>1.0357142857142858</v>
      </c>
      <c r="AF14" s="11">
        <f t="shared" si="6"/>
        <v>1.0714285714285714</v>
      </c>
      <c r="AG14" s="11">
        <f t="shared" si="6"/>
        <v>1.1071428571428572</v>
      </c>
    </row>
    <row r="15" spans="1:37">
      <c r="A15" s="5" t="s">
        <v>141</v>
      </c>
      <c r="B15">
        <f t="shared" ref="B15:AG15" si="7">IF(OR(B$9&lt;$B5,$AK5-$C5&lt;B$9),0,COMBIN($AK5-($B5+$C5),B$9-$B5)/POWER(2,$AK5-($B5+$C5)))</f>
        <v>0</v>
      </c>
      <c r="C15">
        <f t="shared" si="7"/>
        <v>0</v>
      </c>
      <c r="D15">
        <f t="shared" si="7"/>
        <v>0</v>
      </c>
      <c r="E15">
        <f t="shared" si="7"/>
        <v>0</v>
      </c>
      <c r="F15">
        <f t="shared" si="7"/>
        <v>0</v>
      </c>
      <c r="G15">
        <f t="shared" si="7"/>
        <v>0</v>
      </c>
      <c r="H15">
        <f t="shared" si="7"/>
        <v>0</v>
      </c>
      <c r="I15">
        <f t="shared" si="7"/>
        <v>0</v>
      </c>
      <c r="J15">
        <f t="shared" si="7"/>
        <v>0</v>
      </c>
      <c r="K15">
        <f t="shared" si="7"/>
        <v>3.125E-2</v>
      </c>
      <c r="L15">
        <f t="shared" si="7"/>
        <v>0.15625</v>
      </c>
      <c r="M15">
        <f t="shared" si="7"/>
        <v>0.3125</v>
      </c>
      <c r="N15">
        <f t="shared" si="7"/>
        <v>0.3125</v>
      </c>
      <c r="O15">
        <f t="shared" si="7"/>
        <v>0.15625</v>
      </c>
      <c r="P15">
        <f t="shared" si="7"/>
        <v>3.125E-2</v>
      </c>
      <c r="Q15">
        <f t="shared" si="7"/>
        <v>0</v>
      </c>
      <c r="R15">
        <f t="shared" si="7"/>
        <v>0</v>
      </c>
      <c r="S15">
        <f t="shared" si="7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</row>
    <row r="16" spans="1:37">
      <c r="A16" t="s">
        <v>52</v>
      </c>
      <c r="B16" s="5">
        <f t="shared" ref="B16:AG16" si="8">B$9/$AK$6</f>
        <v>0</v>
      </c>
      <c r="C16" s="5">
        <f t="shared" si="8"/>
        <v>3.7037037037037035E-2</v>
      </c>
      <c r="D16" s="5">
        <f t="shared" si="8"/>
        <v>7.407407407407407E-2</v>
      </c>
      <c r="E16" s="5">
        <f t="shared" si="8"/>
        <v>0.1111111111111111</v>
      </c>
      <c r="F16" s="5">
        <f t="shared" si="8"/>
        <v>0.14814814814814814</v>
      </c>
      <c r="G16" s="5">
        <f t="shared" si="8"/>
        <v>0.18518518518518517</v>
      </c>
      <c r="H16" s="5">
        <f t="shared" si="8"/>
        <v>0.22222222222222221</v>
      </c>
      <c r="I16" s="5">
        <f t="shared" si="8"/>
        <v>0.25925925925925924</v>
      </c>
      <c r="J16" s="5">
        <f t="shared" si="8"/>
        <v>0.29629629629629628</v>
      </c>
      <c r="K16" s="5">
        <f t="shared" si="8"/>
        <v>0.33333333333333331</v>
      </c>
      <c r="L16" s="5">
        <f t="shared" si="8"/>
        <v>0.37037037037037035</v>
      </c>
      <c r="M16" s="5">
        <f t="shared" si="8"/>
        <v>0.40740740740740738</v>
      </c>
      <c r="N16" s="5">
        <f t="shared" si="8"/>
        <v>0.44444444444444442</v>
      </c>
      <c r="O16" s="5">
        <f t="shared" si="8"/>
        <v>0.48148148148148145</v>
      </c>
      <c r="P16" s="5">
        <f t="shared" si="8"/>
        <v>0.51851851851851849</v>
      </c>
      <c r="Q16" s="5">
        <f t="shared" si="8"/>
        <v>0.55555555555555558</v>
      </c>
      <c r="R16" s="5">
        <f t="shared" si="8"/>
        <v>0.59259259259259256</v>
      </c>
      <c r="S16" s="5">
        <f t="shared" si="8"/>
        <v>0.62962962962962965</v>
      </c>
      <c r="T16" s="5">
        <f t="shared" si="8"/>
        <v>0.66666666666666663</v>
      </c>
      <c r="U16" s="5">
        <f t="shared" si="8"/>
        <v>0.70370370370370372</v>
      </c>
      <c r="V16" s="5">
        <f t="shared" si="8"/>
        <v>0.7407407407407407</v>
      </c>
      <c r="W16" s="5">
        <f t="shared" si="8"/>
        <v>0.77777777777777779</v>
      </c>
      <c r="X16" s="5">
        <f t="shared" si="8"/>
        <v>0.81481481481481477</v>
      </c>
      <c r="Y16" s="5">
        <f t="shared" si="8"/>
        <v>0.85185185185185186</v>
      </c>
      <c r="Z16" s="5">
        <f t="shared" si="8"/>
        <v>0.88888888888888884</v>
      </c>
      <c r="AA16" s="5">
        <f t="shared" si="8"/>
        <v>0.92592592592592593</v>
      </c>
      <c r="AB16" s="5">
        <f t="shared" si="8"/>
        <v>0.96296296296296291</v>
      </c>
      <c r="AC16" s="5">
        <f t="shared" si="8"/>
        <v>1</v>
      </c>
      <c r="AD16" s="5">
        <f t="shared" si="8"/>
        <v>1.037037037037037</v>
      </c>
      <c r="AE16" s="5">
        <f t="shared" si="8"/>
        <v>1.0740740740740742</v>
      </c>
      <c r="AF16" s="5">
        <f t="shared" si="8"/>
        <v>1.1111111111111112</v>
      </c>
      <c r="AG16" s="5">
        <f t="shared" si="8"/>
        <v>1.1481481481481481</v>
      </c>
    </row>
    <row r="17" spans="1:37">
      <c r="A17" s="5" t="s">
        <v>142</v>
      </c>
      <c r="B17">
        <f t="shared" ref="B17:AG17" si="9">IF(OR(B$9&lt;$B6,$AK6-$C6&lt;B$9),0,COMBIN($AK6-($B6+$C6),B$9-$B6)/POWER(2,$AK6-($B6+$C6)))</f>
        <v>0</v>
      </c>
      <c r="C17">
        <f t="shared" si="9"/>
        <v>0</v>
      </c>
      <c r="D17">
        <f t="shared" si="9"/>
        <v>0</v>
      </c>
      <c r="E17">
        <f t="shared" si="9"/>
        <v>0</v>
      </c>
      <c r="F17">
        <f t="shared" si="9"/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 t="shared" si="9"/>
        <v>0</v>
      </c>
      <c r="M17">
        <f t="shared" si="9"/>
        <v>0</v>
      </c>
      <c r="N17">
        <f t="shared" si="9"/>
        <v>0</v>
      </c>
      <c r="O17">
        <f t="shared" si="9"/>
        <v>6.25E-2</v>
      </c>
      <c r="P17">
        <f t="shared" si="9"/>
        <v>0.25</v>
      </c>
      <c r="Q17">
        <f t="shared" si="9"/>
        <v>0.375</v>
      </c>
      <c r="R17">
        <f t="shared" si="9"/>
        <v>0.25</v>
      </c>
      <c r="S17">
        <f t="shared" si="9"/>
        <v>6.25E-2</v>
      </c>
      <c r="T17">
        <f t="shared" si="9"/>
        <v>0</v>
      </c>
      <c r="U17">
        <f t="shared" si="9"/>
        <v>0</v>
      </c>
      <c r="V17">
        <f t="shared" si="9"/>
        <v>0</v>
      </c>
      <c r="W17">
        <f t="shared" si="9"/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 t="shared" si="9"/>
        <v>0</v>
      </c>
      <c r="AG17">
        <f t="shared" si="9"/>
        <v>0</v>
      </c>
    </row>
    <row r="18" spans="1:37">
      <c r="A18" t="s">
        <v>52</v>
      </c>
      <c r="B18" s="5">
        <f>B$9/$AK$7</f>
        <v>0</v>
      </c>
      <c r="C18" s="5">
        <f t="shared" ref="C18:AG18" si="10">C$9/$AK$7</f>
        <v>3.7037037037037035E-2</v>
      </c>
      <c r="D18" s="5">
        <f t="shared" si="10"/>
        <v>7.407407407407407E-2</v>
      </c>
      <c r="E18" s="5">
        <f t="shared" si="10"/>
        <v>0.1111111111111111</v>
      </c>
      <c r="F18" s="5">
        <f t="shared" si="10"/>
        <v>0.14814814814814814</v>
      </c>
      <c r="G18" s="5">
        <f t="shared" si="10"/>
        <v>0.18518518518518517</v>
      </c>
      <c r="H18" s="5">
        <f t="shared" si="10"/>
        <v>0.22222222222222221</v>
      </c>
      <c r="I18" s="5">
        <f t="shared" si="10"/>
        <v>0.25925925925925924</v>
      </c>
      <c r="J18" s="5">
        <f t="shared" si="10"/>
        <v>0.29629629629629628</v>
      </c>
      <c r="K18" s="5">
        <f t="shared" si="10"/>
        <v>0.33333333333333331</v>
      </c>
      <c r="L18" s="5">
        <f t="shared" si="10"/>
        <v>0.37037037037037035</v>
      </c>
      <c r="M18" s="5">
        <f t="shared" si="10"/>
        <v>0.40740740740740738</v>
      </c>
      <c r="N18" s="5">
        <f t="shared" si="10"/>
        <v>0.44444444444444442</v>
      </c>
      <c r="O18" s="5">
        <f t="shared" si="10"/>
        <v>0.48148148148148145</v>
      </c>
      <c r="P18" s="5">
        <f t="shared" si="10"/>
        <v>0.51851851851851849</v>
      </c>
      <c r="Q18" s="5">
        <f t="shared" si="10"/>
        <v>0.55555555555555558</v>
      </c>
      <c r="R18" s="5">
        <f t="shared" si="10"/>
        <v>0.59259259259259256</v>
      </c>
      <c r="S18" s="5">
        <f t="shared" si="10"/>
        <v>0.62962962962962965</v>
      </c>
      <c r="T18" s="5">
        <f t="shared" si="10"/>
        <v>0.66666666666666663</v>
      </c>
      <c r="U18" s="5">
        <f t="shared" si="10"/>
        <v>0.70370370370370372</v>
      </c>
      <c r="V18" s="5">
        <f t="shared" si="10"/>
        <v>0.7407407407407407</v>
      </c>
      <c r="W18" s="5">
        <f t="shared" si="10"/>
        <v>0.77777777777777779</v>
      </c>
      <c r="X18" s="5">
        <f t="shared" si="10"/>
        <v>0.81481481481481477</v>
      </c>
      <c r="Y18" s="5">
        <f t="shared" si="10"/>
        <v>0.85185185185185186</v>
      </c>
      <c r="Z18" s="5">
        <f t="shared" si="10"/>
        <v>0.88888888888888884</v>
      </c>
      <c r="AA18" s="5">
        <f t="shared" si="10"/>
        <v>0.92592592592592593</v>
      </c>
      <c r="AB18" s="5">
        <f t="shared" si="10"/>
        <v>0.96296296296296291</v>
      </c>
      <c r="AC18" s="5">
        <f t="shared" si="10"/>
        <v>1</v>
      </c>
      <c r="AD18" s="5">
        <f t="shared" si="10"/>
        <v>1.037037037037037</v>
      </c>
      <c r="AE18" s="5">
        <f t="shared" si="10"/>
        <v>1.0740740740740742</v>
      </c>
      <c r="AF18" s="5">
        <f t="shared" si="10"/>
        <v>1.1111111111111112</v>
      </c>
      <c r="AG18" s="5">
        <f t="shared" si="10"/>
        <v>1.1481481481481481</v>
      </c>
    </row>
    <row r="19" spans="1:37">
      <c r="A19" t="s">
        <v>143</v>
      </c>
      <c r="B19">
        <f>IF(OR(B$9&lt;$B7,$AK7-$C7&lt;B$9),0,COMBIN($AK7-($B7+$C7),B$9-$B7)/POWER(2,$AK7-($B7+$C7)))</f>
        <v>0</v>
      </c>
      <c r="C19">
        <f t="shared" ref="C19:AG19" si="11">IF(OR(C$9&lt;$B7,$AK7-$C7&lt;C$9),0,COMBIN($AK7-($B7+$C7),C$9-$B7)/POWER(2,$AK7-($B7+$C7)))</f>
        <v>0</v>
      </c>
      <c r="D19">
        <f t="shared" si="11"/>
        <v>0</v>
      </c>
      <c r="E19">
        <f t="shared" si="11"/>
        <v>0</v>
      </c>
      <c r="F19">
        <f t="shared" si="11"/>
        <v>0</v>
      </c>
      <c r="G19">
        <f t="shared" si="11"/>
        <v>0</v>
      </c>
      <c r="H19">
        <f t="shared" si="11"/>
        <v>0</v>
      </c>
      <c r="I19">
        <f t="shared" si="11"/>
        <v>0</v>
      </c>
      <c r="J19">
        <f t="shared" si="11"/>
        <v>0</v>
      </c>
      <c r="K19">
        <f t="shared" si="11"/>
        <v>0</v>
      </c>
      <c r="L19">
        <f t="shared" si="11"/>
        <v>0</v>
      </c>
      <c r="M19">
        <f t="shared" si="11"/>
        <v>3.125E-2</v>
      </c>
      <c r="N19">
        <f t="shared" si="11"/>
        <v>0.15625</v>
      </c>
      <c r="O19">
        <f t="shared" si="11"/>
        <v>0.3125</v>
      </c>
      <c r="P19">
        <f t="shared" si="11"/>
        <v>0.3125</v>
      </c>
      <c r="Q19">
        <f t="shared" si="11"/>
        <v>0.15625</v>
      </c>
      <c r="R19">
        <f t="shared" si="11"/>
        <v>3.125E-2</v>
      </c>
      <c r="S19">
        <f t="shared" si="11"/>
        <v>0</v>
      </c>
      <c r="T19">
        <f t="shared" si="11"/>
        <v>0</v>
      </c>
      <c r="U19">
        <f t="shared" si="11"/>
        <v>0</v>
      </c>
      <c r="V19">
        <f t="shared" si="11"/>
        <v>0</v>
      </c>
      <c r="W19">
        <f t="shared" si="11"/>
        <v>0</v>
      </c>
      <c r="X19">
        <f t="shared" si="11"/>
        <v>0</v>
      </c>
      <c r="Y19">
        <f t="shared" si="11"/>
        <v>0</v>
      </c>
      <c r="Z19">
        <f t="shared" si="11"/>
        <v>0</v>
      </c>
      <c r="AA19">
        <f t="shared" si="11"/>
        <v>0</v>
      </c>
      <c r="AB19">
        <f t="shared" si="11"/>
        <v>0</v>
      </c>
      <c r="AC19">
        <f t="shared" si="11"/>
        <v>0</v>
      </c>
      <c r="AD19">
        <f t="shared" si="11"/>
        <v>0</v>
      </c>
      <c r="AE19">
        <f t="shared" si="11"/>
        <v>0</v>
      </c>
      <c r="AF19">
        <f t="shared" si="11"/>
        <v>0</v>
      </c>
      <c r="AG19">
        <f t="shared" si="11"/>
        <v>0</v>
      </c>
    </row>
    <row r="20" spans="1:37">
      <c r="A20" s="5" t="s">
        <v>99</v>
      </c>
    </row>
    <row r="21" spans="1:37">
      <c r="A21" t="s">
        <v>51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 s="7" t="s">
        <v>98</v>
      </c>
    </row>
    <row r="22" spans="1:37">
      <c r="A22" s="5" t="s">
        <v>139</v>
      </c>
      <c r="B22">
        <f t="shared" ref="B22:AF22" si="12">B11*((SUMIF($B12:$AG12,"&lt;" &amp; B10,$B13:$AG13))*(SUMIF($B14:$AG14,"&lt;" &amp; B10,$B15:$AG15))*(SUMIF($B16:$AG16,"&lt;=" &amp; B10,$B17:$AG17))*(SUMIF($B18:$AG18,"&lt;" &amp; B10,$B19:$AG19)))</f>
        <v>0</v>
      </c>
      <c r="C22">
        <f t="shared" si="12"/>
        <v>0</v>
      </c>
      <c r="D22">
        <f t="shared" si="12"/>
        <v>0</v>
      </c>
      <c r="E22">
        <f t="shared" si="12"/>
        <v>0</v>
      </c>
      <c r="F22">
        <f t="shared" si="12"/>
        <v>0</v>
      </c>
      <c r="G22">
        <f t="shared" si="12"/>
        <v>0</v>
      </c>
      <c r="H22">
        <f t="shared" si="12"/>
        <v>0</v>
      </c>
      <c r="I22">
        <f t="shared" si="12"/>
        <v>0</v>
      </c>
      <c r="J22">
        <f t="shared" si="12"/>
        <v>0</v>
      </c>
      <c r="K22">
        <f t="shared" si="12"/>
        <v>0</v>
      </c>
      <c r="L22">
        <f t="shared" si="12"/>
        <v>0</v>
      </c>
      <c r="M22">
        <f t="shared" si="12"/>
        <v>0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>AG11*((SUMIF($B12:$AG12,"&lt;" &amp; AG10,$B13:$AG13))*(SUMIF($B14:$AG14,"&lt;" &amp; AG10,$B15:$AG15))*(SUMIF($B16:$AG16,"&lt;=" &amp; AG10,$B17:$AG17))*(SUMIF($B18:$AG18,"&lt;" &amp; AG10,$B19:$AG19)))</f>
        <v>0</v>
      </c>
      <c r="AH22" s="5" t="s">
        <v>139</v>
      </c>
      <c r="AI22">
        <f>SUM(B22:AF22)</f>
        <v>0</v>
      </c>
    </row>
    <row r="23" spans="1:37">
      <c r="A23" s="5" t="s">
        <v>140</v>
      </c>
      <c r="B23">
        <f>B13*((SUMIF($B10:$AG10,"&lt;" &amp; B12,$B11:$AG11))*(SUMIF($B14:$AG14,"&lt;" &amp; B12,$B15:$AG15))*(SUMIF($B16:$AG16,"&lt;" &amp; B12,$B17:$AG17))*(SUMIF($B18:$AG18,"&lt;" &amp; B12,$B19:$AG19)))</f>
        <v>0</v>
      </c>
      <c r="C23">
        <f t="shared" ref="C23:AG23" si="13">C13*((SUMIF($B10:$AG10,"&lt;" &amp; C12,$B11:$AG11))*(SUMIF($B14:$AG14,"&lt;" &amp; C12,$B15:$AG15))*(SUMIF($B16:$AG16,"&lt;" &amp; C12,$B17:$AG17))*(SUMIF($B18:$AG18,"&lt;" &amp; C12,$B19:$AG19)))</f>
        <v>0</v>
      </c>
      <c r="D23">
        <f t="shared" si="13"/>
        <v>0</v>
      </c>
      <c r="E23">
        <f t="shared" si="13"/>
        <v>0</v>
      </c>
      <c r="F23">
        <f t="shared" si="13"/>
        <v>0</v>
      </c>
      <c r="G23">
        <f t="shared" si="13"/>
        <v>0</v>
      </c>
      <c r="H23">
        <f t="shared" si="13"/>
        <v>0</v>
      </c>
      <c r="I23">
        <f t="shared" si="13"/>
        <v>0</v>
      </c>
      <c r="J23">
        <f t="shared" si="13"/>
        <v>0</v>
      </c>
      <c r="K23">
        <f t="shared" si="13"/>
        <v>0</v>
      </c>
      <c r="L23">
        <f t="shared" si="13"/>
        <v>0</v>
      </c>
      <c r="M23">
        <f t="shared" si="13"/>
        <v>0</v>
      </c>
      <c r="N23">
        <f t="shared" si="13"/>
        <v>0</v>
      </c>
      <c r="O23">
        <f t="shared" si="13"/>
        <v>0</v>
      </c>
      <c r="P23">
        <f t="shared" si="13"/>
        <v>0</v>
      </c>
      <c r="Q23">
        <f t="shared" si="13"/>
        <v>0</v>
      </c>
      <c r="R23">
        <f t="shared" si="13"/>
        <v>0</v>
      </c>
      <c r="S23">
        <f t="shared" si="13"/>
        <v>0</v>
      </c>
      <c r="T23">
        <f t="shared" si="13"/>
        <v>0</v>
      </c>
      <c r="U23">
        <f t="shared" si="13"/>
        <v>3.125E-2</v>
      </c>
      <c r="V23">
        <f t="shared" si="13"/>
        <v>0.15625</v>
      </c>
      <c r="W23">
        <f t="shared" si="13"/>
        <v>0.3125</v>
      </c>
      <c r="X23">
        <f t="shared" si="13"/>
        <v>0.3125</v>
      </c>
      <c r="Y23">
        <f t="shared" si="13"/>
        <v>0.15625</v>
      </c>
      <c r="Z23">
        <f t="shared" si="13"/>
        <v>3.125E-2</v>
      </c>
      <c r="AA23">
        <f t="shared" si="13"/>
        <v>0</v>
      </c>
      <c r="AB23">
        <f t="shared" si="13"/>
        <v>0</v>
      </c>
      <c r="AC23">
        <f t="shared" si="13"/>
        <v>0</v>
      </c>
      <c r="AD23">
        <f t="shared" si="13"/>
        <v>0</v>
      </c>
      <c r="AE23">
        <f t="shared" si="13"/>
        <v>0</v>
      </c>
      <c r="AF23">
        <f t="shared" si="13"/>
        <v>0</v>
      </c>
      <c r="AG23">
        <f t="shared" si="13"/>
        <v>0</v>
      </c>
      <c r="AH23" s="5" t="s">
        <v>140</v>
      </c>
      <c r="AI23">
        <f>SUM(B23:AF23)</f>
        <v>1</v>
      </c>
      <c r="AK23">
        <f>SUM(AI22:AI26)</f>
        <v>1</v>
      </c>
    </row>
    <row r="24" spans="1:37">
      <c r="A24" s="5" t="s">
        <v>141</v>
      </c>
      <c r="B24">
        <f>B15*((SUMIF($B10:$AG10,"&lt;=" &amp; B14,$B11:$AG11))*(SUMIF($B12:$AG12,"&lt;" &amp; B14,$B13:$AG13))*(SUMIF($B16:$AG16,"&lt;" &amp; B14,$B17:$AG17))*(SUMIF($B18:$AG18,"&lt;" &amp; B14,$B19:$AG19)))</f>
        <v>0</v>
      </c>
      <c r="C24">
        <f t="shared" ref="C24:AF24" si="14">C15*((SUMIF($B10:$AG10,"&lt;" &amp; C14,$B11:$AG11))*(SUMIF($B12:$AG12,"&lt;" &amp; C14,$B13:$AG13))*(SUMIF($B16:$AG16,"&lt;" &amp; C14,$B17:$AG17))*(SUMIF($B18:$AG18,"&lt;" &amp; C14,$B19:$AG19)))</f>
        <v>0</v>
      </c>
      <c r="D24">
        <f t="shared" si="14"/>
        <v>0</v>
      </c>
      <c r="E24">
        <f t="shared" si="14"/>
        <v>0</v>
      </c>
      <c r="F24">
        <f t="shared" si="14"/>
        <v>0</v>
      </c>
      <c r="G24">
        <f t="shared" si="14"/>
        <v>0</v>
      </c>
      <c r="H24">
        <f t="shared" si="14"/>
        <v>0</v>
      </c>
      <c r="I24">
        <f t="shared" si="14"/>
        <v>0</v>
      </c>
      <c r="J24">
        <f t="shared" si="14"/>
        <v>0</v>
      </c>
      <c r="K24">
        <f t="shared" si="14"/>
        <v>0</v>
      </c>
      <c r="L24">
        <f t="shared" si="14"/>
        <v>0</v>
      </c>
      <c r="M24">
        <f t="shared" si="14"/>
        <v>0</v>
      </c>
      <c r="N24">
        <f t="shared" si="14"/>
        <v>0</v>
      </c>
      <c r="O24">
        <f t="shared" si="14"/>
        <v>0</v>
      </c>
      <c r="P24">
        <f t="shared" si="14"/>
        <v>0</v>
      </c>
      <c r="Q24">
        <f t="shared" si="14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4"/>
        <v>0</v>
      </c>
      <c r="X24">
        <f t="shared" si="14"/>
        <v>0</v>
      </c>
      <c r="Y24">
        <f t="shared" si="14"/>
        <v>0</v>
      </c>
      <c r="Z24">
        <f t="shared" si="14"/>
        <v>0</v>
      </c>
      <c r="AA24">
        <f t="shared" si="14"/>
        <v>0</v>
      </c>
      <c r="AB24">
        <f t="shared" si="14"/>
        <v>0</v>
      </c>
      <c r="AC24">
        <f t="shared" si="14"/>
        <v>0</v>
      </c>
      <c r="AD24">
        <f t="shared" si="14"/>
        <v>0</v>
      </c>
      <c r="AE24">
        <f t="shared" si="14"/>
        <v>0</v>
      </c>
      <c r="AF24">
        <f t="shared" si="14"/>
        <v>0</v>
      </c>
      <c r="AG24">
        <f>AG15*((SUMIF($B10:$AG10,"&lt;" &amp; AG14,$B11:$AG11))*(SUMIF($B12:$AG12,"&lt;" &amp; AG14,$B13:$AG13))*(SUMIF($B16:$AG16,"&lt;" &amp; AG14,$B17:$AG17))*(SUMIF($B18:$AG18,"&lt;" &amp; AG14,$B19:$AG19)))</f>
        <v>0</v>
      </c>
      <c r="AH24" s="5" t="s">
        <v>141</v>
      </c>
      <c r="AI24">
        <f>SUM(B24:AF24)</f>
        <v>0</v>
      </c>
    </row>
    <row r="25" spans="1:37">
      <c r="A25" s="5" t="s">
        <v>142</v>
      </c>
      <c r="B25">
        <f>B17*((SUMIF($B10:$AG10,"&lt;" &amp; B16,$B11:$AG11))*(SUMIF($B12:$AG12,"&lt;" &amp; B16,$B13:$AG13))*(SUMIF($B14:$AG14,"&lt;" &amp; B16,$B15:$AG15))*(SUMIF($B18:$AG18,"&lt;" &amp; B16,$B19:$AG19)))</f>
        <v>0</v>
      </c>
      <c r="C25">
        <f t="shared" ref="C25:AG25" si="15">C17*((SUMIF($B10:$AG10,"&lt;" &amp; C16,$B11:$AG11))*(SUMIF($B12:$AG12,"&lt;" &amp; C16,$B13:$AG13))*(SUMIF($B14:$AG14,"&lt;" &amp; C16,$B15:$AG15))*(SUMIF($B18:$AG18,"&lt;" &amp; C16,$B19:$AG19)))</f>
        <v>0</v>
      </c>
      <c r="D25">
        <f t="shared" si="15"/>
        <v>0</v>
      </c>
      <c r="E25">
        <f t="shared" si="15"/>
        <v>0</v>
      </c>
      <c r="F25">
        <f t="shared" si="15"/>
        <v>0</v>
      </c>
      <c r="G25">
        <f t="shared" si="15"/>
        <v>0</v>
      </c>
      <c r="H25">
        <f t="shared" si="15"/>
        <v>0</v>
      </c>
      <c r="I25">
        <f t="shared" si="15"/>
        <v>0</v>
      </c>
      <c r="J25">
        <f t="shared" si="15"/>
        <v>0</v>
      </c>
      <c r="K25">
        <f t="shared" si="15"/>
        <v>0</v>
      </c>
      <c r="L25">
        <f t="shared" si="15"/>
        <v>0</v>
      </c>
      <c r="M25">
        <f t="shared" si="15"/>
        <v>0</v>
      </c>
      <c r="N25">
        <f t="shared" si="15"/>
        <v>0</v>
      </c>
      <c r="O25">
        <f t="shared" si="15"/>
        <v>0</v>
      </c>
      <c r="P25">
        <f t="shared" si="15"/>
        <v>0</v>
      </c>
      <c r="Q25">
        <f t="shared" si="15"/>
        <v>0</v>
      </c>
      <c r="R25">
        <f t="shared" si="15"/>
        <v>0</v>
      </c>
      <c r="S25">
        <f t="shared" si="15"/>
        <v>0</v>
      </c>
      <c r="T25">
        <f t="shared" si="15"/>
        <v>0</v>
      </c>
      <c r="U25">
        <f t="shared" si="15"/>
        <v>0</v>
      </c>
      <c r="V25">
        <f t="shared" si="15"/>
        <v>0</v>
      </c>
      <c r="W25">
        <f t="shared" si="15"/>
        <v>0</v>
      </c>
      <c r="X25">
        <f t="shared" si="15"/>
        <v>0</v>
      </c>
      <c r="Y25">
        <f t="shared" si="15"/>
        <v>0</v>
      </c>
      <c r="Z25">
        <f t="shared" si="15"/>
        <v>0</v>
      </c>
      <c r="AA25">
        <f t="shared" si="15"/>
        <v>0</v>
      </c>
      <c r="AB25">
        <f t="shared" si="15"/>
        <v>0</v>
      </c>
      <c r="AC25">
        <f t="shared" si="15"/>
        <v>0</v>
      </c>
      <c r="AD25">
        <f t="shared" si="15"/>
        <v>0</v>
      </c>
      <c r="AE25">
        <f t="shared" si="15"/>
        <v>0</v>
      </c>
      <c r="AF25">
        <f t="shared" si="15"/>
        <v>0</v>
      </c>
      <c r="AG25">
        <f t="shared" si="15"/>
        <v>0</v>
      </c>
      <c r="AH25" s="5" t="s">
        <v>142</v>
      </c>
      <c r="AI25">
        <f>SUM(B25:AF25)</f>
        <v>0</v>
      </c>
    </row>
    <row r="26" spans="1:37">
      <c r="A26" s="12" t="s">
        <v>143</v>
      </c>
      <c r="B26">
        <f t="shared" ref="B26:AF26" si="16">B19*((SUMIF($B10:$AG10,"&lt;=" &amp; B18,$B11:$AG11))*(SUMIF($B12:$AG12,"&lt;" &amp; B18,$B13:$AG13))*(SUMIF($B14:$AG14,"&lt;" &amp; B18,$B15:$AG15))*(SUMIF($B16:$AG16,"&lt;=" &amp; B18,$B17:$AG17)))</f>
        <v>0</v>
      </c>
      <c r="C26">
        <f t="shared" si="16"/>
        <v>0</v>
      </c>
      <c r="D26">
        <f t="shared" si="16"/>
        <v>0</v>
      </c>
      <c r="E26">
        <f t="shared" si="16"/>
        <v>0</v>
      </c>
      <c r="F26">
        <f t="shared" si="16"/>
        <v>0</v>
      </c>
      <c r="G26">
        <f t="shared" si="16"/>
        <v>0</v>
      </c>
      <c r="H26">
        <f t="shared" si="16"/>
        <v>0</v>
      </c>
      <c r="I26">
        <f t="shared" si="16"/>
        <v>0</v>
      </c>
      <c r="J26">
        <f t="shared" si="16"/>
        <v>0</v>
      </c>
      <c r="K26">
        <f t="shared" si="16"/>
        <v>0</v>
      </c>
      <c r="L26">
        <f t="shared" si="16"/>
        <v>0</v>
      </c>
      <c r="M26">
        <f t="shared" si="16"/>
        <v>0</v>
      </c>
      <c r="N26">
        <f t="shared" si="16"/>
        <v>0</v>
      </c>
      <c r="O26">
        <f t="shared" si="16"/>
        <v>0</v>
      </c>
      <c r="P26">
        <f t="shared" si="16"/>
        <v>0</v>
      </c>
      <c r="Q26">
        <f t="shared" si="16"/>
        <v>0</v>
      </c>
      <c r="R26">
        <f t="shared" si="16"/>
        <v>0</v>
      </c>
      <c r="S26">
        <f t="shared" si="16"/>
        <v>0</v>
      </c>
      <c r="T26">
        <f t="shared" si="16"/>
        <v>0</v>
      </c>
      <c r="U26">
        <f t="shared" si="16"/>
        <v>0</v>
      </c>
      <c r="V26">
        <f t="shared" si="16"/>
        <v>0</v>
      </c>
      <c r="W26">
        <f t="shared" si="16"/>
        <v>0</v>
      </c>
      <c r="X26">
        <f t="shared" si="16"/>
        <v>0</v>
      </c>
      <c r="Y26">
        <f t="shared" si="16"/>
        <v>0</v>
      </c>
      <c r="Z26">
        <f t="shared" si="16"/>
        <v>0</v>
      </c>
      <c r="AA26">
        <f t="shared" si="16"/>
        <v>0</v>
      </c>
      <c r="AB26">
        <f t="shared" si="16"/>
        <v>0</v>
      </c>
      <c r="AC26">
        <f t="shared" si="16"/>
        <v>0</v>
      </c>
      <c r="AD26">
        <f t="shared" si="16"/>
        <v>0</v>
      </c>
      <c r="AE26">
        <f t="shared" si="16"/>
        <v>0</v>
      </c>
      <c r="AF26">
        <f t="shared" si="16"/>
        <v>0</v>
      </c>
      <c r="AG26">
        <f>AG19*((SUMIF($B10:$AG10,"&lt;=" &amp; AG18,$B11:$AG11))*(SUMIF($B12:$AG12,"&lt;" &amp; AG18,$B13:$AG13))*(SUMIF($B14:$AG14,"&lt;" &amp; AG18,$B15:$AG15))*(SUMIF($B16:$AG16,"&lt;=" &amp; AG18,$B17:$AG17)))</f>
        <v>0</v>
      </c>
      <c r="AH26" s="5" t="s">
        <v>143</v>
      </c>
      <c r="AI26">
        <f>SUM(B26:AF26)</f>
        <v>0</v>
      </c>
    </row>
    <row r="27" spans="1:37">
      <c r="A27" t="s">
        <v>100</v>
      </c>
      <c r="B27" t="s">
        <v>101</v>
      </c>
      <c r="D27" s="2" t="s">
        <v>58</v>
      </c>
      <c r="E27" s="2" t="s">
        <v>59</v>
      </c>
      <c r="F27" s="2" t="s">
        <v>60</v>
      </c>
      <c r="G27" s="2" t="s">
        <v>61</v>
      </c>
      <c r="H27" s="2" t="s">
        <v>62</v>
      </c>
      <c r="I27" s="2" t="s">
        <v>63</v>
      </c>
      <c r="J27" s="2" t="s">
        <v>64</v>
      </c>
      <c r="K27" s="2" t="s">
        <v>65</v>
      </c>
      <c r="L27" s="2" t="s">
        <v>66</v>
      </c>
      <c r="M27" s="2" t="s">
        <v>67</v>
      </c>
      <c r="N27" s="2" t="s">
        <v>68</v>
      </c>
      <c r="O27" s="2" t="s">
        <v>69</v>
      </c>
      <c r="P27" s="2" t="s">
        <v>70</v>
      </c>
      <c r="Q27" s="2" t="s">
        <v>71</v>
      </c>
      <c r="R27" s="2" t="s">
        <v>72</v>
      </c>
      <c r="S27" s="2" t="s">
        <v>73</v>
      </c>
      <c r="T27" s="2" t="s">
        <v>74</v>
      </c>
      <c r="U27" s="2" t="s">
        <v>75</v>
      </c>
      <c r="V27" s="2" t="s">
        <v>76</v>
      </c>
      <c r="W27" s="2" t="s">
        <v>77</v>
      </c>
      <c r="X27" s="2" t="s">
        <v>78</v>
      </c>
      <c r="Y27" s="2" t="s">
        <v>79</v>
      </c>
      <c r="Z27" s="2" t="s">
        <v>80</v>
      </c>
      <c r="AA27" s="2" t="s">
        <v>81</v>
      </c>
      <c r="AB27" s="2" t="s">
        <v>82</v>
      </c>
      <c r="AC27" s="2" t="s">
        <v>83</v>
      </c>
      <c r="AD27" s="2" t="s">
        <v>84</v>
      </c>
      <c r="AE27" s="2" t="s">
        <v>85</v>
      </c>
      <c r="AF27" s="2" t="s">
        <v>86</v>
      </c>
      <c r="AG27" s="2" t="s">
        <v>87</v>
      </c>
      <c r="AH27" s="2" t="s">
        <v>88</v>
      </c>
      <c r="AI27" s="2" t="s">
        <v>89</v>
      </c>
      <c r="AJ27" s="3" t="s">
        <v>90</v>
      </c>
    </row>
    <row r="28" spans="1:37">
      <c r="A28" s="1" t="s">
        <v>147</v>
      </c>
      <c r="C28" s="5" t="s">
        <v>139</v>
      </c>
      <c r="D28">
        <v>0.2</v>
      </c>
      <c r="E28">
        <v>0.24099999999999999</v>
      </c>
      <c r="F28">
        <v>0.35199999999999998</v>
      </c>
      <c r="G28">
        <v>0.38500000000000001</v>
      </c>
      <c r="H28">
        <v>0.309</v>
      </c>
      <c r="I28">
        <v>0.33100000000000002</v>
      </c>
      <c r="J28">
        <v>0.249</v>
      </c>
      <c r="K28">
        <v>0.159</v>
      </c>
      <c r="L28">
        <v>8.7999999999999995E-2</v>
      </c>
      <c r="M28">
        <v>6.3E-2</v>
      </c>
      <c r="N28">
        <v>2.9000000000000001E-2</v>
      </c>
      <c r="O28">
        <v>3.3000000000000002E-2</v>
      </c>
      <c r="P28">
        <v>1.2999999999999999E-2</v>
      </c>
      <c r="Q28">
        <v>8.0000000000000002E-3</v>
      </c>
      <c r="R28">
        <v>1.7000000000000001E-2</v>
      </c>
      <c r="S28">
        <v>6.0000000000000001E-3</v>
      </c>
      <c r="T28">
        <v>6.0000000000000001E-3</v>
      </c>
      <c r="U28">
        <v>1E-3</v>
      </c>
      <c r="V28">
        <v>3.0000000000000001E-3</v>
      </c>
      <c r="W28">
        <v>1E-3</v>
      </c>
      <c r="X28">
        <v>1E-4</v>
      </c>
      <c r="Y28">
        <v>1.9999999999999999E-6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7">
      <c r="C29" s="5" t="s">
        <v>140</v>
      </c>
      <c r="D29">
        <v>0.22900000000000001</v>
      </c>
      <c r="E29">
        <v>0.216</v>
      </c>
      <c r="F29">
        <v>0.27</v>
      </c>
      <c r="G29">
        <v>0.28999999999999998</v>
      </c>
      <c r="H29">
        <v>0.39100000000000001</v>
      </c>
      <c r="I29">
        <v>0.41299999999999998</v>
      </c>
      <c r="J29">
        <v>0.53800000000000003</v>
      </c>
      <c r="K29">
        <v>0.61699999999999999</v>
      </c>
      <c r="L29">
        <v>0.67300000000000004</v>
      </c>
      <c r="M29">
        <v>0.72399999999999998</v>
      </c>
      <c r="N29">
        <v>0.78500000000000003</v>
      </c>
      <c r="O29">
        <v>0.86199999999999999</v>
      </c>
      <c r="P29">
        <v>0.92600000000000005</v>
      </c>
      <c r="Q29">
        <v>0.95399999999999996</v>
      </c>
      <c r="R29">
        <v>0.91300000000000003</v>
      </c>
      <c r="S29">
        <v>0.89500000000000002</v>
      </c>
      <c r="T29">
        <v>0.92</v>
      </c>
      <c r="U29">
        <v>0.93300000000000005</v>
      </c>
      <c r="V29">
        <v>0.92200000000000004</v>
      </c>
      <c r="W29">
        <v>0.96699999999999997</v>
      </c>
      <c r="X29">
        <v>0.98799999999999999</v>
      </c>
      <c r="Y29">
        <v>0.99199999999999999</v>
      </c>
      <c r="Z29">
        <v>0.996</v>
      </c>
      <c r="AA29">
        <v>0.99970000000000003</v>
      </c>
      <c r="AB29">
        <v>0.99950000000000006</v>
      </c>
      <c r="AC29">
        <v>0.998</v>
      </c>
      <c r="AD29">
        <v>0.997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7">
      <c r="C30" s="5" t="s">
        <v>141</v>
      </c>
      <c r="D30">
        <v>0.14699999999999999</v>
      </c>
      <c r="E30">
        <v>0.1</v>
      </c>
      <c r="F30">
        <v>6.6000000000000003E-2</v>
      </c>
      <c r="G30">
        <v>3.4000000000000002E-2</v>
      </c>
      <c r="H30">
        <v>3.5000000000000003E-2</v>
      </c>
      <c r="I30">
        <v>1.6E-2</v>
      </c>
      <c r="J30">
        <v>2.3E-2</v>
      </c>
      <c r="K30">
        <v>1.9E-2</v>
      </c>
      <c r="L30">
        <v>2.1000000000000001E-2</v>
      </c>
      <c r="M30">
        <v>3.4000000000000002E-2</v>
      </c>
      <c r="N30">
        <v>3.5999999999999997E-2</v>
      </c>
      <c r="O30">
        <v>1.6E-2</v>
      </c>
      <c r="P30">
        <v>6.0000000000000001E-3</v>
      </c>
      <c r="Q30">
        <v>2E-3</v>
      </c>
      <c r="R30">
        <v>8.9999999999999998E-4</v>
      </c>
      <c r="S30">
        <v>2.9999999999999997E-4</v>
      </c>
      <c r="T30">
        <v>2.0000000000000001E-4</v>
      </c>
      <c r="U30">
        <v>1E-4</v>
      </c>
      <c r="V30">
        <v>2.0000000000000001E-4</v>
      </c>
      <c r="W30">
        <v>2.0000000000000002E-5</v>
      </c>
      <c r="X30">
        <v>7.9999999999999996E-6</v>
      </c>
      <c r="Y30">
        <v>6.9999999999999997E-7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7">
      <c r="A31" s="1" t="s">
        <v>148</v>
      </c>
      <c r="C31" s="5" t="s">
        <v>142</v>
      </c>
      <c r="D31">
        <v>0.13100000000000001</v>
      </c>
      <c r="E31">
        <v>8.5000000000000006E-2</v>
      </c>
      <c r="F31">
        <v>8.3000000000000004E-2</v>
      </c>
      <c r="G31">
        <v>4.2999999999999997E-2</v>
      </c>
      <c r="H31">
        <v>6.7000000000000004E-2</v>
      </c>
      <c r="I31">
        <v>3.2000000000000001E-2</v>
      </c>
      <c r="J31">
        <v>3.4000000000000002E-2</v>
      </c>
      <c r="K31">
        <v>1.7000000000000001E-2</v>
      </c>
      <c r="L31">
        <v>7.0000000000000001E-3</v>
      </c>
      <c r="M31">
        <v>1.2999999999999999E-2</v>
      </c>
      <c r="N31">
        <v>1.4999999999999999E-2</v>
      </c>
      <c r="O31">
        <v>1.7999999999999999E-2</v>
      </c>
      <c r="P31">
        <v>2.1000000000000001E-2</v>
      </c>
      <c r="Q31">
        <v>1.4E-2</v>
      </c>
      <c r="R31">
        <v>2.5999999999999999E-2</v>
      </c>
      <c r="S31">
        <v>3.6999999999999998E-2</v>
      </c>
      <c r="T31">
        <v>3.5000000000000003E-2</v>
      </c>
      <c r="U31">
        <v>3.1E-2</v>
      </c>
      <c r="V31">
        <v>2.4E-2</v>
      </c>
      <c r="W31">
        <v>1.4999999999999999E-2</v>
      </c>
      <c r="X31">
        <v>8.0000000000000002E-3</v>
      </c>
      <c r="Y31">
        <v>6.0000000000000001E-3</v>
      </c>
      <c r="Z31">
        <v>4.0000000000000001E-3</v>
      </c>
      <c r="AA31">
        <v>2.9999999999999997E-4</v>
      </c>
      <c r="AB31">
        <v>5.0000000000000001E-4</v>
      </c>
      <c r="AC31">
        <v>2E-3</v>
      </c>
      <c r="AD31">
        <v>3.0000000000000001E-3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7">
      <c r="A32" s="13" t="s">
        <v>65</v>
      </c>
      <c r="C32" s="12" t="s">
        <v>143</v>
      </c>
      <c r="D32">
        <v>0.29299999999999998</v>
      </c>
      <c r="E32">
        <v>0.35899999999999999</v>
      </c>
      <c r="F32">
        <v>0.22900000000000001</v>
      </c>
      <c r="G32">
        <v>0.248</v>
      </c>
      <c r="H32">
        <v>0.19700000000000001</v>
      </c>
      <c r="I32">
        <v>0.20799999999999999</v>
      </c>
      <c r="J32">
        <v>0.155</v>
      </c>
      <c r="K32">
        <v>0.188</v>
      </c>
      <c r="L32">
        <v>0.21199999999999999</v>
      </c>
      <c r="M32">
        <v>0.16600000000000001</v>
      </c>
      <c r="N32">
        <v>0.13500000000000001</v>
      </c>
      <c r="O32">
        <v>7.0999999999999994E-2</v>
      </c>
      <c r="P32">
        <v>3.4000000000000002E-2</v>
      </c>
      <c r="Q32">
        <v>2.1999999999999999E-2</v>
      </c>
      <c r="R32">
        <v>4.2999999999999997E-2</v>
      </c>
      <c r="S32">
        <v>6.2E-2</v>
      </c>
      <c r="T32">
        <v>0.04</v>
      </c>
      <c r="U32">
        <v>3.5000000000000003E-2</v>
      </c>
      <c r="V32">
        <v>5.0999999999999997E-2</v>
      </c>
      <c r="W32">
        <v>1.6E-2</v>
      </c>
      <c r="X32">
        <v>3.0000000000000001E-3</v>
      </c>
      <c r="Y32">
        <v>2E-3</v>
      </c>
      <c r="Z32">
        <v>1E-4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DFA4-1794-418E-A8AF-0039D992B31D}">
  <dimension ref="A1:BT26"/>
  <sheetViews>
    <sheetView workbookViewId="0">
      <selection activeCell="C25" sqref="C25"/>
    </sheetView>
  </sheetViews>
  <sheetFormatPr defaultColWidth="5.7109375" defaultRowHeight="14.45"/>
  <cols>
    <col min="1" max="1" width="5.7109375" customWidth="1"/>
  </cols>
  <sheetData>
    <row r="1" spans="1:72">
      <c r="B1" s="5" t="s">
        <v>138</v>
      </c>
      <c r="G1" t="s">
        <v>57</v>
      </c>
    </row>
    <row r="2" spans="1:7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</row>
    <row r="3" spans="1:72">
      <c r="A3" s="5" t="s">
        <v>91</v>
      </c>
      <c r="B3">
        <f>COUNTIF(D3:AK3,"W*")+COUNTIF(D3:AK3,"WW*")</f>
        <v>12</v>
      </c>
      <c r="C3">
        <f>COUNTIF(D3:AK3,"*L")+COUNTIF(D3:AK3,"*LL")</f>
        <v>17</v>
      </c>
      <c r="D3" t="s">
        <v>149</v>
      </c>
      <c r="E3" t="s">
        <v>150</v>
      </c>
      <c r="F3" t="s">
        <v>151</v>
      </c>
      <c r="I3" t="s">
        <v>152</v>
      </c>
      <c r="K3" t="s">
        <v>150</v>
      </c>
      <c r="L3" t="s">
        <v>150</v>
      </c>
      <c r="M3" t="s">
        <v>153</v>
      </c>
      <c r="N3" t="s">
        <v>154</v>
      </c>
      <c r="O3" t="s">
        <v>149</v>
      </c>
      <c r="P3" t="s">
        <v>155</v>
      </c>
      <c r="Q3" t="s">
        <v>152</v>
      </c>
      <c r="S3" t="s">
        <v>150</v>
      </c>
      <c r="T3" t="s">
        <v>149</v>
      </c>
      <c r="U3" t="s">
        <v>150</v>
      </c>
      <c r="V3" t="s">
        <v>150</v>
      </c>
      <c r="W3" t="s">
        <v>150</v>
      </c>
      <c r="X3" t="s">
        <v>149</v>
      </c>
      <c r="Y3" t="s">
        <v>156</v>
      </c>
      <c r="Z3" t="s">
        <v>157</v>
      </c>
      <c r="AB3" t="s">
        <v>149</v>
      </c>
      <c r="AC3" t="s">
        <v>155</v>
      </c>
      <c r="AD3" t="s">
        <v>153</v>
      </c>
      <c r="AE3" t="s">
        <v>157</v>
      </c>
      <c r="AG3" t="s">
        <v>150</v>
      </c>
      <c r="AH3" t="s">
        <v>149</v>
      </c>
      <c r="AI3" t="s">
        <v>158</v>
      </c>
      <c r="AK3" t="s">
        <v>159</v>
      </c>
      <c r="AM3" t="s">
        <v>41</v>
      </c>
      <c r="AN3" t="s">
        <v>41</v>
      </c>
      <c r="AO3" t="s">
        <v>160</v>
      </c>
      <c r="AR3" t="s">
        <v>43</v>
      </c>
      <c r="AT3" t="s">
        <v>41</v>
      </c>
      <c r="AU3" t="s">
        <v>41</v>
      </c>
      <c r="AV3" t="s">
        <v>161</v>
      </c>
      <c r="AW3" t="s">
        <v>43</v>
      </c>
      <c r="AX3" t="s">
        <v>41</v>
      </c>
      <c r="AY3" t="s">
        <v>161</v>
      </c>
      <c r="AZ3" t="s">
        <v>43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159</v>
      </c>
      <c r="BI3" t="s">
        <v>159</v>
      </c>
      <c r="BK3" t="s">
        <v>41</v>
      </c>
      <c r="BL3" t="s">
        <v>161</v>
      </c>
      <c r="BM3" t="s">
        <v>161</v>
      </c>
      <c r="BN3" t="s">
        <v>159</v>
      </c>
      <c r="BP3" t="s">
        <v>41</v>
      </c>
      <c r="BQ3" t="s">
        <v>41</v>
      </c>
      <c r="BR3" t="s">
        <v>158</v>
      </c>
      <c r="BT3" t="s">
        <v>159</v>
      </c>
    </row>
    <row r="4" spans="1:72">
      <c r="A4" s="5" t="s">
        <v>94</v>
      </c>
      <c r="B4">
        <f t="shared" ref="B4:B5" si="0">COUNTIF(D4:AK4,"W*")+COUNTIF(D4:AK4,"WW*")</f>
        <v>13</v>
      </c>
      <c r="C4">
        <f t="shared" ref="C4:C5" si="1">COUNTIF(D4:AK4,"*L")+COUNTIF(D4:AK4,"*LL")</f>
        <v>11</v>
      </c>
      <c r="D4" t="s">
        <v>149</v>
      </c>
      <c r="F4" t="s">
        <v>149</v>
      </c>
      <c r="G4" t="s">
        <v>149</v>
      </c>
      <c r="H4" t="s">
        <v>149</v>
      </c>
      <c r="J4" t="s">
        <v>149</v>
      </c>
      <c r="L4" t="s">
        <v>149</v>
      </c>
      <c r="M4" t="s">
        <v>162</v>
      </c>
      <c r="N4" t="s">
        <v>149</v>
      </c>
      <c r="O4" t="s">
        <v>149</v>
      </c>
      <c r="P4" t="s">
        <v>163</v>
      </c>
      <c r="R4" t="s">
        <v>149</v>
      </c>
      <c r="S4" t="s">
        <v>157</v>
      </c>
      <c r="T4" t="s">
        <v>150</v>
      </c>
      <c r="U4" t="s">
        <v>156</v>
      </c>
      <c r="W4" t="s">
        <v>150</v>
      </c>
      <c r="X4" t="s">
        <v>150</v>
      </c>
      <c r="Z4" t="s">
        <v>150</v>
      </c>
      <c r="AA4" t="s">
        <v>150</v>
      </c>
      <c r="AB4" t="s">
        <v>151</v>
      </c>
      <c r="AC4" t="s">
        <v>163</v>
      </c>
      <c r="AD4" t="s">
        <v>162</v>
      </c>
      <c r="AE4" t="s">
        <v>150</v>
      </c>
      <c r="AG4" t="s">
        <v>157</v>
      </c>
      <c r="AI4" t="s">
        <v>41</v>
      </c>
      <c r="AJ4" t="s">
        <v>41</v>
      </c>
      <c r="AK4" t="s">
        <v>41</v>
      </c>
      <c r="AM4" t="s">
        <v>41</v>
      </c>
      <c r="AN4" t="s">
        <v>158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U4" t="s">
        <v>41</v>
      </c>
      <c r="AV4" t="s">
        <v>164</v>
      </c>
      <c r="AW4" t="s">
        <v>41</v>
      </c>
      <c r="AX4" t="s">
        <v>41</v>
      </c>
      <c r="AY4" t="s">
        <v>164</v>
      </c>
      <c r="BA4" t="s">
        <v>41</v>
      </c>
      <c r="BB4" t="s">
        <v>159</v>
      </c>
      <c r="BC4" t="s">
        <v>41</v>
      </c>
      <c r="BD4" t="s">
        <v>159</v>
      </c>
      <c r="BF4" t="s">
        <v>41</v>
      </c>
      <c r="BG4" t="s">
        <v>41</v>
      </c>
      <c r="BI4" t="s">
        <v>41</v>
      </c>
      <c r="BJ4" t="s">
        <v>41</v>
      </c>
      <c r="BK4" t="s">
        <v>158</v>
      </c>
      <c r="BL4" t="s">
        <v>164</v>
      </c>
      <c r="BM4" t="s">
        <v>164</v>
      </c>
      <c r="BN4" t="s">
        <v>41</v>
      </c>
      <c r="BP4" t="s">
        <v>159</v>
      </c>
      <c r="BQ4" t="s">
        <v>41</v>
      </c>
      <c r="BR4" t="s">
        <v>41</v>
      </c>
      <c r="BS4" t="s">
        <v>41</v>
      </c>
      <c r="BT4" t="s">
        <v>41</v>
      </c>
    </row>
    <row r="5" spans="1:72">
      <c r="A5" s="5" t="s">
        <v>96</v>
      </c>
      <c r="B5">
        <f t="shared" si="0"/>
        <v>9</v>
      </c>
      <c r="C5">
        <f t="shared" si="1"/>
        <v>19</v>
      </c>
      <c r="D5" t="s">
        <v>157</v>
      </c>
      <c r="F5" t="s">
        <v>165</v>
      </c>
      <c r="G5" t="s">
        <v>150</v>
      </c>
      <c r="H5" t="s">
        <v>152</v>
      </c>
      <c r="I5" t="s">
        <v>150</v>
      </c>
      <c r="K5" t="s">
        <v>157</v>
      </c>
      <c r="L5" t="s">
        <v>150</v>
      </c>
      <c r="M5" t="s">
        <v>150</v>
      </c>
      <c r="N5" t="s">
        <v>149</v>
      </c>
      <c r="O5" t="s">
        <v>150</v>
      </c>
      <c r="P5" t="s">
        <v>149</v>
      </c>
      <c r="Q5" t="s">
        <v>150</v>
      </c>
      <c r="R5" t="s">
        <v>150</v>
      </c>
      <c r="T5" t="s">
        <v>157</v>
      </c>
      <c r="U5" t="s">
        <v>150</v>
      </c>
      <c r="V5" t="s">
        <v>149</v>
      </c>
      <c r="W5" t="s">
        <v>152</v>
      </c>
      <c r="X5" t="s">
        <v>150</v>
      </c>
      <c r="Z5" t="s">
        <v>149</v>
      </c>
      <c r="AA5" t="s">
        <v>150</v>
      </c>
      <c r="AB5" t="s">
        <v>166</v>
      </c>
      <c r="AC5" t="s">
        <v>149</v>
      </c>
      <c r="AD5" t="s">
        <v>150</v>
      </c>
      <c r="AF5" t="s">
        <v>157</v>
      </c>
      <c r="AH5" t="s">
        <v>41</v>
      </c>
      <c r="AI5" t="s">
        <v>164</v>
      </c>
      <c r="AJ5" t="s">
        <v>159</v>
      </c>
      <c r="AK5" t="s">
        <v>43</v>
      </c>
      <c r="AM5" t="s">
        <v>159</v>
      </c>
      <c r="AN5" t="s">
        <v>161</v>
      </c>
      <c r="AO5" t="s">
        <v>167</v>
      </c>
      <c r="AP5" t="s">
        <v>41</v>
      </c>
      <c r="AQ5" t="s">
        <v>43</v>
      </c>
      <c r="AR5" t="s">
        <v>41</v>
      </c>
      <c r="AT5" t="s">
        <v>159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C5" t="s">
        <v>159</v>
      </c>
      <c r="BD5" t="s">
        <v>41</v>
      </c>
      <c r="BE5" t="s">
        <v>41</v>
      </c>
      <c r="BF5" t="s">
        <v>43</v>
      </c>
      <c r="BG5" t="s">
        <v>41</v>
      </c>
      <c r="BI5" t="s">
        <v>41</v>
      </c>
      <c r="BJ5" t="s">
        <v>41</v>
      </c>
      <c r="BK5" t="s">
        <v>161</v>
      </c>
      <c r="BL5" t="s">
        <v>41</v>
      </c>
      <c r="BM5" t="s">
        <v>41</v>
      </c>
      <c r="BO5" t="s">
        <v>159</v>
      </c>
      <c r="BQ5" t="s">
        <v>41</v>
      </c>
      <c r="BR5" t="s">
        <v>164</v>
      </c>
      <c r="BS5" t="s">
        <v>159</v>
      </c>
      <c r="BT5" t="s">
        <v>43</v>
      </c>
    </row>
    <row r="6" spans="1:72">
      <c r="A6" s="5" t="s">
        <v>50</v>
      </c>
    </row>
    <row r="7" spans="1:7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</row>
    <row r="8" spans="1:72">
      <c r="A8" t="s">
        <v>52</v>
      </c>
      <c r="B8" s="11">
        <f t="shared" ref="B8:AI8" si="2">B$7/$C$24</f>
        <v>0</v>
      </c>
      <c r="C8" s="11">
        <f t="shared" si="2"/>
        <v>3.2258064516129031E-2</v>
      </c>
      <c r="D8" s="11">
        <f t="shared" si="2"/>
        <v>6.4516129032258063E-2</v>
      </c>
      <c r="E8" s="11">
        <f t="shared" si="2"/>
        <v>9.6774193548387094E-2</v>
      </c>
      <c r="F8" s="11">
        <f t="shared" si="2"/>
        <v>0.12903225806451613</v>
      </c>
      <c r="G8" s="11">
        <f t="shared" si="2"/>
        <v>0.16129032258064516</v>
      </c>
      <c r="H8" s="11">
        <f t="shared" si="2"/>
        <v>0.19354838709677419</v>
      </c>
      <c r="I8" s="11">
        <f t="shared" si="2"/>
        <v>0.22580645161290322</v>
      </c>
      <c r="J8" s="11">
        <f t="shared" si="2"/>
        <v>0.25806451612903225</v>
      </c>
      <c r="K8" s="11">
        <f t="shared" si="2"/>
        <v>0.29032258064516131</v>
      </c>
      <c r="L8" s="11">
        <f t="shared" si="2"/>
        <v>0.32258064516129031</v>
      </c>
      <c r="M8" s="11">
        <f t="shared" si="2"/>
        <v>0.35483870967741937</v>
      </c>
      <c r="N8" s="11">
        <f t="shared" si="2"/>
        <v>0.38709677419354838</v>
      </c>
      <c r="O8" s="11">
        <f t="shared" si="2"/>
        <v>0.41935483870967744</v>
      </c>
      <c r="P8" s="11">
        <f t="shared" si="2"/>
        <v>0.45161290322580644</v>
      </c>
      <c r="Q8" s="11">
        <f t="shared" si="2"/>
        <v>0.4838709677419355</v>
      </c>
      <c r="R8" s="11">
        <f t="shared" si="2"/>
        <v>0.5161290322580645</v>
      </c>
      <c r="S8" s="11">
        <f t="shared" si="2"/>
        <v>0.54838709677419351</v>
      </c>
      <c r="T8" s="11">
        <f t="shared" si="2"/>
        <v>0.58064516129032262</v>
      </c>
      <c r="U8" s="11">
        <f t="shared" si="2"/>
        <v>0.61290322580645162</v>
      </c>
      <c r="V8" s="11">
        <f t="shared" si="2"/>
        <v>0.64516129032258063</v>
      </c>
      <c r="W8" s="11">
        <f t="shared" si="2"/>
        <v>0.67741935483870963</v>
      </c>
      <c r="X8" s="11">
        <f t="shared" si="2"/>
        <v>0.70967741935483875</v>
      </c>
      <c r="Y8" s="11">
        <f t="shared" si="2"/>
        <v>0.74193548387096775</v>
      </c>
      <c r="Z8" s="11">
        <f t="shared" si="2"/>
        <v>0.77419354838709675</v>
      </c>
      <c r="AA8" s="11">
        <f t="shared" si="2"/>
        <v>0.80645161290322576</v>
      </c>
      <c r="AB8" s="11">
        <f t="shared" si="2"/>
        <v>0.83870967741935487</v>
      </c>
      <c r="AC8" s="11">
        <f t="shared" si="2"/>
        <v>0.87096774193548387</v>
      </c>
      <c r="AD8" s="11">
        <f t="shared" si="2"/>
        <v>0.90322580645161288</v>
      </c>
      <c r="AE8" s="11">
        <f t="shared" si="2"/>
        <v>0.93548387096774188</v>
      </c>
      <c r="AF8" s="11">
        <f t="shared" si="2"/>
        <v>0.967741935483871</v>
      </c>
      <c r="AG8" s="11">
        <f t="shared" si="2"/>
        <v>1</v>
      </c>
      <c r="AH8" s="11">
        <f t="shared" si="2"/>
        <v>1.032258064516129</v>
      </c>
      <c r="AI8" s="11">
        <f t="shared" si="2"/>
        <v>1.064516129032258</v>
      </c>
    </row>
    <row r="9" spans="1:72">
      <c r="A9" s="5" t="s">
        <v>91</v>
      </c>
      <c r="B9">
        <f t="shared" ref="B9:AI9" si="3">IF(OR(B$7&lt;$B3,$C24-$C3&lt;B$7),0,COMBIN($C24-($B3+$C3),B$7-$B3)/POWER(2,$C24-($B3+$C3)))</f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0.25</v>
      </c>
      <c r="O9">
        <f t="shared" si="3"/>
        <v>0.5</v>
      </c>
      <c r="P9">
        <f t="shared" si="3"/>
        <v>0.25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  <c r="AG9">
        <f t="shared" si="3"/>
        <v>0</v>
      </c>
      <c r="AH9">
        <f t="shared" si="3"/>
        <v>0</v>
      </c>
      <c r="AI9">
        <f t="shared" si="3"/>
        <v>0</v>
      </c>
    </row>
    <row r="10" spans="1:72">
      <c r="A10" t="s">
        <v>52</v>
      </c>
      <c r="B10" s="11">
        <f t="shared" ref="B10:AI10" si="4">B$7/$C$25</f>
        <v>0</v>
      </c>
      <c r="C10" s="11">
        <f t="shared" si="4"/>
        <v>3.7037037037037035E-2</v>
      </c>
      <c r="D10" s="11">
        <f t="shared" si="4"/>
        <v>7.407407407407407E-2</v>
      </c>
      <c r="E10" s="11">
        <f t="shared" si="4"/>
        <v>0.1111111111111111</v>
      </c>
      <c r="F10" s="11">
        <f t="shared" si="4"/>
        <v>0.14814814814814814</v>
      </c>
      <c r="G10" s="11">
        <f t="shared" si="4"/>
        <v>0.18518518518518517</v>
      </c>
      <c r="H10" s="11">
        <f t="shared" si="4"/>
        <v>0.22222222222222221</v>
      </c>
      <c r="I10" s="11">
        <f t="shared" si="4"/>
        <v>0.25925925925925924</v>
      </c>
      <c r="J10" s="11">
        <f t="shared" si="4"/>
        <v>0.29629629629629628</v>
      </c>
      <c r="K10" s="11">
        <f t="shared" si="4"/>
        <v>0.33333333333333331</v>
      </c>
      <c r="L10" s="11">
        <f t="shared" si="4"/>
        <v>0.37037037037037035</v>
      </c>
      <c r="M10" s="11">
        <f t="shared" si="4"/>
        <v>0.40740740740740738</v>
      </c>
      <c r="N10" s="11">
        <f t="shared" si="4"/>
        <v>0.44444444444444442</v>
      </c>
      <c r="O10" s="11">
        <f t="shared" si="4"/>
        <v>0.48148148148148145</v>
      </c>
      <c r="P10" s="11">
        <f t="shared" si="4"/>
        <v>0.51851851851851849</v>
      </c>
      <c r="Q10" s="11">
        <f t="shared" si="4"/>
        <v>0.55555555555555558</v>
      </c>
      <c r="R10" s="11">
        <f t="shared" si="4"/>
        <v>0.59259259259259256</v>
      </c>
      <c r="S10" s="11">
        <f t="shared" si="4"/>
        <v>0.62962962962962965</v>
      </c>
      <c r="T10" s="11">
        <f t="shared" si="4"/>
        <v>0.66666666666666663</v>
      </c>
      <c r="U10" s="11">
        <f t="shared" si="4"/>
        <v>0.70370370370370372</v>
      </c>
      <c r="V10" s="11">
        <f t="shared" si="4"/>
        <v>0.7407407407407407</v>
      </c>
      <c r="W10" s="11">
        <f t="shared" si="4"/>
        <v>0.77777777777777779</v>
      </c>
      <c r="X10" s="11">
        <f t="shared" si="4"/>
        <v>0.81481481481481477</v>
      </c>
      <c r="Y10" s="11">
        <f t="shared" si="4"/>
        <v>0.85185185185185186</v>
      </c>
      <c r="Z10" s="11">
        <f t="shared" si="4"/>
        <v>0.88888888888888884</v>
      </c>
      <c r="AA10" s="11">
        <f t="shared" si="4"/>
        <v>0.92592592592592593</v>
      </c>
      <c r="AB10" s="11">
        <f t="shared" si="4"/>
        <v>0.96296296296296291</v>
      </c>
      <c r="AC10" s="11">
        <f t="shared" si="4"/>
        <v>1</v>
      </c>
      <c r="AD10" s="11">
        <f t="shared" si="4"/>
        <v>1.037037037037037</v>
      </c>
      <c r="AE10" s="11">
        <f t="shared" si="4"/>
        <v>1.0740740740740742</v>
      </c>
      <c r="AF10" s="11">
        <f t="shared" si="4"/>
        <v>1.1111111111111112</v>
      </c>
      <c r="AG10" s="11">
        <f t="shared" si="4"/>
        <v>1.1481481481481481</v>
      </c>
      <c r="AH10" s="11">
        <f t="shared" si="4"/>
        <v>1.1851851851851851</v>
      </c>
      <c r="AI10" s="11">
        <f t="shared" si="4"/>
        <v>1.2222222222222223</v>
      </c>
    </row>
    <row r="11" spans="1:72">
      <c r="A11" s="5" t="s">
        <v>94</v>
      </c>
      <c r="B11">
        <f t="shared" ref="B11:AI11" si="5">IF(OR(B$7&lt;$B4,$C25-$C4&lt;B$7),0,COMBIN($C25-($B4+$C4),B$7-$B4)/POWER(2,$C25-($B4+$C4)))</f>
        <v>0</v>
      </c>
      <c r="C11">
        <f t="shared" si="5"/>
        <v>0</v>
      </c>
      <c r="D11">
        <f t="shared" si="5"/>
        <v>0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0</v>
      </c>
      <c r="M11">
        <f t="shared" si="5"/>
        <v>0</v>
      </c>
      <c r="N11">
        <f t="shared" si="5"/>
        <v>0</v>
      </c>
      <c r="O11">
        <f t="shared" si="5"/>
        <v>0.125</v>
      </c>
      <c r="P11">
        <f t="shared" si="5"/>
        <v>0.375</v>
      </c>
      <c r="Q11">
        <f t="shared" si="5"/>
        <v>0.375</v>
      </c>
      <c r="R11">
        <f t="shared" si="5"/>
        <v>0.125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</row>
    <row r="12" spans="1:72">
      <c r="A12" t="s">
        <v>52</v>
      </c>
      <c r="B12" s="11">
        <f t="shared" ref="B12:AI12" si="6">B$7/$C$26</f>
        <v>0</v>
      </c>
      <c r="C12" s="11">
        <f t="shared" si="6"/>
        <v>3.0303030303030304E-2</v>
      </c>
      <c r="D12" s="11">
        <f t="shared" si="6"/>
        <v>6.0606060606060608E-2</v>
      </c>
      <c r="E12" s="11">
        <f t="shared" si="6"/>
        <v>9.0909090909090912E-2</v>
      </c>
      <c r="F12" s="11">
        <f t="shared" si="6"/>
        <v>0.12121212121212122</v>
      </c>
      <c r="G12" s="11">
        <f t="shared" si="6"/>
        <v>0.15151515151515152</v>
      </c>
      <c r="H12" s="11">
        <f t="shared" si="6"/>
        <v>0.18181818181818182</v>
      </c>
      <c r="I12" s="11">
        <f t="shared" si="6"/>
        <v>0.21212121212121213</v>
      </c>
      <c r="J12" s="11">
        <f t="shared" si="6"/>
        <v>0.24242424242424243</v>
      </c>
      <c r="K12" s="11">
        <f t="shared" si="6"/>
        <v>0.27272727272727271</v>
      </c>
      <c r="L12" s="11">
        <f t="shared" si="6"/>
        <v>0.30303030303030304</v>
      </c>
      <c r="M12" s="11">
        <f t="shared" si="6"/>
        <v>0.33333333333333331</v>
      </c>
      <c r="N12" s="11">
        <f t="shared" si="6"/>
        <v>0.36363636363636365</v>
      </c>
      <c r="O12" s="11">
        <f t="shared" si="6"/>
        <v>0.39393939393939392</v>
      </c>
      <c r="P12" s="11">
        <f t="shared" si="6"/>
        <v>0.42424242424242425</v>
      </c>
      <c r="Q12" s="11">
        <f t="shared" si="6"/>
        <v>0.45454545454545453</v>
      </c>
      <c r="R12" s="11">
        <f t="shared" si="6"/>
        <v>0.48484848484848486</v>
      </c>
      <c r="S12" s="11">
        <f t="shared" si="6"/>
        <v>0.51515151515151514</v>
      </c>
      <c r="T12" s="11">
        <f t="shared" si="6"/>
        <v>0.54545454545454541</v>
      </c>
      <c r="U12" s="11">
        <f t="shared" si="6"/>
        <v>0.5757575757575758</v>
      </c>
      <c r="V12" s="11">
        <f t="shared" si="6"/>
        <v>0.60606060606060608</v>
      </c>
      <c r="W12" s="11">
        <f t="shared" si="6"/>
        <v>0.63636363636363635</v>
      </c>
      <c r="X12" s="11">
        <f t="shared" si="6"/>
        <v>0.66666666666666663</v>
      </c>
      <c r="Y12" s="11">
        <f t="shared" si="6"/>
        <v>0.69696969696969702</v>
      </c>
      <c r="Z12" s="11">
        <f t="shared" si="6"/>
        <v>0.72727272727272729</v>
      </c>
      <c r="AA12" s="11">
        <f t="shared" si="6"/>
        <v>0.75757575757575757</v>
      </c>
      <c r="AB12" s="11">
        <f t="shared" si="6"/>
        <v>0.78787878787878785</v>
      </c>
      <c r="AC12" s="11">
        <f t="shared" si="6"/>
        <v>0.81818181818181823</v>
      </c>
      <c r="AD12" s="11">
        <f t="shared" si="6"/>
        <v>0.84848484848484851</v>
      </c>
      <c r="AE12" s="11">
        <f t="shared" si="6"/>
        <v>0.87878787878787878</v>
      </c>
      <c r="AF12" s="11">
        <f t="shared" si="6"/>
        <v>0.90909090909090906</v>
      </c>
      <c r="AG12" s="11">
        <f t="shared" si="6"/>
        <v>0.93939393939393945</v>
      </c>
      <c r="AH12" s="11">
        <f t="shared" si="6"/>
        <v>0.96969696969696972</v>
      </c>
      <c r="AI12" s="11">
        <f t="shared" si="6"/>
        <v>1</v>
      </c>
    </row>
    <row r="13" spans="1:72">
      <c r="A13" s="5" t="s">
        <v>96</v>
      </c>
      <c r="B13">
        <f t="shared" ref="B13:AI13" si="7">IF(OR(B$7&lt;$B5,$C26-$C5&lt;B$7),0,COMBIN($C26-($B5+$C5),B$7-$B5)/POWER(2,$C26-($B5+$C5)))</f>
        <v>0</v>
      </c>
      <c r="C13">
        <f t="shared" si="7"/>
        <v>0</v>
      </c>
      <c r="D13">
        <f t="shared" si="7"/>
        <v>0</v>
      </c>
      <c r="E13">
        <f t="shared" si="7"/>
        <v>0</v>
      </c>
      <c r="F13">
        <f t="shared" si="7"/>
        <v>0</v>
      </c>
      <c r="G13">
        <f t="shared" si="7"/>
        <v>0</v>
      </c>
      <c r="H13">
        <f t="shared" si="7"/>
        <v>0</v>
      </c>
      <c r="I13">
        <f t="shared" si="7"/>
        <v>0</v>
      </c>
      <c r="J13">
        <f t="shared" si="7"/>
        <v>0</v>
      </c>
      <c r="K13">
        <f t="shared" si="7"/>
        <v>3.125E-2</v>
      </c>
      <c r="L13">
        <f t="shared" si="7"/>
        <v>0.15625</v>
      </c>
      <c r="M13">
        <f t="shared" si="7"/>
        <v>0.3125</v>
      </c>
      <c r="N13">
        <f t="shared" si="7"/>
        <v>0.3125</v>
      </c>
      <c r="O13">
        <f t="shared" si="7"/>
        <v>0.15625</v>
      </c>
      <c r="P13">
        <f t="shared" si="7"/>
        <v>3.125E-2</v>
      </c>
      <c r="Q13">
        <f t="shared" si="7"/>
        <v>0</v>
      </c>
      <c r="R13">
        <f t="shared" si="7"/>
        <v>0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</row>
    <row r="14" spans="1:72">
      <c r="A14" s="5" t="s">
        <v>99</v>
      </c>
    </row>
    <row r="15" spans="1:72">
      <c r="A15" t="s">
        <v>51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</row>
    <row r="16" spans="1:72">
      <c r="A16" s="5" t="s">
        <v>91</v>
      </c>
      <c r="B16">
        <f t="shared" ref="B16:AH16" si="8">B9*(SUMIF($B10:$AH10,"&lt;" &amp; B8,$B11:$AH11)*SUMIF($B12:$AH12,"&lt;" &amp; B8,$B13:$AH13)+SUMIF($B10:$AH10,"=" &amp; B8,$B11:$AH11)*SUMIF($B12:$AH12,"&lt;" &amp; B8,$B13:$AH13)*(1/2)+SUMIF($B12:$AH12,"=" &amp; B8,$B13:$AH13)*SUMIF($B10:$AH10,"&lt;" &amp; B8,$B11:$AH11)*(1/2)+SUMIF($B10:$AH10,"=" &amp; B8,$B11:$AH11)*SUMIF($B12:$AH12,"=" &amp; B8,$B13:$AH13)*(1/3))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8"/>
        <v>0</v>
      </c>
      <c r="G16">
        <f t="shared" si="8"/>
        <v>0</v>
      </c>
      <c r="H16">
        <f t="shared" si="8"/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</v>
      </c>
      <c r="N16">
        <f t="shared" si="8"/>
        <v>0</v>
      </c>
      <c r="O16">
        <f t="shared" si="8"/>
        <v>0</v>
      </c>
      <c r="P16">
        <f t="shared" si="8"/>
        <v>0</v>
      </c>
      <c r="Q16">
        <f t="shared" si="8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8"/>
        <v>0</v>
      </c>
      <c r="AI16">
        <f t="shared" ref="AI16" si="9">AI9*(SUMIF($B10:$AH10,"&lt;" &amp; AI8,$B11:$AH11)*SUMIF($B12:$AH12,"&lt;" &amp; AI8,$B13:$AH13)+SUMIF($B10:$AH10,"=" &amp; AI8,$B11:$AH11)*SUMIF($B12:$AH12,"&lt;" &amp; AI8,$B13:$AH13)*(1/2)+SUMIF($B12:$AH12,"=" &amp; AI8,$B13:$AH13)*SUMIF($B10:$AH10,"&lt;" &amp; AI8,$B11:$AH11)*(1/2)+SUMIF($B10:$AH10,"=" &amp; AI8,$B11:$AH11)*SUMIF($B12:$AH12,"=" &amp; AI8,$B13:$AH13)*(1/3))</f>
        <v>0</v>
      </c>
    </row>
    <row r="17" spans="1:37">
      <c r="A17" s="5" t="s">
        <v>94</v>
      </c>
      <c r="B17">
        <f>B11*(SUMIF($B8:$AH8,"&lt;" &amp; B10,$B9:$AH9)*SUMIF($B12:$AH12,"&lt;" &amp; B10,$B13:$AH13)+SUMIF($B8:$AH8,"=" &amp; B10,$B9:$AH9)*SUMIF($B12:$AH12,"&lt;" &amp; B10,$B13:$AH13)*(1/2)+SUMIF($B8:$AH8,"&lt;" &amp; B10,$B9:$AH9)*SUMIF($B12:$AH12,"=" &amp; B10,$B13:$AH13)*(1/2)+SUMIF($B8:$AH8,"=" &amp; B10,$B9:$AH9)*SUMIF($B12:$AH12,"=" &amp; B10,$B13:$AH13)*(1/3))</f>
        <v>0</v>
      </c>
      <c r="C17">
        <f>C11*(SUMIF($B8:$AH8,"&lt;" &amp; C10,$B9:$AH9)*SUMIF($B12:$AH12,"&lt;" &amp; C10,$B13:$AH13)+SUMIF($B8:$AH8,"=" &amp; C10,$B9:$AH9)*SUMIF($B12:$AH12,"&lt;" &amp; C10,$B13:$AH13)*(1/2)+SUMIF($B8:$AH8,"&lt;" &amp; C10,$B9:$AH9)*SUMIF($B12:$AH12,"=" &amp; C10,$B13:$AH13)*(1/2)+SUMIF($B8:$AH8,"=" &amp; C10,$B9:$AH9)*SUMIF($B12:$AH12,"=" &amp; C10,$B13:$AH13)*(1/3))</f>
        <v>0</v>
      </c>
      <c r="D17">
        <f t="shared" ref="D17:AH17" si="10">D11*(SUMIF($B8:$AH8,"&lt;" &amp; D10,$B9:$AH9)*SUMIF($B12:$AH12,"&lt;" &amp; D10,$B13:$AH13)+SUMIF($B8:$AH8,"=" &amp; D10,$B9:$AH9)*SUMIF($B12:$AH12,"&lt;" &amp; D10,$B13:$AH13)*(1/2)+SUMIF($B8:$AH8,"&lt;" &amp; D10,$B9:$AH9)*SUMIF($B12:$AH12,"=" &amp; D10,$B13:$AH13)*(1/2)+SUMIF($B8:$AH8,"=" &amp; D10,$B9:$AH9)*SUMIF($B12:$AH12,"=" &amp; D10,$B13:$AH13)*(1/3))</f>
        <v>0</v>
      </c>
      <c r="E17">
        <f t="shared" si="10"/>
        <v>0</v>
      </c>
      <c r="F17">
        <f t="shared" si="10"/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 t="shared" si="10"/>
        <v>0</v>
      </c>
      <c r="M17">
        <f t="shared" si="10"/>
        <v>0</v>
      </c>
      <c r="N17">
        <f t="shared" si="10"/>
        <v>0</v>
      </c>
      <c r="O17">
        <f t="shared" si="10"/>
        <v>0.125</v>
      </c>
      <c r="P17">
        <f t="shared" si="10"/>
        <v>0.375</v>
      </c>
      <c r="Q17">
        <f t="shared" si="10"/>
        <v>0.375</v>
      </c>
      <c r="R17">
        <f t="shared" si="10"/>
        <v>0.125</v>
      </c>
      <c r="S17">
        <f t="shared" si="10"/>
        <v>0</v>
      </c>
      <c r="T17">
        <f t="shared" si="10"/>
        <v>0</v>
      </c>
      <c r="U17">
        <f t="shared" si="10"/>
        <v>0</v>
      </c>
      <c r="V17">
        <f t="shared" si="10"/>
        <v>0</v>
      </c>
      <c r="W17">
        <f t="shared" si="10"/>
        <v>0</v>
      </c>
      <c r="X17">
        <f t="shared" si="10"/>
        <v>0</v>
      </c>
      <c r="Y17">
        <f t="shared" si="10"/>
        <v>0</v>
      </c>
      <c r="Z17">
        <f t="shared" si="10"/>
        <v>0</v>
      </c>
      <c r="AA17">
        <f t="shared" si="10"/>
        <v>0</v>
      </c>
      <c r="AB17">
        <f t="shared" si="10"/>
        <v>0</v>
      </c>
      <c r="AC17">
        <f t="shared" si="10"/>
        <v>0</v>
      </c>
      <c r="AD17">
        <f t="shared" si="10"/>
        <v>0</v>
      </c>
      <c r="AE17">
        <f t="shared" si="10"/>
        <v>0</v>
      </c>
      <c r="AF17">
        <f t="shared" si="10"/>
        <v>0</v>
      </c>
      <c r="AG17">
        <f t="shared" si="10"/>
        <v>0</v>
      </c>
      <c r="AH17">
        <f t="shared" si="10"/>
        <v>0</v>
      </c>
      <c r="AI17">
        <f t="shared" ref="AI17" si="11">AI11*(SUMIF($B8:$AH8,"&lt;" &amp; AI10,$B9:$AH9)*SUMIF($B12:$AH12,"&lt;" &amp; AI10,$B13:$AH13)+SUMIF($B8:$AH8,"=" &amp; AI10,$B9:$AH9)*SUMIF($B12:$AH12,"&lt;" &amp; AI10,$B13:$AH13)*(1/2)+SUMIF($B8:$AH8,"&lt;" &amp; AI10,$B9:$AH9)*SUMIF($B12:$AH12,"=" &amp; AI10,$B13:$AH13)*(1/2)+SUMIF($B8:$AH8,"=" &amp; AI10,$B9:$AH9)*SUMIF($B12:$AH12,"=" &amp; AI10,$B13:$AH13)*(1/3))</f>
        <v>0</v>
      </c>
    </row>
    <row r="18" spans="1:37">
      <c r="A18" s="5" t="s">
        <v>96</v>
      </c>
      <c r="B18">
        <f>B13*(SUMIF($B8:$AH8,"&lt;" &amp; B12,$B9:$AH9)*SUMIF($B10:$AH10,"&lt;" &amp; B12,$B11:$AH11)+SUMIF($B8:$AH8,"=" &amp; B12,$B9:$AH9)*SUMIF($B10:$AH10,"&lt;" &amp; B12,$B11:$AH11)*(1/2)+SUMIF($B8:$AH8,"&lt;" &amp; B12,$B9:$AH9)*SUMIF($B10:$AH10,"=" &amp; B12,$B11:$AH11)*(1/2)+SUMIF($B8:$AH8,"=" &amp; B12,$B9:$AH9)*SUMIF($B10:$AH10,"=" &amp; B12,$B11:$AH11)*(1/3))</f>
        <v>0</v>
      </c>
      <c r="C18">
        <f t="shared" ref="C18:AH18" si="12">C13*(SUMIF($B8:$AH8,"&lt;" &amp; C12,$B9:$AH9)*SUMIF($B10:$AH10,"&lt;" &amp; C12,$B11:$AH11)+SUMIF($B8:$AH8,"=" &amp; C12,$B9:$AH9)*SUMIF($B10:$AH10,"&lt;" &amp; C12,$B11:$AH11)*(1/2)+SUMIF($B8:$AH8,"&lt;" &amp; C12,$B9:$AH9)*SUMIF($B10:$AH10,"=" &amp; C12,$B11:$AH11)*(1/2)+SUMIF($B8:$AH8,"=" &amp; C12,$B9:$AH9)*SUMIF($B10:$AH10,"=" &amp; C12,$B11:$AH11)*(1/3))</f>
        <v>0</v>
      </c>
      <c r="D18">
        <f t="shared" si="12"/>
        <v>0</v>
      </c>
      <c r="E18">
        <f t="shared" si="12"/>
        <v>0</v>
      </c>
      <c r="F18">
        <f t="shared" si="12"/>
        <v>0</v>
      </c>
      <c r="G18">
        <f t="shared" si="12"/>
        <v>0</v>
      </c>
      <c r="H18">
        <f t="shared" si="12"/>
        <v>0</v>
      </c>
      <c r="I18">
        <f t="shared" si="12"/>
        <v>0</v>
      </c>
      <c r="J18">
        <f t="shared" si="12"/>
        <v>0</v>
      </c>
      <c r="K18">
        <f t="shared" si="12"/>
        <v>0</v>
      </c>
      <c r="L18">
        <f t="shared" si="12"/>
        <v>0</v>
      </c>
      <c r="M18">
        <f t="shared" si="12"/>
        <v>0</v>
      </c>
      <c r="N18">
        <f t="shared" si="12"/>
        <v>0</v>
      </c>
      <c r="O18">
        <f t="shared" si="12"/>
        <v>0</v>
      </c>
      <c r="P18">
        <f t="shared" si="12"/>
        <v>0</v>
      </c>
      <c r="Q18">
        <f t="shared" si="12"/>
        <v>0</v>
      </c>
      <c r="R18">
        <f t="shared" si="12"/>
        <v>0</v>
      </c>
      <c r="S18">
        <f t="shared" si="12"/>
        <v>0</v>
      </c>
      <c r="T18">
        <f t="shared" si="12"/>
        <v>0</v>
      </c>
      <c r="U18">
        <f t="shared" si="12"/>
        <v>0</v>
      </c>
      <c r="V18">
        <f t="shared" si="12"/>
        <v>0</v>
      </c>
      <c r="W18">
        <f t="shared" si="12"/>
        <v>0</v>
      </c>
      <c r="X18">
        <f t="shared" si="12"/>
        <v>0</v>
      </c>
      <c r="Y18">
        <f t="shared" si="12"/>
        <v>0</v>
      </c>
      <c r="Z18">
        <f t="shared" si="12"/>
        <v>0</v>
      </c>
      <c r="AA18">
        <f t="shared" si="12"/>
        <v>0</v>
      </c>
      <c r="AB18">
        <f t="shared" si="12"/>
        <v>0</v>
      </c>
      <c r="AC18">
        <f t="shared" si="12"/>
        <v>0</v>
      </c>
      <c r="AD18">
        <f t="shared" si="12"/>
        <v>0</v>
      </c>
      <c r="AE18">
        <f t="shared" si="12"/>
        <v>0</v>
      </c>
      <c r="AF18">
        <f t="shared" si="12"/>
        <v>0</v>
      </c>
      <c r="AG18">
        <f t="shared" si="12"/>
        <v>0</v>
      </c>
      <c r="AH18">
        <f t="shared" si="12"/>
        <v>0</v>
      </c>
      <c r="AI18">
        <f t="shared" ref="AI18" si="13">AI13*(SUMIF($B8:$AH8,"&lt;" &amp; AI12,$B9:$AH9)*SUMIF($B10:$AH10,"&lt;" &amp; AI12,$B11:$AH11)+SUMIF($B8:$AH8,"=" &amp; AI12,$B9:$AH9)*SUMIF($B10:$AH10,"&lt;" &amp; AI12,$B11:$AH11)*(1/2)+SUMIF($B8:$AH8,"&lt;" &amp; AI12,$B9:$AH9)*SUMIF($B10:$AH10,"=" &amp; AI12,$B11:$AH11)*(1/2)+SUMIF($B8:$AH8,"=" &amp; AI12,$B9:$AH9)*SUMIF($B10:$AH10,"=" &amp; AI12,$B11:$AH11)*(1/3))</f>
        <v>0</v>
      </c>
    </row>
    <row r="19" spans="1:37">
      <c r="A19" t="s">
        <v>100</v>
      </c>
      <c r="C19" t="s">
        <v>101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  <c r="Y19" s="2" t="s">
        <v>24</v>
      </c>
      <c r="Z19" s="2" t="s">
        <v>25</v>
      </c>
      <c r="AA19" s="2" t="s">
        <v>26</v>
      </c>
      <c r="AB19" s="2" t="s">
        <v>27</v>
      </c>
      <c r="AC19" s="2" t="s">
        <v>28</v>
      </c>
      <c r="AD19" s="2" t="s">
        <v>29</v>
      </c>
      <c r="AE19" s="2" t="s">
        <v>30</v>
      </c>
      <c r="AF19" s="2" t="s">
        <v>31</v>
      </c>
      <c r="AG19" s="2" t="s">
        <v>32</v>
      </c>
      <c r="AH19" s="2" t="s">
        <v>33</v>
      </c>
      <c r="AI19" s="2" t="s">
        <v>34</v>
      </c>
      <c r="AJ19" s="2" t="s">
        <v>35</v>
      </c>
      <c r="AK19" s="2" t="s">
        <v>36</v>
      </c>
    </row>
    <row r="20" spans="1:37">
      <c r="B20" s="5" t="s">
        <v>91</v>
      </c>
      <c r="C20">
        <v>0.33</v>
      </c>
      <c r="D20">
        <v>0.37</v>
      </c>
      <c r="E20">
        <v>0.318</v>
      </c>
      <c r="F20">
        <v>0.29399999999999998</v>
      </c>
      <c r="G20">
        <v>0.27600000000000002</v>
      </c>
      <c r="H20">
        <v>0.24099999999999999</v>
      </c>
      <c r="I20">
        <v>0.22500000000000001</v>
      </c>
      <c r="J20">
        <v>0.184</v>
      </c>
      <c r="K20">
        <v>0.152</v>
      </c>
      <c r="L20">
        <v>9.2999999999999999E-2</v>
      </c>
      <c r="M20">
        <v>0.151</v>
      </c>
      <c r="N20">
        <v>6.0999999999999999E-2</v>
      </c>
      <c r="O20">
        <v>5.5E-2</v>
      </c>
      <c r="P20">
        <v>2.3E-2</v>
      </c>
      <c r="Q20">
        <v>2.1000000000000001E-2</v>
      </c>
      <c r="R20">
        <v>1.2E-2</v>
      </c>
      <c r="S20">
        <v>1.0999999999999999E-2</v>
      </c>
      <c r="T20">
        <v>2.3E-2</v>
      </c>
      <c r="U20">
        <v>6.0000000000000001E-3</v>
      </c>
      <c r="V20">
        <v>3.0000000000000001E-3</v>
      </c>
      <c r="W20">
        <v>3.0000000000000001E-3</v>
      </c>
      <c r="X20">
        <v>8.0000000000000002E-3</v>
      </c>
      <c r="Y20">
        <v>1.2E-2</v>
      </c>
      <c r="Z20">
        <v>1.0999999999999999E-2</v>
      </c>
      <c r="AA20">
        <v>1.7999999999999999E-2</v>
      </c>
      <c r="AB20">
        <v>1.7999999999999999E-2</v>
      </c>
      <c r="AC20">
        <v>2E-3</v>
      </c>
      <c r="AD20">
        <v>6.0000000000000001E-3</v>
      </c>
      <c r="AE20">
        <v>2E-3</v>
      </c>
      <c r="AF20">
        <v>2E-3</v>
      </c>
      <c r="AG20">
        <v>0</v>
      </c>
    </row>
    <row r="21" spans="1:37">
      <c r="B21" s="5" t="s">
        <v>94</v>
      </c>
      <c r="C21">
        <v>0.35099999999999998</v>
      </c>
      <c r="D21">
        <v>0.40400000000000003</v>
      </c>
      <c r="E21">
        <v>0.42</v>
      </c>
      <c r="F21">
        <v>0.48399999999999999</v>
      </c>
      <c r="G21">
        <v>0.56999999999999995</v>
      </c>
      <c r="H21">
        <v>0.63400000000000001</v>
      </c>
      <c r="I21">
        <v>0.67500000000000004</v>
      </c>
      <c r="J21">
        <v>0.73499999999999999</v>
      </c>
      <c r="K21">
        <v>0.78400000000000003</v>
      </c>
      <c r="L21">
        <v>0.871</v>
      </c>
      <c r="M21">
        <v>0.82099999999999995</v>
      </c>
      <c r="N21">
        <v>0.90700000000000003</v>
      </c>
      <c r="O21">
        <v>0.93200000000000005</v>
      </c>
      <c r="P21">
        <v>0.96499999999999997</v>
      </c>
      <c r="Q21">
        <v>0.97199999999999998</v>
      </c>
      <c r="R21">
        <v>0.98599999999999999</v>
      </c>
      <c r="S21">
        <v>0.98599999999999999</v>
      </c>
      <c r="T21">
        <v>0.97499999999999998</v>
      </c>
      <c r="U21">
        <v>0.99299999999999999</v>
      </c>
      <c r="V21">
        <v>0.996</v>
      </c>
      <c r="W21">
        <v>0.996</v>
      </c>
      <c r="X21">
        <v>0.99199999999999999</v>
      </c>
      <c r="Y21">
        <v>0.98799999999999999</v>
      </c>
      <c r="Z21">
        <v>0.98799999999999999</v>
      </c>
      <c r="AA21">
        <v>0.98099999999999998</v>
      </c>
      <c r="AB21">
        <v>0.98199999999999998</v>
      </c>
      <c r="AC21">
        <v>0.998</v>
      </c>
      <c r="AD21">
        <v>0.99399999999999999</v>
      </c>
      <c r="AE21">
        <v>0.998</v>
      </c>
      <c r="AF21">
        <v>0.998</v>
      </c>
      <c r="AG21">
        <v>1</v>
      </c>
    </row>
    <row r="22" spans="1:37">
      <c r="B22" s="5" t="s">
        <v>96</v>
      </c>
      <c r="C22">
        <v>0.32</v>
      </c>
      <c r="D22">
        <v>0.22500000000000001</v>
      </c>
      <c r="E22">
        <v>0.253</v>
      </c>
      <c r="F22">
        <v>0.222</v>
      </c>
      <c r="G22">
        <v>0.155</v>
      </c>
      <c r="H22">
        <v>0.125</v>
      </c>
      <c r="I22">
        <v>0.1</v>
      </c>
      <c r="J22">
        <v>8.1000000000000003E-2</v>
      </c>
      <c r="K22">
        <v>6.4000000000000001E-2</v>
      </c>
      <c r="L22">
        <v>3.5999999999999997E-2</v>
      </c>
      <c r="M22">
        <v>2.8000000000000001E-2</v>
      </c>
      <c r="N22">
        <v>3.3000000000000002E-2</v>
      </c>
      <c r="O22">
        <v>1.2999999999999999E-2</v>
      </c>
      <c r="P22">
        <v>1.2E-2</v>
      </c>
      <c r="Q22">
        <v>7.0000000000000001E-3</v>
      </c>
      <c r="R22">
        <v>2E-3</v>
      </c>
      <c r="S22">
        <v>3.0000000000000001E-3</v>
      </c>
      <c r="T22">
        <v>2E-3</v>
      </c>
      <c r="U22">
        <v>4.0000000000000002E-4</v>
      </c>
      <c r="V22">
        <v>6.9999999999999999E-4</v>
      </c>
      <c r="W22">
        <v>6.9999999999999999E-4</v>
      </c>
      <c r="X22">
        <v>4.0000000000000002E-4</v>
      </c>
      <c r="Y22">
        <v>4.0000000000000002E-4</v>
      </c>
      <c r="Z22">
        <v>1E-3</v>
      </c>
      <c r="AA22">
        <v>5.9999999999999995E-4</v>
      </c>
      <c r="AB22">
        <v>2.0000000000000001E-4</v>
      </c>
      <c r="AC22">
        <v>6.0000000000000002E-5</v>
      </c>
      <c r="AD22">
        <v>0</v>
      </c>
    </row>
    <row r="23" spans="1:37">
      <c r="A23" s="7" t="s">
        <v>54</v>
      </c>
      <c r="B23">
        <f>SUM(B24:B26)</f>
        <v>1</v>
      </c>
      <c r="C23" t="s">
        <v>55</v>
      </c>
    </row>
    <row r="24" spans="1:37">
      <c r="A24" s="5" t="s">
        <v>91</v>
      </c>
      <c r="B24">
        <f>SUM($B16:$AI16)</f>
        <v>0</v>
      </c>
      <c r="C24" cm="1">
        <f t="array" ref="C24">SUM(LEN(D3:AK3))-(B3+C3)</f>
        <v>31</v>
      </c>
    </row>
    <row r="25" spans="1:37">
      <c r="A25" s="5" t="s">
        <v>94</v>
      </c>
      <c r="B25">
        <f>SUM($B17:$AI17)</f>
        <v>1</v>
      </c>
      <c r="C25" cm="1">
        <f t="array" ref="C25">SUM(LEN(D4:AK4))-(B4+C4)</f>
        <v>27</v>
      </c>
      <c r="E25" t="s">
        <v>158</v>
      </c>
    </row>
    <row r="26" spans="1:37">
      <c r="A26" s="5" t="s">
        <v>96</v>
      </c>
      <c r="B26">
        <f>SUM($B18:$AI18)</f>
        <v>0</v>
      </c>
      <c r="C26" cm="1">
        <f t="array" ref="C26">SUM(LEN(D5:AK5))-(B5+C5)</f>
        <v>33</v>
      </c>
      <c r="E26" t="s">
        <v>161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011B-CFA2-4231-9CFF-4491A08C7C5B}">
  <dimension ref="A1:BT26"/>
  <sheetViews>
    <sheetView workbookViewId="0">
      <selection activeCell="G3" sqref="G3"/>
    </sheetView>
  </sheetViews>
  <sheetFormatPr defaultColWidth="5.7109375" defaultRowHeight="14.45"/>
  <cols>
    <col min="1" max="1" width="5.7109375" customWidth="1"/>
  </cols>
  <sheetData>
    <row r="1" spans="1:72">
      <c r="B1" s="5" t="s">
        <v>138</v>
      </c>
      <c r="G1" t="s">
        <v>57</v>
      </c>
    </row>
    <row r="2" spans="1:7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</row>
    <row r="3" spans="1:72">
      <c r="A3" s="5" t="s">
        <v>103</v>
      </c>
      <c r="B3">
        <f>COUNTIF(D3:AK3,"W*")+COUNTIF(D3:AK3,"WW*")</f>
        <v>17</v>
      </c>
      <c r="C3">
        <f>COUNTIF(D3:AK3,"*L")+COUNTIF(D3:AK3,"*LL")</f>
        <v>9</v>
      </c>
      <c r="D3" t="s">
        <v>168</v>
      </c>
      <c r="F3" t="s">
        <v>169</v>
      </c>
      <c r="G3" t="s">
        <v>170</v>
      </c>
      <c r="H3" t="s">
        <v>150</v>
      </c>
      <c r="I3" t="s">
        <v>171</v>
      </c>
      <c r="J3" t="s">
        <v>150</v>
      </c>
      <c r="K3" t="s">
        <v>150</v>
      </c>
      <c r="L3" t="s">
        <v>149</v>
      </c>
      <c r="M3" t="s">
        <v>149</v>
      </c>
      <c r="N3" t="s">
        <v>172</v>
      </c>
      <c r="P3" t="s">
        <v>149</v>
      </c>
      <c r="Q3" t="s">
        <v>173</v>
      </c>
      <c r="T3" t="s">
        <v>149</v>
      </c>
      <c r="U3" t="s">
        <v>149</v>
      </c>
      <c r="V3" t="s">
        <v>149</v>
      </c>
      <c r="W3" t="s">
        <v>152</v>
      </c>
      <c r="X3" t="s">
        <v>150</v>
      </c>
      <c r="Z3" t="s">
        <v>174</v>
      </c>
      <c r="AA3" t="s">
        <v>149</v>
      </c>
      <c r="AB3" t="s">
        <v>149</v>
      </c>
      <c r="AC3" t="s">
        <v>168</v>
      </c>
      <c r="AD3" t="s">
        <v>149</v>
      </c>
      <c r="AE3" t="s">
        <v>172</v>
      </c>
      <c r="AF3" t="s">
        <v>170</v>
      </c>
      <c r="AH3" t="s">
        <v>44</v>
      </c>
      <c r="AI3" t="s">
        <v>44</v>
      </c>
      <c r="AJ3" t="s">
        <v>44</v>
      </c>
      <c r="AM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41</v>
      </c>
      <c r="AT3" t="s">
        <v>41</v>
      </c>
      <c r="AU3" t="s">
        <v>41</v>
      </c>
      <c r="AV3" t="s">
        <v>41</v>
      </c>
      <c r="AW3" t="s">
        <v>38</v>
      </c>
      <c r="AY3" t="s">
        <v>41</v>
      </c>
      <c r="AZ3" t="s">
        <v>38</v>
      </c>
      <c r="BC3" t="s">
        <v>41</v>
      </c>
      <c r="BD3" t="s">
        <v>41</v>
      </c>
      <c r="BE3" t="s">
        <v>41</v>
      </c>
      <c r="BF3" t="s">
        <v>43</v>
      </c>
      <c r="BG3" t="s">
        <v>41</v>
      </c>
      <c r="BI3" t="s">
        <v>44</v>
      </c>
      <c r="BJ3" t="s">
        <v>41</v>
      </c>
      <c r="BK3" t="s">
        <v>41</v>
      </c>
      <c r="BL3" t="s">
        <v>38</v>
      </c>
      <c r="BM3" t="s">
        <v>41</v>
      </c>
      <c r="BN3" t="s">
        <v>44</v>
      </c>
      <c r="BO3" t="s">
        <v>40</v>
      </c>
      <c r="BQ3" t="s">
        <v>44</v>
      </c>
      <c r="BR3" t="s">
        <v>44</v>
      </c>
      <c r="BS3" t="s">
        <v>44</v>
      </c>
    </row>
    <row r="4" spans="1:72">
      <c r="A4" s="5" t="s">
        <v>111</v>
      </c>
      <c r="B4">
        <f t="shared" ref="B4:B5" si="0">COUNTIF(D4:AK4,"W*")+COUNTIF(D4:AK4,"WW*")</f>
        <v>10</v>
      </c>
      <c r="C4">
        <f t="shared" ref="C4:C5" si="1">COUNTIF(D4:AK4,"*L")+COUNTIF(D4:AK4,"*LL")</f>
        <v>14</v>
      </c>
      <c r="F4" t="s">
        <v>175</v>
      </c>
      <c r="G4" t="s">
        <v>176</v>
      </c>
      <c r="I4" t="s">
        <v>150</v>
      </c>
      <c r="J4" t="s">
        <v>150</v>
      </c>
      <c r="L4" t="s">
        <v>172</v>
      </c>
      <c r="M4" t="s">
        <v>172</v>
      </c>
      <c r="N4" t="s">
        <v>149</v>
      </c>
      <c r="O4" t="s">
        <v>149</v>
      </c>
      <c r="P4" t="s">
        <v>174</v>
      </c>
      <c r="Q4" t="s">
        <v>149</v>
      </c>
      <c r="R4" t="s">
        <v>149</v>
      </c>
      <c r="S4" t="s">
        <v>173</v>
      </c>
      <c r="T4" t="s">
        <v>168</v>
      </c>
      <c r="U4" t="s">
        <v>168</v>
      </c>
      <c r="V4" t="s">
        <v>173</v>
      </c>
      <c r="W4" t="s">
        <v>172</v>
      </c>
      <c r="Y4" t="s">
        <v>173</v>
      </c>
      <c r="Z4" t="s">
        <v>168</v>
      </c>
      <c r="AA4" t="s">
        <v>173</v>
      </c>
      <c r="AB4" t="s">
        <v>168</v>
      </c>
      <c r="AC4" t="s">
        <v>172</v>
      </c>
      <c r="AD4" t="s">
        <v>172</v>
      </c>
      <c r="AF4" t="s">
        <v>176</v>
      </c>
      <c r="AG4" t="s">
        <v>38</v>
      </c>
      <c r="AH4" t="s">
        <v>38</v>
      </c>
      <c r="AI4" t="s">
        <v>38</v>
      </c>
      <c r="AJ4" t="s">
        <v>38</v>
      </c>
      <c r="AK4" t="s">
        <v>44</v>
      </c>
      <c r="AO4" t="s">
        <v>46</v>
      </c>
      <c r="AP4" t="s">
        <v>47</v>
      </c>
      <c r="AR4" t="s">
        <v>41</v>
      </c>
      <c r="AS4" t="s">
        <v>41</v>
      </c>
      <c r="AU4" t="s">
        <v>44</v>
      </c>
      <c r="AV4" t="s">
        <v>44</v>
      </c>
      <c r="AW4" t="s">
        <v>41</v>
      </c>
      <c r="AX4" t="s">
        <v>41</v>
      </c>
      <c r="AY4" t="s">
        <v>44</v>
      </c>
      <c r="AZ4" t="s">
        <v>41</v>
      </c>
      <c r="BA4" t="s">
        <v>41</v>
      </c>
      <c r="BB4" t="s">
        <v>38</v>
      </c>
      <c r="BC4" t="s">
        <v>38</v>
      </c>
      <c r="BD4" t="s">
        <v>38</v>
      </c>
      <c r="BE4" t="s">
        <v>38</v>
      </c>
      <c r="BF4" t="s">
        <v>44</v>
      </c>
      <c r="BH4" t="s">
        <v>38</v>
      </c>
      <c r="BI4" t="s">
        <v>38</v>
      </c>
      <c r="BJ4" t="s">
        <v>38</v>
      </c>
      <c r="BK4" t="s">
        <v>38</v>
      </c>
      <c r="BL4" t="s">
        <v>44</v>
      </c>
      <c r="BM4" t="s">
        <v>44</v>
      </c>
      <c r="BO4" t="s">
        <v>47</v>
      </c>
      <c r="BP4" t="s">
        <v>38</v>
      </c>
      <c r="BQ4" t="s">
        <v>38</v>
      </c>
      <c r="BR4" t="s">
        <v>38</v>
      </c>
      <c r="BS4" t="s">
        <v>38</v>
      </c>
      <c r="BT4" t="s">
        <v>44</v>
      </c>
    </row>
    <row r="5" spans="1:72">
      <c r="A5" s="5" t="s">
        <v>119</v>
      </c>
      <c r="B5">
        <f t="shared" si="0"/>
        <v>10</v>
      </c>
      <c r="C5">
        <f t="shared" si="1"/>
        <v>16</v>
      </c>
      <c r="D5" t="s">
        <v>176</v>
      </c>
      <c r="F5" t="s">
        <v>174</v>
      </c>
      <c r="G5" t="s">
        <v>150</v>
      </c>
      <c r="H5" t="s">
        <v>152</v>
      </c>
      <c r="I5" t="s">
        <v>176</v>
      </c>
      <c r="K5" t="s">
        <v>150</v>
      </c>
      <c r="L5" t="s">
        <v>150</v>
      </c>
      <c r="M5" t="s">
        <v>150</v>
      </c>
      <c r="O5" t="s">
        <v>172</v>
      </c>
      <c r="P5" t="s">
        <v>177</v>
      </c>
      <c r="Q5" t="s">
        <v>178</v>
      </c>
      <c r="R5" t="s">
        <v>172</v>
      </c>
      <c r="S5" t="s">
        <v>170</v>
      </c>
      <c r="T5" t="s">
        <v>179</v>
      </c>
      <c r="U5" t="s">
        <v>179</v>
      </c>
      <c r="V5" t="s">
        <v>170</v>
      </c>
      <c r="X5" t="s">
        <v>180</v>
      </c>
      <c r="Y5" t="s">
        <v>170</v>
      </c>
      <c r="Z5" t="s">
        <v>179</v>
      </c>
      <c r="AA5" t="s">
        <v>170</v>
      </c>
      <c r="AB5" t="s">
        <v>179</v>
      </c>
      <c r="AC5" t="s">
        <v>176</v>
      </c>
      <c r="AE5" t="s">
        <v>149</v>
      </c>
      <c r="AG5" t="s">
        <v>40</v>
      </c>
      <c r="AH5" t="s">
        <v>40</v>
      </c>
      <c r="AI5" t="s">
        <v>40</v>
      </c>
      <c r="AJ5" t="s">
        <v>40</v>
      </c>
      <c r="AK5" t="s">
        <v>43</v>
      </c>
      <c r="AM5" t="s">
        <v>47</v>
      </c>
      <c r="AO5" t="s">
        <v>44</v>
      </c>
      <c r="AP5" t="s">
        <v>41</v>
      </c>
      <c r="AQ5" t="s">
        <v>43</v>
      </c>
      <c r="AR5" t="s">
        <v>47</v>
      </c>
      <c r="AT5" t="s">
        <v>41</v>
      </c>
      <c r="AU5" t="s">
        <v>41</v>
      </c>
      <c r="AV5" t="s">
        <v>41</v>
      </c>
      <c r="AX5" t="s">
        <v>44</v>
      </c>
      <c r="AY5" t="s">
        <v>43</v>
      </c>
      <c r="AZ5" t="s">
        <v>47</v>
      </c>
      <c r="BA5" t="s">
        <v>44</v>
      </c>
      <c r="BB5" t="s">
        <v>40</v>
      </c>
      <c r="BC5" t="s">
        <v>40</v>
      </c>
      <c r="BD5" t="s">
        <v>40</v>
      </c>
      <c r="BE5" t="s">
        <v>40</v>
      </c>
      <c r="BG5" t="s">
        <v>49</v>
      </c>
      <c r="BH5" t="s">
        <v>40</v>
      </c>
      <c r="BI5" t="s">
        <v>40</v>
      </c>
      <c r="BJ5" t="s">
        <v>40</v>
      </c>
      <c r="BK5" t="s">
        <v>40</v>
      </c>
      <c r="BL5" t="s">
        <v>47</v>
      </c>
      <c r="BN5" t="s">
        <v>41</v>
      </c>
      <c r="BP5" t="s">
        <v>40</v>
      </c>
      <c r="BQ5" t="s">
        <v>40</v>
      </c>
      <c r="BR5" t="s">
        <v>40</v>
      </c>
      <c r="BS5" t="s">
        <v>40</v>
      </c>
      <c r="BT5" t="s">
        <v>43</v>
      </c>
    </row>
    <row r="6" spans="1:72">
      <c r="A6" s="5" t="s">
        <v>50</v>
      </c>
    </row>
    <row r="7" spans="1:7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</row>
    <row r="8" spans="1:72">
      <c r="A8" t="s">
        <v>52</v>
      </c>
      <c r="B8" s="11">
        <f t="shared" ref="B8:AH8" si="2">B$7/$C$24</f>
        <v>0</v>
      </c>
      <c r="C8" s="11">
        <f t="shared" si="2"/>
        <v>3.4482758620689655E-2</v>
      </c>
      <c r="D8" s="11">
        <f t="shared" si="2"/>
        <v>6.8965517241379309E-2</v>
      </c>
      <c r="E8" s="11">
        <f t="shared" si="2"/>
        <v>0.10344827586206896</v>
      </c>
      <c r="F8" s="11">
        <f t="shared" si="2"/>
        <v>0.13793103448275862</v>
      </c>
      <c r="G8" s="11">
        <f t="shared" si="2"/>
        <v>0.17241379310344829</v>
      </c>
      <c r="H8" s="11">
        <f t="shared" si="2"/>
        <v>0.20689655172413793</v>
      </c>
      <c r="I8" s="11">
        <f t="shared" si="2"/>
        <v>0.2413793103448276</v>
      </c>
      <c r="J8" s="11">
        <f t="shared" si="2"/>
        <v>0.27586206896551724</v>
      </c>
      <c r="K8" s="11">
        <f t="shared" si="2"/>
        <v>0.31034482758620691</v>
      </c>
      <c r="L8" s="11">
        <f t="shared" si="2"/>
        <v>0.34482758620689657</v>
      </c>
      <c r="M8" s="11">
        <f t="shared" si="2"/>
        <v>0.37931034482758619</v>
      </c>
      <c r="N8" s="11">
        <f t="shared" si="2"/>
        <v>0.41379310344827586</v>
      </c>
      <c r="O8" s="11">
        <f t="shared" si="2"/>
        <v>0.44827586206896552</v>
      </c>
      <c r="P8" s="11">
        <f t="shared" si="2"/>
        <v>0.48275862068965519</v>
      </c>
      <c r="Q8" s="11">
        <f t="shared" si="2"/>
        <v>0.51724137931034486</v>
      </c>
      <c r="R8" s="11">
        <f t="shared" si="2"/>
        <v>0.55172413793103448</v>
      </c>
      <c r="S8" s="11">
        <f t="shared" si="2"/>
        <v>0.58620689655172409</v>
      </c>
      <c r="T8" s="11">
        <f t="shared" si="2"/>
        <v>0.62068965517241381</v>
      </c>
      <c r="U8" s="11">
        <f t="shared" si="2"/>
        <v>0.65517241379310343</v>
      </c>
      <c r="V8" s="11">
        <f t="shared" si="2"/>
        <v>0.68965517241379315</v>
      </c>
      <c r="W8" s="11">
        <f t="shared" si="2"/>
        <v>0.72413793103448276</v>
      </c>
      <c r="X8" s="11">
        <f t="shared" si="2"/>
        <v>0.75862068965517238</v>
      </c>
      <c r="Y8" s="11">
        <f t="shared" si="2"/>
        <v>0.7931034482758621</v>
      </c>
      <c r="Z8" s="11">
        <f t="shared" si="2"/>
        <v>0.82758620689655171</v>
      </c>
      <c r="AA8" s="11">
        <f t="shared" si="2"/>
        <v>0.86206896551724133</v>
      </c>
      <c r="AB8" s="11">
        <f t="shared" si="2"/>
        <v>0.89655172413793105</v>
      </c>
      <c r="AC8" s="11">
        <f t="shared" si="2"/>
        <v>0.93103448275862066</v>
      </c>
      <c r="AD8" s="11">
        <f t="shared" si="2"/>
        <v>0.96551724137931039</v>
      </c>
      <c r="AE8" s="11">
        <f t="shared" si="2"/>
        <v>1</v>
      </c>
      <c r="AF8" s="11">
        <f t="shared" si="2"/>
        <v>1.0344827586206897</v>
      </c>
      <c r="AG8" s="11">
        <f t="shared" si="2"/>
        <v>1.0689655172413792</v>
      </c>
      <c r="AH8" s="11">
        <f t="shared" si="2"/>
        <v>1.103448275862069</v>
      </c>
    </row>
    <row r="9" spans="1:72">
      <c r="A9" s="5" t="s">
        <v>103</v>
      </c>
      <c r="B9">
        <f t="shared" ref="B9:AH9" si="3">IF(OR(B$7&lt;$B3,$C24-$C3&lt;B$7),0,COMBIN($C24-($B3+$C3),B$7-$B3)/POWER(2,$C24-($B3+$C3)))</f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0.125</v>
      </c>
      <c r="T9">
        <f t="shared" si="3"/>
        <v>0.375</v>
      </c>
      <c r="U9">
        <f t="shared" si="3"/>
        <v>0.375</v>
      </c>
      <c r="V9">
        <f t="shared" si="3"/>
        <v>0.125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  <c r="AG9">
        <f t="shared" si="3"/>
        <v>0</v>
      </c>
      <c r="AH9">
        <f t="shared" si="3"/>
        <v>0</v>
      </c>
    </row>
    <row r="10" spans="1:72">
      <c r="A10" t="s">
        <v>52</v>
      </c>
      <c r="B10" s="11">
        <f t="shared" ref="B10:AH10" si="4">B$7/$C$25</f>
        <v>0</v>
      </c>
      <c r="C10" s="11">
        <f t="shared" si="4"/>
        <v>3.4482758620689655E-2</v>
      </c>
      <c r="D10" s="11">
        <f t="shared" si="4"/>
        <v>6.8965517241379309E-2</v>
      </c>
      <c r="E10" s="11">
        <f t="shared" si="4"/>
        <v>0.10344827586206896</v>
      </c>
      <c r="F10" s="11">
        <f t="shared" si="4"/>
        <v>0.13793103448275862</v>
      </c>
      <c r="G10" s="11">
        <f t="shared" si="4"/>
        <v>0.17241379310344829</v>
      </c>
      <c r="H10" s="11">
        <f t="shared" si="4"/>
        <v>0.20689655172413793</v>
      </c>
      <c r="I10" s="11">
        <f t="shared" si="4"/>
        <v>0.2413793103448276</v>
      </c>
      <c r="J10" s="11">
        <f t="shared" si="4"/>
        <v>0.27586206896551724</v>
      </c>
      <c r="K10" s="11">
        <f t="shared" si="4"/>
        <v>0.31034482758620691</v>
      </c>
      <c r="L10" s="11">
        <f t="shared" si="4"/>
        <v>0.34482758620689657</v>
      </c>
      <c r="M10" s="11">
        <f t="shared" si="4"/>
        <v>0.37931034482758619</v>
      </c>
      <c r="N10" s="11">
        <f t="shared" si="4"/>
        <v>0.41379310344827586</v>
      </c>
      <c r="O10" s="11">
        <f t="shared" si="4"/>
        <v>0.44827586206896552</v>
      </c>
      <c r="P10" s="11">
        <f t="shared" si="4"/>
        <v>0.48275862068965519</v>
      </c>
      <c r="Q10" s="11">
        <f t="shared" si="4"/>
        <v>0.51724137931034486</v>
      </c>
      <c r="R10" s="11">
        <f t="shared" si="4"/>
        <v>0.55172413793103448</v>
      </c>
      <c r="S10" s="11">
        <f t="shared" si="4"/>
        <v>0.58620689655172409</v>
      </c>
      <c r="T10" s="11">
        <f t="shared" si="4"/>
        <v>0.62068965517241381</v>
      </c>
      <c r="U10" s="11">
        <f t="shared" si="4"/>
        <v>0.65517241379310343</v>
      </c>
      <c r="V10" s="11">
        <f t="shared" si="4"/>
        <v>0.68965517241379315</v>
      </c>
      <c r="W10" s="11">
        <f t="shared" si="4"/>
        <v>0.72413793103448276</v>
      </c>
      <c r="X10" s="11">
        <f t="shared" si="4"/>
        <v>0.75862068965517238</v>
      </c>
      <c r="Y10" s="11">
        <f t="shared" si="4"/>
        <v>0.7931034482758621</v>
      </c>
      <c r="Z10" s="11">
        <f t="shared" si="4"/>
        <v>0.82758620689655171</v>
      </c>
      <c r="AA10" s="11">
        <f t="shared" si="4"/>
        <v>0.86206896551724133</v>
      </c>
      <c r="AB10" s="11">
        <f t="shared" si="4"/>
        <v>0.89655172413793105</v>
      </c>
      <c r="AC10" s="11">
        <f t="shared" si="4"/>
        <v>0.93103448275862066</v>
      </c>
      <c r="AD10" s="11">
        <f t="shared" si="4"/>
        <v>0.96551724137931039</v>
      </c>
      <c r="AE10" s="11">
        <f t="shared" si="4"/>
        <v>1</v>
      </c>
      <c r="AF10" s="11">
        <f t="shared" si="4"/>
        <v>1.0344827586206897</v>
      </c>
      <c r="AG10" s="11">
        <f t="shared" si="4"/>
        <v>1.0689655172413792</v>
      </c>
      <c r="AH10" s="11">
        <f t="shared" si="4"/>
        <v>1.103448275862069</v>
      </c>
    </row>
    <row r="11" spans="1:72">
      <c r="A11" s="5" t="s">
        <v>111</v>
      </c>
      <c r="B11">
        <f t="shared" ref="B11:AH11" si="5">IF(OR(B$7&lt;$B4,$C25-$C4&lt;B$7),0,COMBIN($C25-($B4+$C4),B$7-$B4)/POWER(2,$C25-($B4+$C4)))</f>
        <v>0</v>
      </c>
      <c r="C11">
        <f t="shared" si="5"/>
        <v>0</v>
      </c>
      <c r="D11">
        <f t="shared" si="5"/>
        <v>0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3.125E-2</v>
      </c>
      <c r="M11">
        <f t="shared" si="5"/>
        <v>0.15625</v>
      </c>
      <c r="N11">
        <f t="shared" si="5"/>
        <v>0.3125</v>
      </c>
      <c r="O11">
        <f t="shared" si="5"/>
        <v>0.3125</v>
      </c>
      <c r="P11">
        <f t="shared" si="5"/>
        <v>0.15625</v>
      </c>
      <c r="Q11">
        <f t="shared" si="5"/>
        <v>3.125E-2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</row>
    <row r="12" spans="1:72">
      <c r="A12" t="s">
        <v>52</v>
      </c>
      <c r="B12" s="11">
        <f t="shared" ref="B12:AH12" si="6">B$7/$C$26</f>
        <v>0</v>
      </c>
      <c r="C12" s="11">
        <f t="shared" si="6"/>
        <v>3.125E-2</v>
      </c>
      <c r="D12" s="11">
        <f t="shared" si="6"/>
        <v>6.25E-2</v>
      </c>
      <c r="E12" s="11">
        <f t="shared" si="6"/>
        <v>9.375E-2</v>
      </c>
      <c r="F12" s="11">
        <f t="shared" si="6"/>
        <v>0.125</v>
      </c>
      <c r="G12" s="11">
        <f t="shared" si="6"/>
        <v>0.15625</v>
      </c>
      <c r="H12" s="11">
        <f t="shared" si="6"/>
        <v>0.1875</v>
      </c>
      <c r="I12" s="11">
        <f t="shared" si="6"/>
        <v>0.21875</v>
      </c>
      <c r="J12" s="11">
        <f t="shared" si="6"/>
        <v>0.25</v>
      </c>
      <c r="K12" s="11">
        <f t="shared" si="6"/>
        <v>0.28125</v>
      </c>
      <c r="L12" s="11">
        <f t="shared" si="6"/>
        <v>0.3125</v>
      </c>
      <c r="M12" s="11">
        <f t="shared" si="6"/>
        <v>0.34375</v>
      </c>
      <c r="N12" s="11">
        <f t="shared" si="6"/>
        <v>0.375</v>
      </c>
      <c r="O12" s="11">
        <f t="shared" si="6"/>
        <v>0.40625</v>
      </c>
      <c r="P12" s="11">
        <f t="shared" si="6"/>
        <v>0.4375</v>
      </c>
      <c r="Q12" s="11">
        <f t="shared" si="6"/>
        <v>0.46875</v>
      </c>
      <c r="R12" s="11">
        <f t="shared" si="6"/>
        <v>0.5</v>
      </c>
      <c r="S12" s="11">
        <f t="shared" si="6"/>
        <v>0.53125</v>
      </c>
      <c r="T12" s="11">
        <f t="shared" si="6"/>
        <v>0.5625</v>
      </c>
      <c r="U12" s="11">
        <f t="shared" si="6"/>
        <v>0.59375</v>
      </c>
      <c r="V12" s="11">
        <f t="shared" si="6"/>
        <v>0.625</v>
      </c>
      <c r="W12" s="11">
        <f t="shared" si="6"/>
        <v>0.65625</v>
      </c>
      <c r="X12" s="11">
        <f t="shared" si="6"/>
        <v>0.6875</v>
      </c>
      <c r="Y12" s="11">
        <f t="shared" si="6"/>
        <v>0.71875</v>
      </c>
      <c r="Z12" s="11">
        <f t="shared" si="6"/>
        <v>0.75</v>
      </c>
      <c r="AA12" s="11">
        <f t="shared" si="6"/>
        <v>0.78125</v>
      </c>
      <c r="AB12" s="11">
        <f t="shared" si="6"/>
        <v>0.8125</v>
      </c>
      <c r="AC12" s="11">
        <f t="shared" si="6"/>
        <v>0.84375</v>
      </c>
      <c r="AD12" s="11">
        <f t="shared" si="6"/>
        <v>0.875</v>
      </c>
      <c r="AE12" s="11">
        <f t="shared" si="6"/>
        <v>0.90625</v>
      </c>
      <c r="AF12" s="11">
        <f t="shared" si="6"/>
        <v>0.9375</v>
      </c>
      <c r="AG12" s="11">
        <f t="shared" si="6"/>
        <v>0.96875</v>
      </c>
      <c r="AH12" s="11">
        <f t="shared" si="6"/>
        <v>1</v>
      </c>
    </row>
    <row r="13" spans="1:72">
      <c r="A13" s="5" t="s">
        <v>119</v>
      </c>
      <c r="B13">
        <f t="shared" ref="B13:AH13" si="7">IF(OR(B$7&lt;$B5,$C26-$C5&lt;B$7),0,COMBIN($C26-($B5+$C5),B$7-$B5)/POWER(2,$C26-($B5+$C5)))</f>
        <v>0</v>
      </c>
      <c r="C13">
        <f t="shared" si="7"/>
        <v>0</v>
      </c>
      <c r="D13">
        <f t="shared" si="7"/>
        <v>0</v>
      </c>
      <c r="E13">
        <f t="shared" si="7"/>
        <v>0</v>
      </c>
      <c r="F13">
        <f t="shared" si="7"/>
        <v>0</v>
      </c>
      <c r="G13">
        <f t="shared" si="7"/>
        <v>0</v>
      </c>
      <c r="H13">
        <f t="shared" si="7"/>
        <v>0</v>
      </c>
      <c r="I13">
        <f t="shared" si="7"/>
        <v>0</v>
      </c>
      <c r="J13">
        <f t="shared" si="7"/>
        <v>0</v>
      </c>
      <c r="K13">
        <f t="shared" si="7"/>
        <v>0</v>
      </c>
      <c r="L13">
        <f t="shared" si="7"/>
        <v>1.5625E-2</v>
      </c>
      <c r="M13">
        <f t="shared" si="7"/>
        <v>9.375E-2</v>
      </c>
      <c r="N13">
        <f t="shared" si="7"/>
        <v>0.234375</v>
      </c>
      <c r="O13">
        <f t="shared" si="7"/>
        <v>0.3125</v>
      </c>
      <c r="P13">
        <f t="shared" si="7"/>
        <v>0.234375</v>
      </c>
      <c r="Q13">
        <f t="shared" si="7"/>
        <v>9.375E-2</v>
      </c>
      <c r="R13">
        <f t="shared" si="7"/>
        <v>1.5625E-2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J13">
        <f>SUM(B24:B26)</f>
        <v>1</v>
      </c>
    </row>
    <row r="14" spans="1:72">
      <c r="A14" s="5" t="s">
        <v>99</v>
      </c>
      <c r="AK14">
        <v>29</v>
      </c>
    </row>
    <row r="15" spans="1:72">
      <c r="A15" t="s">
        <v>51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</row>
    <row r="16" spans="1:72">
      <c r="A16" s="5" t="s">
        <v>103</v>
      </c>
      <c r="B16">
        <f t="shared" ref="B16:AH16" si="8">B9*(SUMIF($B10:$AH10,"&lt;" &amp; B8,$B11:$AH11)*SUMIF($B12:$AH12,"&lt;" &amp; B8,$B13:$AH13)+SUMIF($B10:$AH10,"=" &amp; B8,$B11:$AH11)*SUMIF($B12:$AH12,"&lt;" &amp; B8,$B13:$AH13)*(1/2)+SUMIF($B12:$AH12,"=" &amp; B8,$B13:$AH13)*SUMIF($B10:$AH10,"&lt;" &amp; B8,$B11:$AH11)*(1/2)+SUMIF($B10:$AH10,"=" &amp; B8,$B11:$AH11)*SUMIF($B12:$AH12,"=" &amp; B8,$B13:$AH13)*(1/3))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8"/>
        <v>0</v>
      </c>
      <c r="G16">
        <f t="shared" si="8"/>
        <v>0</v>
      </c>
      <c r="H16">
        <f t="shared" si="8"/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</v>
      </c>
      <c r="N16">
        <f t="shared" si="8"/>
        <v>0</v>
      </c>
      <c r="O16">
        <f t="shared" si="8"/>
        <v>0</v>
      </c>
      <c r="P16">
        <f t="shared" si="8"/>
        <v>0</v>
      </c>
      <c r="Q16">
        <f t="shared" si="8"/>
        <v>0</v>
      </c>
      <c r="R16">
        <f t="shared" si="8"/>
        <v>0</v>
      </c>
      <c r="S16">
        <f t="shared" si="8"/>
        <v>0.125</v>
      </c>
      <c r="T16">
        <f t="shared" si="8"/>
        <v>0.375</v>
      </c>
      <c r="U16">
        <f t="shared" si="8"/>
        <v>0.375</v>
      </c>
      <c r="V16">
        <f t="shared" si="8"/>
        <v>0.125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8"/>
        <v>0</v>
      </c>
    </row>
    <row r="17" spans="1:37">
      <c r="A17" s="5" t="s">
        <v>111</v>
      </c>
      <c r="B17">
        <f>B11*(SUMIF($B8:$AH8,"&lt;" &amp; B10,$B9:$AH9)*SUMIF($B12:$AH12,"&lt;" &amp; B10,$B13:$AH13)+SUMIF($B8:$AH8,"=" &amp; B10,$B9:$AH9)*SUMIF($B12:$AH12,"&lt;" &amp; B10,$B13:$AH13)*(1/2)+SUMIF($B8:$AH8,"&lt;" &amp; B10,$B9:$AH9)*SUMIF($B12:$AH12,"=" &amp; B10,$B13:$AH13)*(1/2)+SUMIF($B8:$AH8,"=" &amp; B10,$B9:$AH9)*SUMIF($B12:$AH12,"=" &amp; B10,$B13:$AH13)*(1/3))</f>
        <v>0</v>
      </c>
      <c r="C17">
        <f>C11*(SUMIF($B8:$AH8,"&lt;" &amp; C10,$B9:$AH9)*SUMIF($B12:$AH12,"&lt;" &amp; C10,$B13:$AH13)+SUMIF($B8:$AH8,"=" &amp; C10,$B9:$AH9)*SUMIF($B12:$AH12,"&lt;" &amp; C10,$B13:$AH13)*(1/2)+SUMIF($B8:$AH8,"&lt;" &amp; C10,$B9:$AH9)*SUMIF($B12:$AH12,"=" &amp; C10,$B13:$AH13)*(1/2)+SUMIF($B8:$AH8,"=" &amp; C10,$B9:$AH9)*SUMIF($B12:$AH12,"=" &amp; C10,$B13:$AH13)*(1/3))</f>
        <v>0</v>
      </c>
      <c r="D17">
        <f t="shared" ref="D17:AH17" si="9">D11*(SUMIF($B8:$AH8,"&lt;" &amp; D10,$B9:$AH9)*SUMIF($B12:$AH12,"&lt;" &amp; D10,$B13:$AH13)+SUMIF($B8:$AH8,"=" &amp; D10,$B9:$AH9)*SUMIF($B12:$AH12,"&lt;" &amp; D10,$B13:$AH13)*(1/2)+SUMIF($B8:$AH8,"&lt;" &amp; D10,$B9:$AH9)*SUMIF($B12:$AH12,"=" &amp; D10,$B13:$AH13)*(1/2)+SUMIF($B8:$AH8,"=" &amp; D10,$B9:$AH9)*SUMIF($B12:$AH12,"=" &amp; D10,$B13:$AH13)*(1/3))</f>
        <v>0</v>
      </c>
      <c r="E17">
        <f t="shared" si="9"/>
        <v>0</v>
      </c>
      <c r="F17">
        <f t="shared" si="9"/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 t="shared" si="9"/>
        <v>0</v>
      </c>
      <c r="M17">
        <f t="shared" si="9"/>
        <v>0</v>
      </c>
      <c r="N17">
        <f t="shared" si="9"/>
        <v>0</v>
      </c>
      <c r="O17">
        <f t="shared" si="9"/>
        <v>0</v>
      </c>
      <c r="P17">
        <f t="shared" si="9"/>
        <v>0</v>
      </c>
      <c r="Q17">
        <f t="shared" si="9"/>
        <v>0</v>
      </c>
      <c r="R17">
        <f t="shared" si="9"/>
        <v>0</v>
      </c>
      <c r="S17">
        <f t="shared" si="9"/>
        <v>0</v>
      </c>
      <c r="T17">
        <f t="shared" si="9"/>
        <v>0</v>
      </c>
      <c r="U17">
        <f t="shared" si="9"/>
        <v>0</v>
      </c>
      <c r="V17">
        <f t="shared" si="9"/>
        <v>0</v>
      </c>
      <c r="W17">
        <f t="shared" si="9"/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 t="shared" si="9"/>
        <v>0</v>
      </c>
      <c r="AG17">
        <f t="shared" si="9"/>
        <v>0</v>
      </c>
      <c r="AH17">
        <f t="shared" si="9"/>
        <v>0</v>
      </c>
    </row>
    <row r="18" spans="1:37">
      <c r="A18" s="5" t="s">
        <v>119</v>
      </c>
      <c r="B18">
        <f>B13*(SUMIF($B8:$AH8,"&lt;" &amp; B12,$B9:$AH9)*SUMIF($B10:$AH10,"&lt;" &amp; B12,$B11:$AH11)+SUMIF($B8:$AH8,"=" &amp; B12,$B9:$AH9)*SUMIF($B10:$AH10,"&lt;" &amp; B12,$B11:$AH11)*(1/2)+SUMIF($B8:$AH8,"&lt;" &amp; B12,$B9:$AH9)*SUMIF($B10:$AH10,"=" &amp; B12,$B11:$AH11)*(1/2)+SUMIF($B8:$AH8,"=" &amp; B12,$B9:$AH9)*SUMIF($B10:$AH10,"=" &amp; B12,$B11:$AH11)*(1/3))</f>
        <v>0</v>
      </c>
      <c r="C18">
        <f t="shared" ref="C18:AH18" si="10">C13*(SUMIF($B8:$AH8,"&lt;" &amp; C12,$B9:$AH9)*SUMIF($B10:$AH10,"&lt;" &amp; C12,$B11:$AH11)+SUMIF($B8:$AH8,"=" &amp; C12,$B9:$AH9)*SUMIF($B10:$AH10,"&lt;" &amp; C12,$B11:$AH11)*(1/2)+SUMIF($B8:$AH8,"&lt;" &amp; C12,$B9:$AH9)*SUMIF($B10:$AH10,"=" &amp; C12,$B11:$AH11)*(1/2)+SUMIF($B8:$AH8,"=" &amp; C12,$B9:$AH9)*SUMIF($B10:$AH10,"=" &amp; C12,$B11:$AH11)*(1/3))</f>
        <v>0</v>
      </c>
      <c r="D18">
        <f t="shared" si="10"/>
        <v>0</v>
      </c>
      <c r="E18">
        <f t="shared" si="10"/>
        <v>0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0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  <c r="Q18">
        <f t="shared" si="10"/>
        <v>0</v>
      </c>
      <c r="R18">
        <f t="shared" si="10"/>
        <v>0</v>
      </c>
      <c r="S18">
        <f t="shared" si="10"/>
        <v>0</v>
      </c>
      <c r="T18">
        <f t="shared" si="10"/>
        <v>0</v>
      </c>
      <c r="U18">
        <f t="shared" si="10"/>
        <v>0</v>
      </c>
      <c r="V18">
        <f t="shared" si="10"/>
        <v>0</v>
      </c>
      <c r="W18">
        <f t="shared" si="10"/>
        <v>0</v>
      </c>
      <c r="X18">
        <f t="shared" si="10"/>
        <v>0</v>
      </c>
      <c r="Y18">
        <f t="shared" si="10"/>
        <v>0</v>
      </c>
      <c r="Z18">
        <f t="shared" si="10"/>
        <v>0</v>
      </c>
      <c r="AA18">
        <f t="shared" si="10"/>
        <v>0</v>
      </c>
      <c r="AB18">
        <f t="shared" si="10"/>
        <v>0</v>
      </c>
      <c r="AC18">
        <f t="shared" si="10"/>
        <v>0</v>
      </c>
      <c r="AD18">
        <f t="shared" si="10"/>
        <v>0</v>
      </c>
      <c r="AE18">
        <f t="shared" si="10"/>
        <v>0</v>
      </c>
      <c r="AF18">
        <f t="shared" si="10"/>
        <v>0</v>
      </c>
      <c r="AG18">
        <f t="shared" si="10"/>
        <v>0</v>
      </c>
      <c r="AH18">
        <f t="shared" si="10"/>
        <v>0</v>
      </c>
    </row>
    <row r="19" spans="1:37">
      <c r="A19" t="s">
        <v>100</v>
      </c>
      <c r="C19" t="s">
        <v>101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  <c r="Y19" s="2" t="s">
        <v>24</v>
      </c>
      <c r="Z19" s="2" t="s">
        <v>25</v>
      </c>
      <c r="AA19" s="2" t="s">
        <v>26</v>
      </c>
      <c r="AB19" s="2" t="s">
        <v>27</v>
      </c>
      <c r="AC19" s="2" t="s">
        <v>28</v>
      </c>
      <c r="AD19" s="2" t="s">
        <v>29</v>
      </c>
      <c r="AE19" s="2" t="s">
        <v>30</v>
      </c>
      <c r="AF19" s="2" t="s">
        <v>31</v>
      </c>
      <c r="AG19" s="2" t="s">
        <v>32</v>
      </c>
      <c r="AH19" s="2" t="s">
        <v>33</v>
      </c>
      <c r="AI19" s="2" t="s">
        <v>34</v>
      </c>
      <c r="AJ19" s="2" t="s">
        <v>35</v>
      </c>
      <c r="AK19" s="2" t="s">
        <v>36</v>
      </c>
    </row>
    <row r="20" spans="1:37">
      <c r="B20" s="5" t="s">
        <v>103</v>
      </c>
      <c r="C20">
        <v>0.33100000000000002</v>
      </c>
      <c r="D20">
        <v>0.41</v>
      </c>
      <c r="E20">
        <v>0.41</v>
      </c>
      <c r="F20">
        <v>0.38500000000000001</v>
      </c>
      <c r="G20">
        <v>0.504</v>
      </c>
      <c r="H20">
        <v>0.44600000000000001</v>
      </c>
      <c r="I20">
        <v>0.57299999999999995</v>
      </c>
      <c r="J20">
        <v>0.54300000000000004</v>
      </c>
      <c r="K20">
        <v>0.51500000000000001</v>
      </c>
      <c r="L20">
        <v>0.64700000000000002</v>
      </c>
      <c r="M20">
        <v>0.76800000000000002</v>
      </c>
      <c r="N20">
        <v>0.68799999999999994</v>
      </c>
      <c r="O20">
        <v>0.67700000000000005</v>
      </c>
      <c r="P20">
        <v>0.66600000000000004</v>
      </c>
      <c r="Q20">
        <v>0.53400000000000003</v>
      </c>
      <c r="R20">
        <v>0.51100000000000001</v>
      </c>
      <c r="S20">
        <v>0.54400000000000004</v>
      </c>
      <c r="T20">
        <v>0.59499999999999997</v>
      </c>
      <c r="U20">
        <v>0.627</v>
      </c>
      <c r="V20">
        <v>0.754</v>
      </c>
      <c r="W20">
        <v>0.81699999999999995</v>
      </c>
      <c r="X20">
        <v>0.78700000000000003</v>
      </c>
      <c r="Y20">
        <v>0.83599999999999997</v>
      </c>
      <c r="Z20">
        <v>0.86399999999999999</v>
      </c>
      <c r="AA20">
        <v>0.94799999999999995</v>
      </c>
      <c r="AB20">
        <v>0.96099999999999997</v>
      </c>
      <c r="AC20">
        <v>0.99399999999999999</v>
      </c>
      <c r="AD20">
        <v>0.99980000000000002</v>
      </c>
      <c r="AE20">
        <v>0.99950000000000006</v>
      </c>
      <c r="AF20">
        <v>1</v>
      </c>
    </row>
    <row r="21" spans="1:37">
      <c r="B21" s="5" t="s">
        <v>111</v>
      </c>
      <c r="C21">
        <v>0.33100000000000002</v>
      </c>
      <c r="D21">
        <v>0.32700000000000001</v>
      </c>
      <c r="E21">
        <v>0.32700000000000001</v>
      </c>
      <c r="F21">
        <v>0.30399999999999999</v>
      </c>
      <c r="G21">
        <v>0.24399999999999999</v>
      </c>
      <c r="H21">
        <v>0.27500000000000002</v>
      </c>
      <c r="I21">
        <v>0.21199999999999999</v>
      </c>
      <c r="J21">
        <v>0.19400000000000001</v>
      </c>
      <c r="K21">
        <v>0.24099999999999999</v>
      </c>
      <c r="L21">
        <v>0.17499999999999999</v>
      </c>
      <c r="M21">
        <v>0.115</v>
      </c>
      <c r="N21">
        <v>0.17699999999999999</v>
      </c>
      <c r="O21">
        <v>0.23100000000000001</v>
      </c>
      <c r="P21">
        <v>0.219</v>
      </c>
      <c r="Q21">
        <v>0.30399999999999999</v>
      </c>
      <c r="R21">
        <v>0.38600000000000001</v>
      </c>
      <c r="S21">
        <v>0.30099999999999999</v>
      </c>
      <c r="T21">
        <v>0.32800000000000001</v>
      </c>
      <c r="U21">
        <v>0.34300000000000003</v>
      </c>
      <c r="V21">
        <v>0.20899999999999999</v>
      </c>
      <c r="W21">
        <v>0.14399999999999999</v>
      </c>
      <c r="X21">
        <v>0.19800000000000001</v>
      </c>
      <c r="Y21">
        <v>0.126</v>
      </c>
      <c r="Z21">
        <v>0.13</v>
      </c>
      <c r="AA21">
        <v>4.7E-2</v>
      </c>
      <c r="AB21">
        <v>3.7999999999999999E-2</v>
      </c>
      <c r="AC21">
        <v>6.0000000000000001E-3</v>
      </c>
      <c r="AD21">
        <v>2.0000000000000001E-4</v>
      </c>
      <c r="AE21">
        <v>5.0000000000000001E-4</v>
      </c>
      <c r="AF21">
        <v>0</v>
      </c>
    </row>
    <row r="22" spans="1:37">
      <c r="B22" s="5" t="s">
        <v>119</v>
      </c>
      <c r="C22">
        <v>0.33800000000000002</v>
      </c>
      <c r="D22">
        <v>0.26200000000000001</v>
      </c>
      <c r="E22">
        <v>0.26200000000000001</v>
      </c>
      <c r="F22">
        <v>0.312</v>
      </c>
      <c r="G22">
        <v>0.252</v>
      </c>
      <c r="H22">
        <v>0.27900000000000003</v>
      </c>
      <c r="I22">
        <v>0.215</v>
      </c>
      <c r="J22">
        <v>0.26300000000000001</v>
      </c>
      <c r="K22">
        <v>0.24399999999999999</v>
      </c>
      <c r="L22">
        <v>0.17799999999999999</v>
      </c>
      <c r="M22">
        <v>0.11700000000000001</v>
      </c>
      <c r="N22">
        <v>0.13500000000000001</v>
      </c>
      <c r="O22">
        <v>9.0999999999999998E-2</v>
      </c>
      <c r="P22">
        <v>0.115</v>
      </c>
      <c r="Q22">
        <v>0.16300000000000001</v>
      </c>
      <c r="R22">
        <v>0.10299999999999999</v>
      </c>
      <c r="S22">
        <v>0.156</v>
      </c>
      <c r="T22">
        <v>7.6999999999999999E-2</v>
      </c>
      <c r="U22">
        <v>0.03</v>
      </c>
      <c r="V22">
        <v>3.7999999999999999E-2</v>
      </c>
      <c r="W22">
        <v>0.04</v>
      </c>
      <c r="X22">
        <v>1.4999999999999999E-2</v>
      </c>
      <c r="Y22">
        <v>2.8000000000000001E-2</v>
      </c>
      <c r="Z22">
        <v>6.0000000000000001E-3</v>
      </c>
      <c r="AA22">
        <v>5.0000000000000001E-3</v>
      </c>
      <c r="AB22">
        <v>4.0000000000000002E-4</v>
      </c>
      <c r="AC22">
        <v>0</v>
      </c>
    </row>
    <row r="23" spans="1:37">
      <c r="A23" s="7" t="s">
        <v>54</v>
      </c>
      <c r="C23" t="s">
        <v>55</v>
      </c>
    </row>
    <row r="24" spans="1:37">
      <c r="A24" s="5" t="s">
        <v>103</v>
      </c>
      <c r="B24">
        <f>SUM(B16:AF16)</f>
        <v>1</v>
      </c>
      <c r="C24" cm="1">
        <f t="array" ref="C24">SUM(LEN(D3:AK3))-(B3+C3)</f>
        <v>29</v>
      </c>
    </row>
    <row r="25" spans="1:37">
      <c r="A25" s="5" t="s">
        <v>111</v>
      </c>
      <c r="B25">
        <f>SUM(B17:AF17)</f>
        <v>0</v>
      </c>
      <c r="C25" cm="1">
        <f t="array" ref="C25">SUM(LEN(D4:AK4))-(B4+C4)</f>
        <v>29</v>
      </c>
    </row>
    <row r="26" spans="1:37">
      <c r="A26" s="5" t="s">
        <v>119</v>
      </c>
      <c r="B26">
        <f>SUM(B18:AF18)</f>
        <v>0</v>
      </c>
      <c r="C26" cm="1">
        <f t="array" ref="C26">SUM(LEN(D5:AK5))-(B5+C5)</f>
        <v>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09DE-1937-42D2-8050-28CB912BECAA}">
  <dimension ref="A1:BT23"/>
  <sheetViews>
    <sheetView workbookViewId="0">
      <selection activeCell="A14" sqref="A14"/>
    </sheetView>
  </sheetViews>
  <sheetFormatPr defaultColWidth="5.7109375" defaultRowHeight="14.45"/>
  <cols>
    <col min="1" max="1" width="5.7109375" customWidth="1"/>
  </cols>
  <sheetData>
    <row r="1" spans="1:72">
      <c r="B1" s="5" t="s">
        <v>138</v>
      </c>
      <c r="G1" t="s">
        <v>57</v>
      </c>
    </row>
    <row r="2" spans="1:7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</row>
    <row r="3" spans="1:72">
      <c r="A3" s="5" t="s">
        <v>125</v>
      </c>
      <c r="B3">
        <f>COUNTIF(D3:AK3,"W*")+COUNTIF(D3:AK3,"WW*")</f>
        <v>13</v>
      </c>
      <c r="C3">
        <f>COUNTIF(D3:AK3,"*L")+COUNTIF(D3:AK3,"*LL")</f>
        <v>13</v>
      </c>
      <c r="D3" t="s">
        <v>181</v>
      </c>
      <c r="E3" t="s">
        <v>182</v>
      </c>
      <c r="F3" t="s">
        <v>149</v>
      </c>
      <c r="I3" t="s">
        <v>183</v>
      </c>
      <c r="K3" t="s">
        <v>149</v>
      </c>
      <c r="L3" t="s">
        <v>149</v>
      </c>
      <c r="M3" t="s">
        <v>150</v>
      </c>
      <c r="N3" t="s">
        <v>150</v>
      </c>
      <c r="O3" t="s">
        <v>150</v>
      </c>
      <c r="P3" t="s">
        <v>150</v>
      </c>
      <c r="Q3" t="s">
        <v>152</v>
      </c>
      <c r="R3" t="s">
        <v>184</v>
      </c>
      <c r="S3" t="s">
        <v>183</v>
      </c>
      <c r="U3" t="s">
        <v>183</v>
      </c>
      <c r="V3" t="s">
        <v>185</v>
      </c>
      <c r="W3" t="s">
        <v>149</v>
      </c>
      <c r="X3" t="s">
        <v>182</v>
      </c>
      <c r="Z3" t="s">
        <v>181</v>
      </c>
      <c r="AA3" t="s">
        <v>181</v>
      </c>
      <c r="AB3" t="s">
        <v>149</v>
      </c>
      <c r="AC3" t="s">
        <v>149</v>
      </c>
      <c r="AD3" t="s">
        <v>186</v>
      </c>
      <c r="AF3" t="s">
        <v>154</v>
      </c>
      <c r="AH3" t="s">
        <v>187</v>
      </c>
      <c r="AI3" t="s">
        <v>187</v>
      </c>
      <c r="AJ3" t="s">
        <v>187</v>
      </c>
      <c r="AK3" t="s">
        <v>188</v>
      </c>
      <c r="AM3" t="s">
        <v>187</v>
      </c>
      <c r="AN3" t="s">
        <v>187</v>
      </c>
      <c r="AO3" t="s">
        <v>41</v>
      </c>
      <c r="AQ3" t="s">
        <v>188</v>
      </c>
      <c r="AR3" t="s">
        <v>189</v>
      </c>
      <c r="AT3" t="s">
        <v>41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  <c r="AZ3" t="s">
        <v>43</v>
      </c>
      <c r="BA3" t="s">
        <v>188</v>
      </c>
      <c r="BB3" t="s">
        <v>189</v>
      </c>
      <c r="BD3" t="s">
        <v>189</v>
      </c>
      <c r="BE3" t="s">
        <v>189</v>
      </c>
      <c r="BF3" t="s">
        <v>41</v>
      </c>
      <c r="BG3" t="s">
        <v>187</v>
      </c>
      <c r="BI3" t="s">
        <v>187</v>
      </c>
      <c r="BJ3" t="s">
        <v>187</v>
      </c>
      <c r="BK3" t="s">
        <v>41</v>
      </c>
      <c r="BL3" t="s">
        <v>41</v>
      </c>
      <c r="BM3" t="s">
        <v>188</v>
      </c>
      <c r="BN3" t="s">
        <v>41</v>
      </c>
      <c r="BO3" t="s">
        <v>43</v>
      </c>
      <c r="BQ3" t="s">
        <v>187</v>
      </c>
      <c r="BR3" t="s">
        <v>187</v>
      </c>
      <c r="BS3" t="s">
        <v>187</v>
      </c>
      <c r="BT3" t="s">
        <v>188</v>
      </c>
    </row>
    <row r="4" spans="1:72">
      <c r="A4" s="5" t="s">
        <v>127</v>
      </c>
      <c r="B4">
        <f t="shared" ref="B4:B5" si="0">COUNTIF(D4:AK4,"W*")+COUNTIF(D4:AK4,"WW*")</f>
        <v>13</v>
      </c>
      <c r="C4">
        <f t="shared" ref="C4:C5" si="1">COUNTIF(D4:AK4,"*L")+COUNTIF(D4:AK4,"*LL")</f>
        <v>14</v>
      </c>
      <c r="D4" t="s">
        <v>149</v>
      </c>
      <c r="E4" t="s">
        <v>150</v>
      </c>
      <c r="G4" t="s">
        <v>149</v>
      </c>
      <c r="H4" t="s">
        <v>149</v>
      </c>
      <c r="I4" t="s">
        <v>190</v>
      </c>
      <c r="J4" t="s">
        <v>181</v>
      </c>
      <c r="K4" t="s">
        <v>149</v>
      </c>
      <c r="N4" t="s">
        <v>150</v>
      </c>
      <c r="O4" t="s">
        <v>191</v>
      </c>
      <c r="P4" t="s">
        <v>186</v>
      </c>
      <c r="Q4" t="s">
        <v>191</v>
      </c>
      <c r="R4" t="s">
        <v>150</v>
      </c>
      <c r="S4" t="s">
        <v>190</v>
      </c>
      <c r="U4" t="s">
        <v>190</v>
      </c>
      <c r="V4" t="s">
        <v>192</v>
      </c>
      <c r="W4" t="s">
        <v>149</v>
      </c>
      <c r="X4" t="s">
        <v>149</v>
      </c>
      <c r="Y4" t="s">
        <v>149</v>
      </c>
      <c r="Z4" t="s">
        <v>150</v>
      </c>
      <c r="AB4" t="s">
        <v>193</v>
      </c>
      <c r="AC4" t="s">
        <v>150</v>
      </c>
      <c r="AD4" t="s">
        <v>149</v>
      </c>
      <c r="AE4" t="s">
        <v>150</v>
      </c>
      <c r="AF4" t="s">
        <v>194</v>
      </c>
      <c r="AG4" t="s">
        <v>186</v>
      </c>
      <c r="AH4" t="s">
        <v>41</v>
      </c>
      <c r="AI4" t="s">
        <v>188</v>
      </c>
      <c r="AJ4" t="s">
        <v>188</v>
      </c>
      <c r="AK4" t="s">
        <v>187</v>
      </c>
      <c r="AM4" t="s">
        <v>150</v>
      </c>
      <c r="AN4" t="s">
        <v>41</v>
      </c>
      <c r="AP4" t="s">
        <v>41</v>
      </c>
      <c r="AQ4" t="s">
        <v>41</v>
      </c>
      <c r="AR4" t="s">
        <v>195</v>
      </c>
      <c r="AS4" t="s">
        <v>187</v>
      </c>
      <c r="AT4" t="s">
        <v>41</v>
      </c>
      <c r="AV4" t="s">
        <v>196</v>
      </c>
      <c r="AW4" t="s">
        <v>41</v>
      </c>
      <c r="AX4" t="s">
        <v>188</v>
      </c>
      <c r="AY4" t="s">
        <v>188</v>
      </c>
      <c r="AZ4" t="s">
        <v>188</v>
      </c>
      <c r="BA4" t="s">
        <v>41</v>
      </c>
      <c r="BB4" t="s">
        <v>195</v>
      </c>
      <c r="BD4" t="s">
        <v>195</v>
      </c>
      <c r="BE4" t="s">
        <v>195</v>
      </c>
      <c r="BF4" t="s">
        <v>41</v>
      </c>
      <c r="BG4" t="s">
        <v>41</v>
      </c>
      <c r="BH4" t="s">
        <v>41</v>
      </c>
      <c r="BI4" t="s">
        <v>41</v>
      </c>
      <c r="BK4" t="s">
        <v>187</v>
      </c>
      <c r="BL4" t="s">
        <v>41</v>
      </c>
      <c r="BM4" t="s">
        <v>41</v>
      </c>
      <c r="BN4" t="s">
        <v>41</v>
      </c>
      <c r="BO4" t="s">
        <v>187</v>
      </c>
      <c r="BP4" t="s">
        <v>188</v>
      </c>
      <c r="BQ4" t="s">
        <v>41</v>
      </c>
      <c r="BR4" t="s">
        <v>188</v>
      </c>
      <c r="BS4" t="s">
        <v>188</v>
      </c>
      <c r="BT4" t="s">
        <v>187</v>
      </c>
    </row>
    <row r="5" spans="1:72">
      <c r="A5" s="5" t="s">
        <v>128</v>
      </c>
      <c r="B5">
        <f t="shared" si="0"/>
        <v>17</v>
      </c>
      <c r="C5">
        <f t="shared" si="1"/>
        <v>9</v>
      </c>
      <c r="D5" t="s">
        <v>150</v>
      </c>
      <c r="E5" t="s">
        <v>149</v>
      </c>
      <c r="G5" t="s">
        <v>181</v>
      </c>
      <c r="I5" t="s">
        <v>177</v>
      </c>
      <c r="J5" t="s">
        <v>152</v>
      </c>
      <c r="K5" t="s">
        <v>149</v>
      </c>
      <c r="L5" t="s">
        <v>150</v>
      </c>
      <c r="N5" t="s">
        <v>149</v>
      </c>
      <c r="O5" t="s">
        <v>185</v>
      </c>
      <c r="P5" t="s">
        <v>183</v>
      </c>
      <c r="Q5" t="s">
        <v>185</v>
      </c>
      <c r="R5" t="s">
        <v>197</v>
      </c>
      <c r="T5" t="s">
        <v>149</v>
      </c>
      <c r="U5" t="s">
        <v>182</v>
      </c>
      <c r="V5" t="s">
        <v>150</v>
      </c>
      <c r="W5" t="s">
        <v>149</v>
      </c>
      <c r="X5" t="s">
        <v>149</v>
      </c>
      <c r="AA5" t="s">
        <v>149</v>
      </c>
      <c r="AB5" t="s">
        <v>150</v>
      </c>
      <c r="AC5" t="s">
        <v>149</v>
      </c>
      <c r="AD5" t="s">
        <v>192</v>
      </c>
      <c r="AF5" t="s">
        <v>149</v>
      </c>
      <c r="AG5" t="s">
        <v>183</v>
      </c>
      <c r="AI5" t="s">
        <v>189</v>
      </c>
      <c r="AJ5" t="s">
        <v>189</v>
      </c>
      <c r="AK5" t="s">
        <v>195</v>
      </c>
      <c r="AM5" t="s">
        <v>150</v>
      </c>
      <c r="AN5" t="s">
        <v>41</v>
      </c>
      <c r="AP5" t="s">
        <v>187</v>
      </c>
      <c r="AQ5" t="s">
        <v>195</v>
      </c>
      <c r="AR5" t="s">
        <v>43</v>
      </c>
      <c r="AS5" t="s">
        <v>43</v>
      </c>
      <c r="AT5" t="s">
        <v>41</v>
      </c>
      <c r="AU5" t="s">
        <v>41</v>
      </c>
      <c r="AW5" t="s">
        <v>41</v>
      </c>
      <c r="AX5" t="s">
        <v>189</v>
      </c>
      <c r="AY5" t="s">
        <v>189</v>
      </c>
      <c r="AZ5" t="s">
        <v>189</v>
      </c>
      <c r="BA5" t="s">
        <v>195</v>
      </c>
      <c r="BC5" t="s">
        <v>41</v>
      </c>
      <c r="BD5" t="s">
        <v>187</v>
      </c>
      <c r="BE5" t="s">
        <v>41</v>
      </c>
      <c r="BF5" t="s">
        <v>41</v>
      </c>
      <c r="BG5" t="s">
        <v>41</v>
      </c>
      <c r="BJ5" t="s">
        <v>41</v>
      </c>
      <c r="BK5" t="s">
        <v>41</v>
      </c>
      <c r="BL5" t="s">
        <v>41</v>
      </c>
      <c r="BM5" t="s">
        <v>195</v>
      </c>
      <c r="BO5" t="s">
        <v>41</v>
      </c>
      <c r="BP5" t="s">
        <v>189</v>
      </c>
      <c r="BQ5" t="s">
        <v>41</v>
      </c>
      <c r="BR5" t="s">
        <v>189</v>
      </c>
      <c r="BS5" t="s">
        <v>189</v>
      </c>
      <c r="BT5" t="s">
        <v>195</v>
      </c>
    </row>
    <row r="6" spans="1:72">
      <c r="A6" s="5" t="s">
        <v>50</v>
      </c>
    </row>
    <row r="7" spans="1:72">
      <c r="A7" s="9" t="s">
        <v>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 s="7" t="s">
        <v>54</v>
      </c>
      <c r="AJ7" t="s">
        <v>55</v>
      </c>
    </row>
    <row r="8" spans="1:72">
      <c r="A8" t="s">
        <v>52</v>
      </c>
      <c r="B8" s="11">
        <f t="shared" ref="B8:AG8" si="2">B$7/$AJ$8</f>
        <v>0</v>
      </c>
      <c r="C8" s="11">
        <f t="shared" si="2"/>
        <v>3.3333333333333333E-2</v>
      </c>
      <c r="D8" s="11">
        <f t="shared" si="2"/>
        <v>6.6666666666666666E-2</v>
      </c>
      <c r="E8" s="11">
        <f t="shared" si="2"/>
        <v>0.1</v>
      </c>
      <c r="F8" s="11">
        <f t="shared" si="2"/>
        <v>0.13333333333333333</v>
      </c>
      <c r="G8" s="11">
        <f t="shared" si="2"/>
        <v>0.16666666666666666</v>
      </c>
      <c r="H8" s="11">
        <f t="shared" si="2"/>
        <v>0.2</v>
      </c>
      <c r="I8" s="11">
        <f t="shared" si="2"/>
        <v>0.23333333333333334</v>
      </c>
      <c r="J8" s="11">
        <f t="shared" si="2"/>
        <v>0.26666666666666666</v>
      </c>
      <c r="K8" s="11">
        <f t="shared" si="2"/>
        <v>0.3</v>
      </c>
      <c r="L8" s="11">
        <f t="shared" si="2"/>
        <v>0.33333333333333331</v>
      </c>
      <c r="M8" s="11">
        <f t="shared" si="2"/>
        <v>0.36666666666666664</v>
      </c>
      <c r="N8" s="11">
        <f t="shared" si="2"/>
        <v>0.4</v>
      </c>
      <c r="O8" s="11">
        <f t="shared" si="2"/>
        <v>0.43333333333333335</v>
      </c>
      <c r="P8" s="11">
        <f t="shared" si="2"/>
        <v>0.46666666666666667</v>
      </c>
      <c r="Q8" s="11">
        <f t="shared" si="2"/>
        <v>0.5</v>
      </c>
      <c r="R8" s="11">
        <f t="shared" si="2"/>
        <v>0.53333333333333333</v>
      </c>
      <c r="S8" s="11">
        <f t="shared" si="2"/>
        <v>0.56666666666666665</v>
      </c>
      <c r="T8" s="11">
        <f t="shared" si="2"/>
        <v>0.6</v>
      </c>
      <c r="U8" s="11">
        <f t="shared" si="2"/>
        <v>0.6333333333333333</v>
      </c>
      <c r="V8" s="11">
        <f t="shared" si="2"/>
        <v>0.66666666666666663</v>
      </c>
      <c r="W8" s="11">
        <f t="shared" si="2"/>
        <v>0.7</v>
      </c>
      <c r="X8" s="11">
        <f t="shared" si="2"/>
        <v>0.73333333333333328</v>
      </c>
      <c r="Y8" s="11">
        <f t="shared" si="2"/>
        <v>0.76666666666666672</v>
      </c>
      <c r="Z8" s="11">
        <f t="shared" si="2"/>
        <v>0.8</v>
      </c>
      <c r="AA8" s="11">
        <f t="shared" si="2"/>
        <v>0.83333333333333337</v>
      </c>
      <c r="AB8" s="11">
        <f t="shared" si="2"/>
        <v>0.8666666666666667</v>
      </c>
      <c r="AC8" s="11">
        <f t="shared" si="2"/>
        <v>0.9</v>
      </c>
      <c r="AD8" s="11">
        <f t="shared" si="2"/>
        <v>0.93333333333333335</v>
      </c>
      <c r="AE8" s="11">
        <f t="shared" si="2"/>
        <v>0.96666666666666667</v>
      </c>
      <c r="AF8" s="11">
        <f t="shared" si="2"/>
        <v>1</v>
      </c>
      <c r="AG8" s="11">
        <f t="shared" si="2"/>
        <v>1.0333333333333334</v>
      </c>
      <c r="AH8" s="5" t="s">
        <v>125</v>
      </c>
      <c r="AI8">
        <f>SUM(B16:AF16)</f>
        <v>0</v>
      </c>
      <c r="AJ8" cm="1">
        <f t="array" ref="AJ8">SUM(LEN(D3:AK3))-(B3+C3)</f>
        <v>30</v>
      </c>
    </row>
    <row r="9" spans="1:72">
      <c r="A9" s="5" t="s">
        <v>125</v>
      </c>
      <c r="B9">
        <f t="shared" ref="B9:AG9" si="3">IF(OR(B$7&lt;$B3,$AJ8-$C3&lt;B$7),0,COMBIN($AJ8-($B3+$C3),B$7-$B3)/POWER(2,$AJ8-($B3+$C3)))</f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6.25E-2</v>
      </c>
      <c r="P9">
        <f t="shared" si="3"/>
        <v>0.25</v>
      </c>
      <c r="Q9">
        <f t="shared" si="3"/>
        <v>0.375</v>
      </c>
      <c r="R9">
        <f t="shared" si="3"/>
        <v>0.25</v>
      </c>
      <c r="S9">
        <f t="shared" si="3"/>
        <v>6.25E-2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  <c r="AG9">
        <f t="shared" si="3"/>
        <v>0</v>
      </c>
      <c r="AH9" s="5" t="s">
        <v>127</v>
      </c>
      <c r="AI9">
        <f>SUM(B17:AF17)</f>
        <v>0</v>
      </c>
      <c r="AJ9" cm="1">
        <f t="array" ref="AJ9">SUM(LEN(D4:AK4))-(B4+C4)</f>
        <v>31</v>
      </c>
    </row>
    <row r="10" spans="1:72">
      <c r="A10" t="s">
        <v>52</v>
      </c>
      <c r="B10" s="11">
        <f t="shared" ref="B10:AG10" si="4">B$7/$AJ$9</f>
        <v>0</v>
      </c>
      <c r="C10" s="11">
        <f t="shared" si="4"/>
        <v>3.2258064516129031E-2</v>
      </c>
      <c r="D10" s="11">
        <f t="shared" si="4"/>
        <v>6.4516129032258063E-2</v>
      </c>
      <c r="E10" s="11">
        <f t="shared" si="4"/>
        <v>9.6774193548387094E-2</v>
      </c>
      <c r="F10" s="11">
        <f t="shared" si="4"/>
        <v>0.12903225806451613</v>
      </c>
      <c r="G10" s="11">
        <f t="shared" si="4"/>
        <v>0.16129032258064516</v>
      </c>
      <c r="H10" s="11">
        <f t="shared" si="4"/>
        <v>0.19354838709677419</v>
      </c>
      <c r="I10" s="11">
        <f t="shared" si="4"/>
        <v>0.22580645161290322</v>
      </c>
      <c r="J10" s="11">
        <f t="shared" si="4"/>
        <v>0.25806451612903225</v>
      </c>
      <c r="K10" s="11">
        <f t="shared" si="4"/>
        <v>0.29032258064516131</v>
      </c>
      <c r="L10" s="11">
        <f t="shared" si="4"/>
        <v>0.32258064516129031</v>
      </c>
      <c r="M10" s="11">
        <f t="shared" si="4"/>
        <v>0.35483870967741937</v>
      </c>
      <c r="N10" s="11">
        <f t="shared" si="4"/>
        <v>0.38709677419354838</v>
      </c>
      <c r="O10" s="11">
        <f t="shared" si="4"/>
        <v>0.41935483870967744</v>
      </c>
      <c r="P10" s="11">
        <f t="shared" si="4"/>
        <v>0.45161290322580644</v>
      </c>
      <c r="Q10" s="11">
        <f t="shared" si="4"/>
        <v>0.4838709677419355</v>
      </c>
      <c r="R10" s="11">
        <f t="shared" si="4"/>
        <v>0.5161290322580645</v>
      </c>
      <c r="S10" s="11">
        <f t="shared" si="4"/>
        <v>0.54838709677419351</v>
      </c>
      <c r="T10" s="11">
        <f t="shared" si="4"/>
        <v>0.58064516129032262</v>
      </c>
      <c r="U10" s="11">
        <f t="shared" si="4"/>
        <v>0.61290322580645162</v>
      </c>
      <c r="V10" s="11">
        <f t="shared" si="4"/>
        <v>0.64516129032258063</v>
      </c>
      <c r="W10" s="11">
        <f t="shared" si="4"/>
        <v>0.67741935483870963</v>
      </c>
      <c r="X10" s="11">
        <f t="shared" si="4"/>
        <v>0.70967741935483875</v>
      </c>
      <c r="Y10" s="11">
        <f t="shared" si="4"/>
        <v>0.74193548387096775</v>
      </c>
      <c r="Z10" s="11">
        <f t="shared" si="4"/>
        <v>0.77419354838709675</v>
      </c>
      <c r="AA10" s="11">
        <f t="shared" si="4"/>
        <v>0.80645161290322576</v>
      </c>
      <c r="AB10" s="11">
        <f t="shared" si="4"/>
        <v>0.83870967741935487</v>
      </c>
      <c r="AC10" s="11">
        <f t="shared" si="4"/>
        <v>0.87096774193548387</v>
      </c>
      <c r="AD10" s="11">
        <f t="shared" si="4"/>
        <v>0.90322580645161288</v>
      </c>
      <c r="AE10" s="11">
        <f t="shared" si="4"/>
        <v>0.93548387096774188</v>
      </c>
      <c r="AF10" s="11">
        <f t="shared" si="4"/>
        <v>0.967741935483871</v>
      </c>
      <c r="AG10" s="11">
        <f t="shared" si="4"/>
        <v>1</v>
      </c>
      <c r="AH10" s="5" t="s">
        <v>128</v>
      </c>
      <c r="AI10">
        <f>SUM(B18:AF18)</f>
        <v>1</v>
      </c>
      <c r="AJ10" cm="1">
        <f t="array" ref="AJ10">SUM(LEN(D5:AK5))-(B5+C5)</f>
        <v>29</v>
      </c>
    </row>
    <row r="11" spans="1:72">
      <c r="A11" s="5" t="s">
        <v>127</v>
      </c>
      <c r="B11">
        <f t="shared" ref="B11:AG11" si="5">IF(OR(B$7&lt;$B4,$AJ9-$C4&lt;B$7),0,COMBIN($AJ9-($B4+$C4),B$7-$B4)/POWER(2,$AJ9-($B4+$C4)))</f>
        <v>0</v>
      </c>
      <c r="C11">
        <f t="shared" si="5"/>
        <v>0</v>
      </c>
      <c r="D11">
        <f t="shared" si="5"/>
        <v>0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0</v>
      </c>
      <c r="M11">
        <f t="shared" si="5"/>
        <v>0</v>
      </c>
      <c r="N11">
        <f t="shared" si="5"/>
        <v>0</v>
      </c>
      <c r="O11">
        <f t="shared" si="5"/>
        <v>6.25E-2</v>
      </c>
      <c r="P11">
        <f t="shared" si="5"/>
        <v>0.25</v>
      </c>
      <c r="Q11">
        <f t="shared" si="5"/>
        <v>0.375</v>
      </c>
      <c r="R11">
        <f t="shared" si="5"/>
        <v>0.25</v>
      </c>
      <c r="S11">
        <f t="shared" si="5"/>
        <v>6.25E-2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</row>
    <row r="12" spans="1:72">
      <c r="A12" t="s">
        <v>52</v>
      </c>
      <c r="B12" s="11">
        <f t="shared" ref="B12:AG12" si="6">B$7/$AJ$10</f>
        <v>0</v>
      </c>
      <c r="C12" s="11">
        <f t="shared" si="6"/>
        <v>3.4482758620689655E-2</v>
      </c>
      <c r="D12" s="11">
        <f t="shared" si="6"/>
        <v>6.8965517241379309E-2</v>
      </c>
      <c r="E12" s="11">
        <f t="shared" si="6"/>
        <v>0.10344827586206896</v>
      </c>
      <c r="F12" s="11">
        <f t="shared" si="6"/>
        <v>0.13793103448275862</v>
      </c>
      <c r="G12" s="11">
        <f t="shared" si="6"/>
        <v>0.17241379310344829</v>
      </c>
      <c r="H12" s="11">
        <f t="shared" si="6"/>
        <v>0.20689655172413793</v>
      </c>
      <c r="I12" s="11">
        <f t="shared" si="6"/>
        <v>0.2413793103448276</v>
      </c>
      <c r="J12" s="11">
        <f t="shared" si="6"/>
        <v>0.27586206896551724</v>
      </c>
      <c r="K12" s="11">
        <f t="shared" si="6"/>
        <v>0.31034482758620691</v>
      </c>
      <c r="L12" s="11">
        <f t="shared" si="6"/>
        <v>0.34482758620689657</v>
      </c>
      <c r="M12" s="11">
        <f t="shared" si="6"/>
        <v>0.37931034482758619</v>
      </c>
      <c r="N12" s="11">
        <f t="shared" si="6"/>
        <v>0.41379310344827586</v>
      </c>
      <c r="O12" s="11">
        <f t="shared" si="6"/>
        <v>0.44827586206896552</v>
      </c>
      <c r="P12" s="11">
        <f t="shared" si="6"/>
        <v>0.48275862068965519</v>
      </c>
      <c r="Q12" s="11">
        <f t="shared" si="6"/>
        <v>0.51724137931034486</v>
      </c>
      <c r="R12" s="11">
        <f t="shared" si="6"/>
        <v>0.55172413793103448</v>
      </c>
      <c r="S12" s="11">
        <f t="shared" si="6"/>
        <v>0.58620689655172409</v>
      </c>
      <c r="T12" s="11">
        <f t="shared" si="6"/>
        <v>0.62068965517241381</v>
      </c>
      <c r="U12" s="11">
        <f t="shared" si="6"/>
        <v>0.65517241379310343</v>
      </c>
      <c r="V12" s="11">
        <f t="shared" si="6"/>
        <v>0.68965517241379315</v>
      </c>
      <c r="W12" s="11">
        <f t="shared" si="6"/>
        <v>0.72413793103448276</v>
      </c>
      <c r="X12" s="11">
        <f t="shared" si="6"/>
        <v>0.75862068965517238</v>
      </c>
      <c r="Y12" s="11">
        <f t="shared" si="6"/>
        <v>0.7931034482758621</v>
      </c>
      <c r="Z12" s="11">
        <f t="shared" si="6"/>
        <v>0.82758620689655171</v>
      </c>
      <c r="AA12" s="11">
        <f t="shared" si="6"/>
        <v>0.86206896551724133</v>
      </c>
      <c r="AB12" s="11">
        <f t="shared" si="6"/>
        <v>0.89655172413793105</v>
      </c>
      <c r="AC12" s="11">
        <f t="shared" si="6"/>
        <v>0.93103448275862066</v>
      </c>
      <c r="AD12" s="11">
        <f t="shared" si="6"/>
        <v>0.96551724137931039</v>
      </c>
      <c r="AE12" s="11">
        <f t="shared" si="6"/>
        <v>1</v>
      </c>
      <c r="AF12" s="11">
        <f t="shared" si="6"/>
        <v>1.0344827586206897</v>
      </c>
      <c r="AG12" s="11">
        <f t="shared" si="6"/>
        <v>1.0689655172413792</v>
      </c>
    </row>
    <row r="13" spans="1:72">
      <c r="A13" s="5" t="s">
        <v>128</v>
      </c>
      <c r="B13">
        <f t="shared" ref="B13:AG13" si="7">IF(OR(B$7&lt;$B5,$AJ10-$C5&lt;B$7),0,COMBIN($AJ10-($B5+$C5),B$7-$B5)/POWER(2,$AJ10-($B5+$C5)))</f>
        <v>0</v>
      </c>
      <c r="C13">
        <f t="shared" si="7"/>
        <v>0</v>
      </c>
      <c r="D13">
        <f t="shared" si="7"/>
        <v>0</v>
      </c>
      <c r="E13">
        <f t="shared" si="7"/>
        <v>0</v>
      </c>
      <c r="F13">
        <f t="shared" si="7"/>
        <v>0</v>
      </c>
      <c r="G13">
        <f t="shared" si="7"/>
        <v>0</v>
      </c>
      <c r="H13">
        <f t="shared" si="7"/>
        <v>0</v>
      </c>
      <c r="I13">
        <f t="shared" si="7"/>
        <v>0</v>
      </c>
      <c r="J13">
        <f t="shared" si="7"/>
        <v>0</v>
      </c>
      <c r="K13">
        <f t="shared" si="7"/>
        <v>0</v>
      </c>
      <c r="L13">
        <f t="shared" si="7"/>
        <v>0</v>
      </c>
      <c r="M13">
        <f t="shared" si="7"/>
        <v>0</v>
      </c>
      <c r="N13">
        <f t="shared" si="7"/>
        <v>0</v>
      </c>
      <c r="O13">
        <f t="shared" si="7"/>
        <v>0</v>
      </c>
      <c r="P13">
        <f t="shared" si="7"/>
        <v>0</v>
      </c>
      <c r="Q13">
        <f t="shared" si="7"/>
        <v>0</v>
      </c>
      <c r="R13">
        <f t="shared" si="7"/>
        <v>0</v>
      </c>
      <c r="S13">
        <f t="shared" si="7"/>
        <v>0.125</v>
      </c>
      <c r="T13">
        <f t="shared" si="7"/>
        <v>0.375</v>
      </c>
      <c r="U13">
        <f t="shared" si="7"/>
        <v>0.375</v>
      </c>
      <c r="V13">
        <f t="shared" si="7"/>
        <v>0.125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I13">
        <f>SUM(AI8:AI11)</f>
        <v>1</v>
      </c>
    </row>
    <row r="14" spans="1:72">
      <c r="A14" s="5" t="s">
        <v>99</v>
      </c>
    </row>
    <row r="15" spans="1:72">
      <c r="A15" t="s">
        <v>51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</row>
    <row r="16" spans="1:72">
      <c r="A16" s="5" t="s">
        <v>125</v>
      </c>
      <c r="B16">
        <f t="shared" ref="B16:AG16" si="8">B9*(SUMIF($B10:$AH10,"&lt;" &amp; B8,$B11:$AH11)*SUMIF($B12:$AH12,"&lt;" &amp; B8,$B13:$AH13)+SUMIF($B10:$AH10,"=" &amp; B8,$B11:$AH11)*SUMIF($B12:$AH12,"&lt;" &amp; B8,$B13:$AH13)*(1/2)+SUMIF($B12:$AH12,"=" &amp; B8,$B13:$AH13)*SUMIF($B10:$AH10,"&lt;" &amp; B8,$B11:$AH11)*(1/2)+SUMIF($B10:$AH10,"=" &amp; B8,$B11:$AH11)*SUMIF($B12:$AH12,"=" &amp; B8,$B13:$AH13)*(1/3))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8"/>
        <v>0</v>
      </c>
      <c r="G16">
        <f t="shared" si="8"/>
        <v>0</v>
      </c>
      <c r="H16">
        <f t="shared" si="8"/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</v>
      </c>
      <c r="N16">
        <f t="shared" si="8"/>
        <v>0</v>
      </c>
      <c r="O16">
        <f t="shared" si="8"/>
        <v>0</v>
      </c>
      <c r="P16">
        <f t="shared" si="8"/>
        <v>0</v>
      </c>
      <c r="Q16">
        <f t="shared" si="8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</row>
    <row r="17" spans="1:37">
      <c r="A17" s="5" t="s">
        <v>127</v>
      </c>
      <c r="B17">
        <f>B11*(SUMIF($B8:$AH8,"&lt;" &amp; B10,$B9:$AH9)*SUMIF($B12:$AH12,"&lt;" &amp; B10,$B13:$AH13)+SUMIF($B8:$AH8,"=" &amp; B10,$B9:$AH9)*SUMIF($B12:$AH12,"&lt;" &amp; B10,$B13:$AH13)*(1/2)+SUMIF($B8:$AH8,"&lt;" &amp; B10,$B9:$AH9)*SUMIF($B12:$AH12,"=" &amp; B10,$B13:$AH13)*(1/2)+SUMIF($B8:$AH8,"=" &amp; B10,$B9:$AH9)*SUMIF($B12:$AH12,"=" &amp; B10,$B13:$AH13)*(1/3))</f>
        <v>0</v>
      </c>
      <c r="C17">
        <f>C11*(SUMIF($B8:$AH8,"&lt;" &amp; C10,$B9:$AH9)*SUMIF($B12:$AH12,"&lt;" &amp; C10,$B13:$AH13)+SUMIF($B8:$AH8,"=" &amp; C10,$B9:$AH9)*SUMIF($B12:$AH12,"&lt;" &amp; C10,$B13:$AH13)*(1/2)+SUMIF($B8:$AH8,"&lt;" &amp; C10,$B9:$AH9)*SUMIF($B12:$AH12,"=" &amp; C10,$B13:$AH13)*(1/2)+SUMIF($B8:$AH8,"=" &amp; C10,$B9:$AH9)*SUMIF($B12:$AH12,"=" &amp; C10,$B13:$AH13)*(1/3))</f>
        <v>0</v>
      </c>
      <c r="D17">
        <f t="shared" ref="D17:AG17" si="9">D11*(SUMIF($B8:$AH8,"&lt;" &amp; D10,$B9:$AH9)*SUMIF($B12:$AH12,"&lt;" &amp; D10,$B13:$AH13)+SUMIF($B8:$AH8,"=" &amp; D10,$B9:$AH9)*SUMIF($B12:$AH12,"&lt;" &amp; D10,$B13:$AH13)*(1/2)+SUMIF($B8:$AH8,"&lt;" &amp; D10,$B9:$AH9)*SUMIF($B12:$AH12,"=" &amp; D10,$B13:$AH13)*(1/2)+SUMIF($B8:$AH8,"=" &amp; D10,$B9:$AH9)*SUMIF($B12:$AH12,"=" &amp; D10,$B13:$AH13)*(1/3))</f>
        <v>0</v>
      </c>
      <c r="E17">
        <f t="shared" si="9"/>
        <v>0</v>
      </c>
      <c r="F17">
        <f t="shared" si="9"/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 t="shared" si="9"/>
        <v>0</v>
      </c>
      <c r="M17">
        <f t="shared" si="9"/>
        <v>0</v>
      </c>
      <c r="N17">
        <f t="shared" si="9"/>
        <v>0</v>
      </c>
      <c r="O17">
        <f t="shared" si="9"/>
        <v>0</v>
      </c>
      <c r="P17">
        <f t="shared" si="9"/>
        <v>0</v>
      </c>
      <c r="Q17">
        <f t="shared" si="9"/>
        <v>0</v>
      </c>
      <c r="R17">
        <f t="shared" si="9"/>
        <v>0</v>
      </c>
      <c r="S17">
        <f t="shared" si="9"/>
        <v>0</v>
      </c>
      <c r="T17">
        <f t="shared" si="9"/>
        <v>0</v>
      </c>
      <c r="U17">
        <f t="shared" si="9"/>
        <v>0</v>
      </c>
      <c r="V17">
        <f t="shared" si="9"/>
        <v>0</v>
      </c>
      <c r="W17">
        <f t="shared" si="9"/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 t="shared" si="9"/>
        <v>0</v>
      </c>
      <c r="AG17">
        <f t="shared" si="9"/>
        <v>0</v>
      </c>
    </row>
    <row r="18" spans="1:37">
      <c r="A18" s="5" t="s">
        <v>128</v>
      </c>
      <c r="B18">
        <f>B13*(SUMIF($B8:$AH8,"&lt;" &amp; B12,$B9:$AH9)*SUMIF($B10:$AH10,"&lt;" &amp; B12,$B11:$AH11)+SUMIF($B8:$AH8,"=" &amp; B12,$B9:$AH9)*SUMIF($B10:$AH10,"&lt;" &amp; B12,$B11:$AH11)*(1/2)+SUMIF($B8:$AH8,"&lt;" &amp; B12,$B9:$AH9)*SUMIF($B10:$AH10,"=" &amp; B12,$B11:$AH11)*(1/2)+SUMIF($B8:$AH8,"=" &amp; B12,$B9:$AH9)*SUMIF($B10:$AH10,"=" &amp; B12,$B11:$AH11)*(1/3))</f>
        <v>0</v>
      </c>
      <c r="C18">
        <f t="shared" ref="C18:AG18" si="10">C13*(SUMIF($B8:$AH8,"&lt;" &amp; C12,$B9:$AH9)*SUMIF($B10:$AH10,"&lt;" &amp; C12,$B11:$AH11)+SUMIF($B8:$AH8,"=" &amp; C12,$B9:$AH9)*SUMIF($B10:$AH10,"&lt;" &amp; C12,$B11:$AH11)*(1/2)+SUMIF($B8:$AH8,"&lt;" &amp; C12,$B9:$AH9)*SUMIF($B10:$AH10,"=" &amp; C12,$B11:$AH11)*(1/2)+SUMIF($B8:$AH8,"=" &amp; C12,$B9:$AH9)*SUMIF($B10:$AH10,"=" &amp; C12,$B11:$AH11)*(1/3))</f>
        <v>0</v>
      </c>
      <c r="D18">
        <f t="shared" si="10"/>
        <v>0</v>
      </c>
      <c r="E18">
        <f t="shared" si="10"/>
        <v>0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0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  <c r="Q18">
        <f t="shared" si="10"/>
        <v>0</v>
      </c>
      <c r="R18">
        <f t="shared" si="10"/>
        <v>0</v>
      </c>
      <c r="S18">
        <f t="shared" si="10"/>
        <v>0.125</v>
      </c>
      <c r="T18">
        <f t="shared" si="10"/>
        <v>0.375</v>
      </c>
      <c r="U18">
        <f t="shared" si="10"/>
        <v>0.375</v>
      </c>
      <c r="V18">
        <f t="shared" si="10"/>
        <v>0.125</v>
      </c>
      <c r="W18">
        <f t="shared" si="10"/>
        <v>0</v>
      </c>
      <c r="X18">
        <f t="shared" si="10"/>
        <v>0</v>
      </c>
      <c r="Y18">
        <f t="shared" si="10"/>
        <v>0</v>
      </c>
      <c r="Z18">
        <f t="shared" si="10"/>
        <v>0</v>
      </c>
      <c r="AA18">
        <f t="shared" si="10"/>
        <v>0</v>
      </c>
      <c r="AB18">
        <f t="shared" si="10"/>
        <v>0</v>
      </c>
      <c r="AC18">
        <f t="shared" si="10"/>
        <v>0</v>
      </c>
      <c r="AD18">
        <f t="shared" si="10"/>
        <v>0</v>
      </c>
      <c r="AE18">
        <f t="shared" si="10"/>
        <v>0</v>
      </c>
      <c r="AF18">
        <f t="shared" si="10"/>
        <v>0</v>
      </c>
      <c r="AG18">
        <f t="shared" si="10"/>
        <v>0</v>
      </c>
    </row>
    <row r="19" spans="1:37">
      <c r="A19" t="s">
        <v>100</v>
      </c>
      <c r="C19" t="s">
        <v>101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  <c r="Y19" s="2" t="s">
        <v>24</v>
      </c>
      <c r="Z19" s="2" t="s">
        <v>25</v>
      </c>
      <c r="AA19" s="2" t="s">
        <v>26</v>
      </c>
      <c r="AB19" s="2" t="s">
        <v>27</v>
      </c>
      <c r="AC19" s="2" t="s">
        <v>28</v>
      </c>
      <c r="AD19" s="2" t="s">
        <v>29</v>
      </c>
      <c r="AE19" s="2" t="s">
        <v>30</v>
      </c>
      <c r="AF19" s="2" t="s">
        <v>31</v>
      </c>
      <c r="AG19" s="2" t="s">
        <v>32</v>
      </c>
      <c r="AH19" s="2" t="s">
        <v>33</v>
      </c>
      <c r="AI19" s="2" t="s">
        <v>34</v>
      </c>
      <c r="AJ19" s="2" t="s">
        <v>35</v>
      </c>
      <c r="AK19" s="2" t="s">
        <v>36</v>
      </c>
    </row>
    <row r="20" spans="1:37">
      <c r="B20" s="5" t="s">
        <v>125</v>
      </c>
      <c r="C20">
        <v>0.33400000000000002</v>
      </c>
      <c r="D20">
        <v>0.28000000000000003</v>
      </c>
      <c r="E20">
        <v>0.33400000000000002</v>
      </c>
      <c r="F20">
        <v>0.38600000000000001</v>
      </c>
      <c r="G20">
        <v>0.38400000000000001</v>
      </c>
      <c r="H20">
        <v>0.35399999999999998</v>
      </c>
      <c r="I20">
        <v>0.39200000000000002</v>
      </c>
      <c r="J20">
        <v>0.42299999999999999</v>
      </c>
      <c r="K20">
        <v>0.42499999999999999</v>
      </c>
      <c r="L20">
        <v>0.52100000000000002</v>
      </c>
      <c r="M20">
        <v>0.45800000000000002</v>
      </c>
      <c r="N20">
        <v>0.39</v>
      </c>
      <c r="O20">
        <v>0.33600000000000002</v>
      </c>
      <c r="P20">
        <v>0.26900000000000002</v>
      </c>
      <c r="Q20">
        <v>0.27200000000000002</v>
      </c>
      <c r="R20">
        <v>0.29699999999999999</v>
      </c>
      <c r="S20">
        <v>0.39300000000000002</v>
      </c>
      <c r="T20">
        <v>0.34599999999999997</v>
      </c>
      <c r="U20">
        <v>0.38200000000000001</v>
      </c>
      <c r="V20">
        <v>0.34499999999999997</v>
      </c>
      <c r="W20">
        <v>0.34399999999999997</v>
      </c>
      <c r="X20">
        <v>0.34300000000000003</v>
      </c>
      <c r="Y20">
        <v>0.32</v>
      </c>
      <c r="Z20">
        <v>0.36399999999999999</v>
      </c>
      <c r="AA20">
        <v>0.14099999999999999</v>
      </c>
      <c r="AB20">
        <v>0.20300000000000001</v>
      </c>
      <c r="AC20">
        <v>0.247</v>
      </c>
      <c r="AD20">
        <v>9.8000000000000004E-2</v>
      </c>
      <c r="AE20">
        <v>0.107</v>
      </c>
      <c r="AF20">
        <v>0.01</v>
      </c>
      <c r="AG20">
        <v>2E-3</v>
      </c>
      <c r="AH20">
        <v>0</v>
      </c>
    </row>
    <row r="21" spans="1:37">
      <c r="B21" s="5" t="s">
        <v>127</v>
      </c>
      <c r="C21">
        <v>0.33400000000000002</v>
      </c>
      <c r="D21">
        <v>0.442</v>
      </c>
      <c r="E21">
        <v>0.33400000000000002</v>
      </c>
      <c r="F21">
        <v>0.308</v>
      </c>
      <c r="G21">
        <v>0.38400000000000001</v>
      </c>
      <c r="H21">
        <v>0.441</v>
      </c>
      <c r="I21">
        <v>0.30499999999999999</v>
      </c>
      <c r="J21">
        <v>0.252</v>
      </c>
      <c r="K21">
        <v>0.252</v>
      </c>
      <c r="L21">
        <v>0.245</v>
      </c>
      <c r="M21">
        <v>0.27600000000000002</v>
      </c>
      <c r="N21">
        <v>0.22700000000000001</v>
      </c>
      <c r="O21">
        <v>0.33600000000000002</v>
      </c>
      <c r="P21">
        <v>0.26900000000000002</v>
      </c>
      <c r="Q21">
        <v>0.36799999999999999</v>
      </c>
      <c r="R21">
        <v>0.30499999999999999</v>
      </c>
      <c r="S21">
        <v>0.216</v>
      </c>
      <c r="T21">
        <v>0.187</v>
      </c>
      <c r="U21">
        <v>9.8000000000000004E-2</v>
      </c>
      <c r="V21">
        <v>0.18</v>
      </c>
      <c r="W21">
        <v>0.17499999999999999</v>
      </c>
      <c r="X21">
        <v>0.17100000000000001</v>
      </c>
      <c r="Y21">
        <v>0.22600000000000001</v>
      </c>
      <c r="Z21">
        <v>0.182</v>
      </c>
      <c r="AA21">
        <v>0.157</v>
      </c>
      <c r="AB21">
        <v>0.32300000000000001</v>
      </c>
      <c r="AC21">
        <v>0.161</v>
      </c>
      <c r="AD21">
        <v>0.185</v>
      </c>
      <c r="AE21">
        <v>0.114</v>
      </c>
      <c r="AF21">
        <v>0.01</v>
      </c>
      <c r="AG21">
        <v>0</v>
      </c>
    </row>
    <row r="22" spans="1:37">
      <c r="B22" s="5" t="s">
        <v>128</v>
      </c>
      <c r="C22">
        <v>0.33200000000000002</v>
      </c>
      <c r="D22">
        <v>0.27800000000000002</v>
      </c>
      <c r="E22">
        <v>0.33200000000000002</v>
      </c>
      <c r="F22">
        <v>0.30599999999999999</v>
      </c>
      <c r="G22">
        <v>0.23300000000000001</v>
      </c>
      <c r="H22">
        <v>0.21</v>
      </c>
      <c r="I22">
        <v>0.30299999999999999</v>
      </c>
      <c r="J22">
        <v>0.32400000000000001</v>
      </c>
      <c r="K22">
        <v>0.32300000000000001</v>
      </c>
      <c r="L22">
        <v>0.23400000000000001</v>
      </c>
      <c r="M22">
        <v>0.26600000000000001</v>
      </c>
      <c r="N22">
        <v>0.38400000000000001</v>
      </c>
      <c r="O22">
        <v>0.32700000000000001</v>
      </c>
      <c r="P22">
        <v>0.46200000000000002</v>
      </c>
      <c r="Q22">
        <v>0.36</v>
      </c>
      <c r="R22">
        <v>0.39800000000000002</v>
      </c>
      <c r="S22">
        <v>0.39200000000000002</v>
      </c>
      <c r="T22">
        <v>0.46700000000000003</v>
      </c>
      <c r="U22">
        <v>0.52</v>
      </c>
      <c r="V22">
        <v>0.47499999999999998</v>
      </c>
      <c r="W22">
        <v>0.48</v>
      </c>
      <c r="X22">
        <v>0.48599999999999999</v>
      </c>
      <c r="Y22">
        <v>0.45400000000000001</v>
      </c>
      <c r="Z22">
        <v>0.55400000000000005</v>
      </c>
      <c r="AA22">
        <v>0.70199999999999996</v>
      </c>
      <c r="AB22">
        <v>0.47399999999999998</v>
      </c>
      <c r="AC22">
        <v>0.59199999999999997</v>
      </c>
      <c r="AD22">
        <v>0.71699999999999997</v>
      </c>
      <c r="AE22">
        <v>0.77900000000000003</v>
      </c>
      <c r="AF22">
        <v>0.98</v>
      </c>
      <c r="AG22">
        <v>0.998</v>
      </c>
      <c r="AH22">
        <v>1</v>
      </c>
    </row>
    <row r="23" spans="1:37">
      <c r="C23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507B-20F5-4BFD-8DBC-52A22EFB17E7}">
  <dimension ref="A1:BT32"/>
  <sheetViews>
    <sheetView workbookViewId="0">
      <selection activeCell="I12" sqref="I12"/>
    </sheetView>
  </sheetViews>
  <sheetFormatPr defaultColWidth="5.7109375" defaultRowHeight="14.45"/>
  <cols>
    <col min="1" max="1" width="5.7109375" customWidth="1"/>
  </cols>
  <sheetData>
    <row r="1" spans="1:72">
      <c r="B1" s="5" t="s">
        <v>138</v>
      </c>
      <c r="G1" t="s">
        <v>57</v>
      </c>
    </row>
    <row r="2" spans="1:72"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</row>
    <row r="3" spans="1:72">
      <c r="A3" s="5" t="s">
        <v>139</v>
      </c>
      <c r="B3">
        <f>COUNTIF(D3:AK3,"W*")+COUNTIF(D3:AK3,"WW*")</f>
        <v>10</v>
      </c>
      <c r="C3">
        <f>COUNTIF(D3:AK3,"*L")+COUNTIF(D3:AK3,"*LL")</f>
        <v>16</v>
      </c>
      <c r="D3" s="1" t="s">
        <v>150</v>
      </c>
      <c r="E3" s="1" t="s">
        <v>149</v>
      </c>
      <c r="F3" s="1" t="s">
        <v>150</v>
      </c>
      <c r="G3" s="1" t="s">
        <v>150</v>
      </c>
      <c r="H3" s="1" t="s">
        <v>149</v>
      </c>
      <c r="I3" s="1" t="s">
        <v>150</v>
      </c>
      <c r="J3" s="1" t="s">
        <v>152</v>
      </c>
      <c r="K3" s="1"/>
      <c r="L3" s="1" t="s">
        <v>198</v>
      </c>
      <c r="M3" s="1" t="s">
        <v>170</v>
      </c>
      <c r="N3" s="1" t="s">
        <v>181</v>
      </c>
      <c r="O3" s="1" t="s">
        <v>150</v>
      </c>
      <c r="P3" s="1" t="s">
        <v>199</v>
      </c>
      <c r="Q3" s="1" t="s">
        <v>200</v>
      </c>
      <c r="R3" s="1" t="s">
        <v>181</v>
      </c>
      <c r="S3" s="1" t="s">
        <v>201</v>
      </c>
      <c r="T3" s="1" t="s">
        <v>181</v>
      </c>
      <c r="U3" s="1"/>
      <c r="V3" s="1" t="s">
        <v>181</v>
      </c>
      <c r="W3" s="1" t="s">
        <v>150</v>
      </c>
      <c r="X3" s="1" t="s">
        <v>149</v>
      </c>
      <c r="Y3" s="1"/>
      <c r="Z3" s="1" t="s">
        <v>149</v>
      </c>
      <c r="AA3" s="1" t="s">
        <v>198</v>
      </c>
      <c r="AB3" s="1" t="s">
        <v>150</v>
      </c>
      <c r="AC3" s="1" t="s">
        <v>150</v>
      </c>
      <c r="AD3" s="1"/>
      <c r="AE3" s="1" t="s">
        <v>198</v>
      </c>
      <c r="AF3" s="1" t="s">
        <v>41</v>
      </c>
      <c r="AG3" s="1"/>
      <c r="AH3" s="1" t="s">
        <v>202</v>
      </c>
      <c r="AI3" s="1"/>
      <c r="AJ3" s="1" t="s">
        <v>187</v>
      </c>
      <c r="AK3" t="s">
        <v>187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41</v>
      </c>
      <c r="AR3" s="1" t="s">
        <v>41</v>
      </c>
      <c r="AS3" s="1" t="s">
        <v>43</v>
      </c>
      <c r="AT3" s="1"/>
      <c r="AU3" s="1" t="s">
        <v>202</v>
      </c>
      <c r="AV3" s="1" t="s">
        <v>40</v>
      </c>
      <c r="AW3" s="1" t="s">
        <v>187</v>
      </c>
      <c r="AX3" s="1" t="s">
        <v>41</v>
      </c>
      <c r="AY3" s="1" t="s">
        <v>203</v>
      </c>
      <c r="AZ3" s="1" t="s">
        <v>202</v>
      </c>
      <c r="BA3" s="1" t="s">
        <v>187</v>
      </c>
      <c r="BB3" s="1" t="s">
        <v>158</v>
      </c>
      <c r="BC3" s="1" t="s">
        <v>187</v>
      </c>
      <c r="BD3" s="1"/>
      <c r="BE3" s="1" t="s">
        <v>187</v>
      </c>
      <c r="BF3" s="1" t="s">
        <v>41</v>
      </c>
      <c r="BG3" s="1" t="s">
        <v>41</v>
      </c>
      <c r="BH3" s="1" t="s">
        <v>158</v>
      </c>
      <c r="BI3" s="1" t="s">
        <v>41</v>
      </c>
      <c r="BJ3" s="1" t="s">
        <v>202</v>
      </c>
      <c r="BK3" s="1" t="s">
        <v>41</v>
      </c>
      <c r="BL3" s="1" t="s">
        <v>41</v>
      </c>
      <c r="BM3" s="1" t="s">
        <v>41</v>
      </c>
      <c r="BN3" s="1" t="s">
        <v>202</v>
      </c>
      <c r="BO3" s="1" t="s">
        <v>41</v>
      </c>
      <c r="BP3" s="1"/>
      <c r="BQ3" s="1" t="s">
        <v>202</v>
      </c>
      <c r="BR3" s="1"/>
      <c r="BS3" s="1" t="s">
        <v>187</v>
      </c>
      <c r="BT3" t="s">
        <v>187</v>
      </c>
    </row>
    <row r="4" spans="1:72">
      <c r="A4" s="5" t="s">
        <v>141</v>
      </c>
      <c r="B4">
        <f t="shared" ref="B4:B6" si="0">COUNTIF(D4:AK4,"W*")+COUNTIF(D4:AK4,"WW*")</f>
        <v>4</v>
      </c>
      <c r="C4">
        <f t="shared" ref="C4:C6" si="1">COUNTIF(D4:AK4,"*L")+COUNTIF(D4:AK4,"*LL")</f>
        <v>18</v>
      </c>
      <c r="D4" s="1"/>
      <c r="E4" s="1" t="s">
        <v>182</v>
      </c>
      <c r="F4" s="1" t="s">
        <v>181</v>
      </c>
      <c r="G4" s="1" t="s">
        <v>181</v>
      </c>
      <c r="H4" s="1" t="s">
        <v>150</v>
      </c>
      <c r="I4" s="1"/>
      <c r="J4" s="1"/>
      <c r="K4" s="1" t="s">
        <v>150</v>
      </c>
      <c r="L4" s="1" t="s">
        <v>149</v>
      </c>
      <c r="M4" s="1" t="s">
        <v>173</v>
      </c>
      <c r="N4" s="1" t="s">
        <v>150</v>
      </c>
      <c r="O4" s="1" t="s">
        <v>149</v>
      </c>
      <c r="P4" s="1" t="s">
        <v>150</v>
      </c>
      <c r="Q4" s="1" t="s">
        <v>150</v>
      </c>
      <c r="R4" s="1"/>
      <c r="S4" s="1" t="s">
        <v>200</v>
      </c>
      <c r="T4" s="1"/>
      <c r="U4" s="1" t="s">
        <v>204</v>
      </c>
      <c r="V4" s="1" t="s">
        <v>149</v>
      </c>
      <c r="W4" s="1" t="s">
        <v>150</v>
      </c>
      <c r="X4" s="1" t="s">
        <v>150</v>
      </c>
      <c r="Y4" s="1" t="s">
        <v>150</v>
      </c>
      <c r="Z4" s="1" t="s">
        <v>150</v>
      </c>
      <c r="AA4" s="1" t="s">
        <v>150</v>
      </c>
      <c r="AB4" s="1" t="s">
        <v>150</v>
      </c>
      <c r="AC4" s="1" t="s">
        <v>150</v>
      </c>
      <c r="AD4" s="1" t="s">
        <v>181</v>
      </c>
      <c r="AE4" s="1"/>
      <c r="AF4" s="1" t="s">
        <v>187</v>
      </c>
      <c r="AG4" s="1" t="s">
        <v>187</v>
      </c>
      <c r="AH4" s="1" t="s">
        <v>158</v>
      </c>
      <c r="AI4" s="1" t="s">
        <v>158</v>
      </c>
      <c r="AJ4" s="1" t="s">
        <v>158</v>
      </c>
      <c r="AK4" t="s">
        <v>158</v>
      </c>
      <c r="AM4" s="1"/>
      <c r="AN4" s="1" t="s">
        <v>187</v>
      </c>
      <c r="AO4" s="1" t="s">
        <v>187</v>
      </c>
      <c r="AP4" s="1" t="s">
        <v>187</v>
      </c>
      <c r="AQ4" s="1" t="s">
        <v>41</v>
      </c>
      <c r="AR4" s="1" t="s">
        <v>41</v>
      </c>
      <c r="AS4" s="1"/>
      <c r="AT4" s="1" t="s">
        <v>41</v>
      </c>
      <c r="AU4" s="1" t="s">
        <v>41</v>
      </c>
      <c r="AV4" s="1" t="s">
        <v>38</v>
      </c>
      <c r="AW4" s="1" t="s">
        <v>41</v>
      </c>
      <c r="AX4" s="1" t="s">
        <v>41</v>
      </c>
      <c r="AY4" s="1" t="s">
        <v>41</v>
      </c>
      <c r="AZ4" s="1" t="s">
        <v>41</v>
      </c>
      <c r="BA4" s="1"/>
      <c r="BB4" s="1" t="s">
        <v>202</v>
      </c>
      <c r="BC4" s="1" t="s">
        <v>158</v>
      </c>
      <c r="BD4" s="1" t="s">
        <v>158</v>
      </c>
      <c r="BE4" s="1" t="s">
        <v>41</v>
      </c>
      <c r="BF4" s="1" t="s">
        <v>41</v>
      </c>
      <c r="BG4" s="1" t="s">
        <v>41</v>
      </c>
      <c r="BH4" s="1" t="s">
        <v>41</v>
      </c>
      <c r="BI4" s="1" t="s">
        <v>41</v>
      </c>
      <c r="BJ4" s="1" t="s">
        <v>41</v>
      </c>
      <c r="BK4" s="1" t="s">
        <v>41</v>
      </c>
      <c r="BL4" s="1" t="s">
        <v>41</v>
      </c>
      <c r="BM4" s="1" t="s">
        <v>187</v>
      </c>
      <c r="BN4" s="1"/>
      <c r="BO4" s="1" t="s">
        <v>187</v>
      </c>
      <c r="BP4" s="1" t="s">
        <v>187</v>
      </c>
      <c r="BQ4" s="1" t="s">
        <v>158</v>
      </c>
      <c r="BR4" s="1" t="s">
        <v>158</v>
      </c>
      <c r="BS4" s="1" t="s">
        <v>158</v>
      </c>
      <c r="BT4" t="s">
        <v>158</v>
      </c>
    </row>
    <row r="5" spans="1:72">
      <c r="A5" s="5" t="s">
        <v>142</v>
      </c>
      <c r="B5">
        <f t="shared" si="0"/>
        <v>10</v>
      </c>
      <c r="C5">
        <f t="shared" si="1"/>
        <v>15</v>
      </c>
      <c r="D5" s="1" t="s">
        <v>204</v>
      </c>
      <c r="E5" s="1"/>
      <c r="F5" s="1" t="s">
        <v>201</v>
      </c>
      <c r="G5" s="1"/>
      <c r="H5" s="1" t="s">
        <v>181</v>
      </c>
      <c r="I5" s="1" t="s">
        <v>154</v>
      </c>
      <c r="J5" s="1"/>
      <c r="K5" s="1" t="s">
        <v>181</v>
      </c>
      <c r="L5" s="1" t="s">
        <v>173</v>
      </c>
      <c r="M5" s="1" t="s">
        <v>204</v>
      </c>
      <c r="N5" s="1" t="s">
        <v>177</v>
      </c>
      <c r="O5" s="1" t="s">
        <v>150</v>
      </c>
      <c r="P5" s="1" t="s">
        <v>205</v>
      </c>
      <c r="Q5" s="1" t="s">
        <v>168</v>
      </c>
      <c r="R5" s="1"/>
      <c r="S5" s="1" t="s">
        <v>170</v>
      </c>
      <c r="T5" s="1"/>
      <c r="U5" s="1" t="s">
        <v>193</v>
      </c>
      <c r="V5" s="1" t="s">
        <v>150</v>
      </c>
      <c r="W5" s="1" t="s">
        <v>150</v>
      </c>
      <c r="X5" s="1" t="s">
        <v>150</v>
      </c>
      <c r="Y5" s="1"/>
      <c r="Z5" s="1"/>
      <c r="AA5" s="1" t="s">
        <v>173</v>
      </c>
      <c r="AB5" s="1" t="s">
        <v>150</v>
      </c>
      <c r="AC5" s="1" t="s">
        <v>149</v>
      </c>
      <c r="AD5" s="1" t="s">
        <v>150</v>
      </c>
      <c r="AE5" s="1" t="s">
        <v>173</v>
      </c>
      <c r="AF5" s="1"/>
      <c r="AG5" s="1" t="s">
        <v>160</v>
      </c>
      <c r="AH5" s="1" t="s">
        <v>38</v>
      </c>
      <c r="AI5" s="1" t="s">
        <v>187</v>
      </c>
      <c r="AJ5" s="1" t="s">
        <v>41</v>
      </c>
      <c r="AK5" t="s">
        <v>41</v>
      </c>
      <c r="AM5" s="1" t="s">
        <v>158</v>
      </c>
      <c r="AN5" s="1"/>
      <c r="AO5" s="1" t="s">
        <v>158</v>
      </c>
      <c r="AP5" s="1"/>
      <c r="AQ5" s="1" t="s">
        <v>187</v>
      </c>
      <c r="AR5" s="1" t="s">
        <v>43</v>
      </c>
      <c r="AS5" s="1"/>
      <c r="AT5" s="1" t="s">
        <v>187</v>
      </c>
      <c r="AU5" s="1" t="s">
        <v>38</v>
      </c>
      <c r="AV5" s="1" t="s">
        <v>158</v>
      </c>
      <c r="AW5" s="1" t="s">
        <v>43</v>
      </c>
      <c r="AX5" s="1" t="s">
        <v>41</v>
      </c>
      <c r="AY5" s="1" t="s">
        <v>206</v>
      </c>
      <c r="AZ5" s="1" t="s">
        <v>38</v>
      </c>
      <c r="BA5" s="1"/>
      <c r="BB5" s="1" t="s">
        <v>40</v>
      </c>
      <c r="BC5" s="1"/>
      <c r="BD5" s="1" t="s">
        <v>196</v>
      </c>
      <c r="BE5" s="1" t="s">
        <v>41</v>
      </c>
      <c r="BF5" s="1" t="s">
        <v>41</v>
      </c>
      <c r="BG5" s="1" t="s">
        <v>41</v>
      </c>
      <c r="BH5" s="1"/>
      <c r="BI5" s="1" t="s">
        <v>158</v>
      </c>
      <c r="BJ5" s="1" t="s">
        <v>38</v>
      </c>
      <c r="BK5" s="1" t="s">
        <v>41</v>
      </c>
      <c r="BL5" s="1" t="s">
        <v>41</v>
      </c>
      <c r="BM5" s="1" t="s">
        <v>41</v>
      </c>
      <c r="BN5" s="1" t="s">
        <v>38</v>
      </c>
      <c r="BO5" s="1"/>
      <c r="BP5" s="1" t="s">
        <v>158</v>
      </c>
      <c r="BQ5" s="1" t="s">
        <v>38</v>
      </c>
      <c r="BR5" s="1" t="s">
        <v>187</v>
      </c>
      <c r="BS5" s="1" t="s">
        <v>41</v>
      </c>
      <c r="BT5" t="s">
        <v>41</v>
      </c>
    </row>
    <row r="6" spans="1:72">
      <c r="A6" s="5" t="s">
        <v>143</v>
      </c>
      <c r="B6">
        <f t="shared" si="0"/>
        <v>16</v>
      </c>
      <c r="C6">
        <f t="shared" si="1"/>
        <v>6</v>
      </c>
      <c r="D6" s="1" t="s">
        <v>198</v>
      </c>
      <c r="E6" s="1"/>
      <c r="F6" s="1" t="s">
        <v>200</v>
      </c>
      <c r="G6" s="1" t="s">
        <v>149</v>
      </c>
      <c r="H6" s="1" t="s">
        <v>149</v>
      </c>
      <c r="I6" s="1" t="s">
        <v>149</v>
      </c>
      <c r="J6" s="1" t="s">
        <v>149</v>
      </c>
      <c r="K6" s="1" t="s">
        <v>149</v>
      </c>
      <c r="L6" s="1" t="s">
        <v>149</v>
      </c>
      <c r="M6" s="1" t="s">
        <v>198</v>
      </c>
      <c r="N6" s="1" t="s">
        <v>150</v>
      </c>
      <c r="O6" s="1" t="s">
        <v>193</v>
      </c>
      <c r="P6" s="1" t="s">
        <v>150</v>
      </c>
      <c r="Q6" s="1"/>
      <c r="R6" s="1" t="s">
        <v>149</v>
      </c>
      <c r="S6" s="1" t="s">
        <v>173</v>
      </c>
      <c r="T6" s="1"/>
      <c r="U6" s="1" t="s">
        <v>170</v>
      </c>
      <c r="V6" s="1" t="s">
        <v>150</v>
      </c>
      <c r="W6" s="1" t="s">
        <v>150</v>
      </c>
      <c r="X6" s="1" t="s">
        <v>149</v>
      </c>
      <c r="Y6" s="1"/>
      <c r="Z6" s="1"/>
      <c r="AA6" s="1"/>
      <c r="AB6" s="1" t="s">
        <v>149</v>
      </c>
      <c r="AC6" s="1" t="s">
        <v>149</v>
      </c>
      <c r="AD6" s="1" t="s">
        <v>149</v>
      </c>
      <c r="AE6" s="1"/>
      <c r="AF6" s="1" t="s">
        <v>43</v>
      </c>
      <c r="AG6" s="1" t="s">
        <v>203</v>
      </c>
      <c r="AH6" s="1" t="s">
        <v>40</v>
      </c>
      <c r="AI6" s="1" t="s">
        <v>40</v>
      </c>
      <c r="AJ6" s="1" t="s">
        <v>40</v>
      </c>
      <c r="AK6" t="s">
        <v>40</v>
      </c>
      <c r="AM6" s="1" t="s">
        <v>202</v>
      </c>
      <c r="AN6" s="1"/>
      <c r="AO6" s="1" t="s">
        <v>202</v>
      </c>
      <c r="AP6" s="1" t="s">
        <v>41</v>
      </c>
      <c r="AQ6" s="1" t="s">
        <v>41</v>
      </c>
      <c r="AR6" s="1" t="s">
        <v>41</v>
      </c>
      <c r="AS6" s="1" t="s">
        <v>41</v>
      </c>
      <c r="AT6" s="1" t="s">
        <v>41</v>
      </c>
      <c r="AU6" s="1" t="s">
        <v>41</v>
      </c>
      <c r="AV6" s="1" t="s">
        <v>202</v>
      </c>
      <c r="AW6" s="1" t="s">
        <v>41</v>
      </c>
      <c r="AX6" s="1" t="s">
        <v>187</v>
      </c>
      <c r="AY6" s="1" t="s">
        <v>41</v>
      </c>
      <c r="AZ6" s="1"/>
      <c r="BA6" s="1" t="s">
        <v>41</v>
      </c>
      <c r="BB6" s="1" t="s">
        <v>38</v>
      </c>
      <c r="BC6" s="1" t="s">
        <v>40</v>
      </c>
      <c r="BD6" s="1" t="s">
        <v>40</v>
      </c>
      <c r="BE6" s="1" t="s">
        <v>41</v>
      </c>
      <c r="BF6" s="1" t="s">
        <v>41</v>
      </c>
      <c r="BG6" s="1" t="s">
        <v>41</v>
      </c>
      <c r="BH6" s="1" t="s">
        <v>38</v>
      </c>
      <c r="BI6" s="1" t="s">
        <v>202</v>
      </c>
      <c r="BJ6" s="1"/>
      <c r="BK6" s="1" t="s">
        <v>41</v>
      </c>
      <c r="BL6" s="1" t="s">
        <v>41</v>
      </c>
      <c r="BM6" s="1" t="s">
        <v>41</v>
      </c>
      <c r="BN6" s="1" t="s">
        <v>41</v>
      </c>
      <c r="BO6" s="1" t="s">
        <v>43</v>
      </c>
      <c r="BP6" s="1" t="s">
        <v>202</v>
      </c>
      <c r="BQ6" s="1" t="s">
        <v>40</v>
      </c>
      <c r="BR6" s="1" t="s">
        <v>40</v>
      </c>
      <c r="BS6" s="1" t="s">
        <v>40</v>
      </c>
      <c r="BT6" t="s">
        <v>40</v>
      </c>
    </row>
    <row r="7" spans="1:72">
      <c r="A7" s="5" t="s">
        <v>50</v>
      </c>
    </row>
    <row r="8" spans="1:72">
      <c r="A8" s="9" t="s">
        <v>51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</row>
    <row r="9" spans="1:72">
      <c r="A9" t="s">
        <v>52</v>
      </c>
      <c r="B9" s="11">
        <f t="shared" ref="B9:AH9" si="2">B$8/$C$29</f>
        <v>0</v>
      </c>
      <c r="C9" s="11">
        <f t="shared" si="2"/>
        <v>3.3333333333333333E-2</v>
      </c>
      <c r="D9" s="11">
        <f t="shared" si="2"/>
        <v>6.6666666666666666E-2</v>
      </c>
      <c r="E9" s="11">
        <f t="shared" si="2"/>
        <v>0.1</v>
      </c>
      <c r="F9" s="11">
        <f t="shared" si="2"/>
        <v>0.13333333333333333</v>
      </c>
      <c r="G9" s="11">
        <f t="shared" si="2"/>
        <v>0.16666666666666666</v>
      </c>
      <c r="H9" s="11">
        <f t="shared" si="2"/>
        <v>0.2</v>
      </c>
      <c r="I9" s="11">
        <f t="shared" si="2"/>
        <v>0.23333333333333334</v>
      </c>
      <c r="J9" s="11">
        <f t="shared" si="2"/>
        <v>0.26666666666666666</v>
      </c>
      <c r="K9" s="11">
        <f t="shared" si="2"/>
        <v>0.3</v>
      </c>
      <c r="L9" s="11">
        <f t="shared" si="2"/>
        <v>0.33333333333333331</v>
      </c>
      <c r="M9" s="11">
        <f t="shared" si="2"/>
        <v>0.36666666666666664</v>
      </c>
      <c r="N9" s="11">
        <f t="shared" si="2"/>
        <v>0.4</v>
      </c>
      <c r="O9" s="11">
        <f t="shared" si="2"/>
        <v>0.43333333333333335</v>
      </c>
      <c r="P9" s="11">
        <f t="shared" si="2"/>
        <v>0.46666666666666667</v>
      </c>
      <c r="Q9" s="11">
        <f t="shared" si="2"/>
        <v>0.5</v>
      </c>
      <c r="R9" s="11">
        <f t="shared" si="2"/>
        <v>0.53333333333333333</v>
      </c>
      <c r="S9" s="11">
        <f t="shared" si="2"/>
        <v>0.56666666666666665</v>
      </c>
      <c r="T9" s="11">
        <f t="shared" si="2"/>
        <v>0.6</v>
      </c>
      <c r="U9" s="11">
        <f t="shared" si="2"/>
        <v>0.6333333333333333</v>
      </c>
      <c r="V9" s="11">
        <f t="shared" si="2"/>
        <v>0.66666666666666663</v>
      </c>
      <c r="W9" s="11">
        <f t="shared" si="2"/>
        <v>0.7</v>
      </c>
      <c r="X9" s="11">
        <f t="shared" si="2"/>
        <v>0.73333333333333328</v>
      </c>
      <c r="Y9" s="11">
        <f t="shared" si="2"/>
        <v>0.76666666666666672</v>
      </c>
      <c r="Z9" s="11">
        <f t="shared" si="2"/>
        <v>0.8</v>
      </c>
      <c r="AA9" s="11">
        <f t="shared" si="2"/>
        <v>0.83333333333333337</v>
      </c>
      <c r="AB9" s="11">
        <f t="shared" si="2"/>
        <v>0.8666666666666667</v>
      </c>
      <c r="AC9" s="11">
        <f t="shared" si="2"/>
        <v>0.9</v>
      </c>
      <c r="AD9" s="11">
        <f t="shared" si="2"/>
        <v>0.93333333333333335</v>
      </c>
      <c r="AE9" s="11">
        <f t="shared" si="2"/>
        <v>0.96666666666666667</v>
      </c>
      <c r="AF9" s="11">
        <f t="shared" si="2"/>
        <v>1</v>
      </c>
      <c r="AG9" s="11">
        <f t="shared" si="2"/>
        <v>1.0333333333333334</v>
      </c>
      <c r="AH9" s="11">
        <f t="shared" si="2"/>
        <v>1.0666666666666667</v>
      </c>
    </row>
    <row r="10" spans="1:72">
      <c r="A10" s="5" t="s">
        <v>139</v>
      </c>
      <c r="B10">
        <f t="shared" ref="B10:AH10" si="3">IF(OR(B$8&lt;$B3,$C29-$C3&lt;B$8),0,COMBIN($C29-($B3+$C3),B$8-$B3)/POWER(2,$C29-($B3+$C3)))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6.25E-2</v>
      </c>
      <c r="M10">
        <f t="shared" si="3"/>
        <v>0.25</v>
      </c>
      <c r="N10">
        <f t="shared" si="3"/>
        <v>0.375</v>
      </c>
      <c r="O10">
        <f t="shared" si="3"/>
        <v>0.25</v>
      </c>
      <c r="P10">
        <f t="shared" si="3"/>
        <v>6.25E-2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  <c r="AG10">
        <f t="shared" si="3"/>
        <v>0</v>
      </c>
      <c r="AH10">
        <f t="shared" si="3"/>
        <v>0</v>
      </c>
    </row>
    <row r="11" spans="1:72">
      <c r="A11" t="s">
        <v>52</v>
      </c>
      <c r="B11" s="11">
        <f t="shared" ref="B11:AH11" si="4">B$8/$C$30</f>
        <v>0</v>
      </c>
      <c r="C11" s="11">
        <f t="shared" si="4"/>
        <v>3.5714285714285712E-2</v>
      </c>
      <c r="D11" s="11">
        <f t="shared" si="4"/>
        <v>7.1428571428571425E-2</v>
      </c>
      <c r="E11" s="11">
        <f t="shared" si="4"/>
        <v>0.10714285714285714</v>
      </c>
      <c r="F11" s="11">
        <f t="shared" si="4"/>
        <v>0.14285714285714285</v>
      </c>
      <c r="G11" s="11">
        <f t="shared" si="4"/>
        <v>0.17857142857142858</v>
      </c>
      <c r="H11" s="11">
        <f t="shared" si="4"/>
        <v>0.21428571428571427</v>
      </c>
      <c r="I11" s="11">
        <f t="shared" si="4"/>
        <v>0.25</v>
      </c>
      <c r="J11" s="11">
        <f t="shared" si="4"/>
        <v>0.2857142857142857</v>
      </c>
      <c r="K11" s="11">
        <f t="shared" si="4"/>
        <v>0.32142857142857145</v>
      </c>
      <c r="L11" s="11">
        <f t="shared" si="4"/>
        <v>0.35714285714285715</v>
      </c>
      <c r="M11" s="11">
        <f t="shared" si="4"/>
        <v>0.39285714285714285</v>
      </c>
      <c r="N11" s="11">
        <f t="shared" si="4"/>
        <v>0.42857142857142855</v>
      </c>
      <c r="O11" s="11">
        <f t="shared" si="4"/>
        <v>0.4642857142857143</v>
      </c>
      <c r="P11" s="11">
        <f t="shared" si="4"/>
        <v>0.5</v>
      </c>
      <c r="Q11" s="11">
        <f t="shared" si="4"/>
        <v>0.5357142857142857</v>
      </c>
      <c r="R11" s="11">
        <f t="shared" si="4"/>
        <v>0.5714285714285714</v>
      </c>
      <c r="S11" s="11">
        <f t="shared" si="4"/>
        <v>0.6071428571428571</v>
      </c>
      <c r="T11" s="11">
        <f t="shared" si="4"/>
        <v>0.6428571428571429</v>
      </c>
      <c r="U11" s="11">
        <f t="shared" si="4"/>
        <v>0.6785714285714286</v>
      </c>
      <c r="V11" s="11">
        <f t="shared" si="4"/>
        <v>0.7142857142857143</v>
      </c>
      <c r="W11" s="11">
        <f t="shared" si="4"/>
        <v>0.75</v>
      </c>
      <c r="X11" s="11">
        <f t="shared" si="4"/>
        <v>0.7857142857142857</v>
      </c>
      <c r="Y11" s="11">
        <f t="shared" si="4"/>
        <v>0.8214285714285714</v>
      </c>
      <c r="Z11" s="11">
        <f t="shared" si="4"/>
        <v>0.8571428571428571</v>
      </c>
      <c r="AA11" s="11">
        <f t="shared" si="4"/>
        <v>0.8928571428571429</v>
      </c>
      <c r="AB11" s="11">
        <f t="shared" si="4"/>
        <v>0.9285714285714286</v>
      </c>
      <c r="AC11" s="11">
        <f t="shared" si="4"/>
        <v>0.9642857142857143</v>
      </c>
      <c r="AD11" s="11">
        <f t="shared" si="4"/>
        <v>1</v>
      </c>
      <c r="AE11" s="11">
        <f t="shared" si="4"/>
        <v>1.0357142857142858</v>
      </c>
      <c r="AF11" s="11">
        <f t="shared" si="4"/>
        <v>1.0714285714285714</v>
      </c>
      <c r="AG11" s="11">
        <f t="shared" si="4"/>
        <v>1.1071428571428572</v>
      </c>
      <c r="AH11" s="11">
        <f t="shared" si="4"/>
        <v>1.1428571428571428</v>
      </c>
    </row>
    <row r="12" spans="1:72">
      <c r="A12" s="5" t="s">
        <v>141</v>
      </c>
      <c r="B12">
        <f t="shared" ref="B12:AH12" si="5">IF(OR(B$8&lt;$B4,$C30-$C4&lt;B$8),0,COMBIN($C30-($B4+$C4),B$8-$B4)/POWER(2,$C30-($B4+$C4)))</f>
        <v>0</v>
      </c>
      <c r="C12">
        <f t="shared" si="5"/>
        <v>0</v>
      </c>
      <c r="D12">
        <f t="shared" si="5"/>
        <v>0</v>
      </c>
      <c r="E12">
        <f t="shared" si="5"/>
        <v>0</v>
      </c>
      <c r="F12">
        <f t="shared" si="5"/>
        <v>1.5625E-2</v>
      </c>
      <c r="G12">
        <f t="shared" si="5"/>
        <v>9.375E-2</v>
      </c>
      <c r="H12">
        <f t="shared" si="5"/>
        <v>0.234375</v>
      </c>
      <c r="I12">
        <f t="shared" si="5"/>
        <v>0.3125</v>
      </c>
      <c r="J12">
        <f t="shared" si="5"/>
        <v>0.234375</v>
      </c>
      <c r="K12">
        <f t="shared" si="5"/>
        <v>9.375E-2</v>
      </c>
      <c r="L12">
        <f t="shared" si="5"/>
        <v>1.5625E-2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0</v>
      </c>
      <c r="Q12">
        <f t="shared" si="5"/>
        <v>0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</row>
    <row r="13" spans="1:72">
      <c r="A13" t="s">
        <v>52</v>
      </c>
      <c r="B13" s="11">
        <f t="shared" ref="B13:AH13" si="6">B$8/$C$31</f>
        <v>0</v>
      </c>
      <c r="C13" s="11">
        <f t="shared" si="6"/>
        <v>3.2258064516129031E-2</v>
      </c>
      <c r="D13" s="11">
        <f t="shared" si="6"/>
        <v>6.4516129032258063E-2</v>
      </c>
      <c r="E13" s="11">
        <f t="shared" si="6"/>
        <v>9.6774193548387094E-2</v>
      </c>
      <c r="F13" s="11">
        <f t="shared" si="6"/>
        <v>0.12903225806451613</v>
      </c>
      <c r="G13" s="11">
        <f t="shared" si="6"/>
        <v>0.16129032258064516</v>
      </c>
      <c r="H13" s="11">
        <f t="shared" si="6"/>
        <v>0.19354838709677419</v>
      </c>
      <c r="I13" s="11">
        <f t="shared" si="6"/>
        <v>0.22580645161290322</v>
      </c>
      <c r="J13" s="11">
        <f t="shared" si="6"/>
        <v>0.25806451612903225</v>
      </c>
      <c r="K13" s="11">
        <f t="shared" si="6"/>
        <v>0.29032258064516131</v>
      </c>
      <c r="L13" s="11">
        <f t="shared" si="6"/>
        <v>0.32258064516129031</v>
      </c>
      <c r="M13" s="11">
        <f t="shared" si="6"/>
        <v>0.35483870967741937</v>
      </c>
      <c r="N13" s="11">
        <f t="shared" si="6"/>
        <v>0.38709677419354838</v>
      </c>
      <c r="O13" s="11">
        <f t="shared" si="6"/>
        <v>0.41935483870967744</v>
      </c>
      <c r="P13" s="11">
        <f t="shared" si="6"/>
        <v>0.45161290322580644</v>
      </c>
      <c r="Q13" s="11">
        <f t="shared" si="6"/>
        <v>0.4838709677419355</v>
      </c>
      <c r="R13" s="11">
        <f t="shared" si="6"/>
        <v>0.5161290322580645</v>
      </c>
      <c r="S13" s="11">
        <f t="shared" si="6"/>
        <v>0.54838709677419351</v>
      </c>
      <c r="T13" s="11">
        <f t="shared" si="6"/>
        <v>0.58064516129032262</v>
      </c>
      <c r="U13" s="11">
        <f t="shared" si="6"/>
        <v>0.61290322580645162</v>
      </c>
      <c r="V13" s="11">
        <f t="shared" si="6"/>
        <v>0.64516129032258063</v>
      </c>
      <c r="W13" s="11">
        <f t="shared" si="6"/>
        <v>0.67741935483870963</v>
      </c>
      <c r="X13" s="11">
        <f t="shared" si="6"/>
        <v>0.70967741935483875</v>
      </c>
      <c r="Y13" s="11">
        <f t="shared" si="6"/>
        <v>0.74193548387096775</v>
      </c>
      <c r="Z13" s="11">
        <f t="shared" si="6"/>
        <v>0.77419354838709675</v>
      </c>
      <c r="AA13" s="11">
        <f t="shared" si="6"/>
        <v>0.80645161290322576</v>
      </c>
      <c r="AB13" s="11">
        <f t="shared" si="6"/>
        <v>0.83870967741935487</v>
      </c>
      <c r="AC13" s="11">
        <f t="shared" si="6"/>
        <v>0.87096774193548387</v>
      </c>
      <c r="AD13" s="11">
        <f t="shared" si="6"/>
        <v>0.90322580645161288</v>
      </c>
      <c r="AE13" s="11">
        <f t="shared" si="6"/>
        <v>0.93548387096774188</v>
      </c>
      <c r="AF13" s="11">
        <f t="shared" si="6"/>
        <v>0.967741935483871</v>
      </c>
      <c r="AG13" s="11">
        <f t="shared" si="6"/>
        <v>1</v>
      </c>
      <c r="AH13" s="11">
        <f t="shared" si="6"/>
        <v>1.032258064516129</v>
      </c>
    </row>
    <row r="14" spans="1:72">
      <c r="A14" s="5" t="s">
        <v>142</v>
      </c>
      <c r="B14">
        <f t="shared" ref="B14:AH14" si="7">IF(OR(B$8&lt;$B5,$C31-$C5&lt;B$8),0,COMBIN($C31-($B5+$C5),B$8-$B5)/POWER(2,$C31-($B5+$C5)))</f>
        <v>0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1.5625E-2</v>
      </c>
      <c r="M14">
        <f t="shared" si="7"/>
        <v>9.375E-2</v>
      </c>
      <c r="N14">
        <f t="shared" si="7"/>
        <v>0.234375</v>
      </c>
      <c r="O14">
        <f t="shared" si="7"/>
        <v>0.3125</v>
      </c>
      <c r="P14">
        <f t="shared" si="7"/>
        <v>0.234375</v>
      </c>
      <c r="Q14">
        <f t="shared" si="7"/>
        <v>9.375E-2</v>
      </c>
      <c r="R14">
        <f t="shared" si="7"/>
        <v>1.5625E-2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</row>
    <row r="15" spans="1:72">
      <c r="A15" t="s">
        <v>52</v>
      </c>
      <c r="B15" s="5">
        <f t="shared" ref="B15:AH15" si="8">B$8/$C$32</f>
        <v>0</v>
      </c>
      <c r="C15" s="5">
        <f t="shared" si="8"/>
        <v>3.3333333333333333E-2</v>
      </c>
      <c r="D15" s="5">
        <f t="shared" si="8"/>
        <v>6.6666666666666666E-2</v>
      </c>
      <c r="E15" s="5">
        <f t="shared" si="8"/>
        <v>0.1</v>
      </c>
      <c r="F15" s="5">
        <f t="shared" si="8"/>
        <v>0.13333333333333333</v>
      </c>
      <c r="G15" s="5">
        <f t="shared" si="8"/>
        <v>0.16666666666666666</v>
      </c>
      <c r="H15" s="5">
        <f t="shared" si="8"/>
        <v>0.2</v>
      </c>
      <c r="I15" s="5">
        <f t="shared" si="8"/>
        <v>0.23333333333333334</v>
      </c>
      <c r="J15" s="5">
        <f t="shared" si="8"/>
        <v>0.26666666666666666</v>
      </c>
      <c r="K15" s="5">
        <f t="shared" si="8"/>
        <v>0.3</v>
      </c>
      <c r="L15" s="5">
        <f t="shared" si="8"/>
        <v>0.33333333333333331</v>
      </c>
      <c r="M15" s="5">
        <f t="shared" si="8"/>
        <v>0.36666666666666664</v>
      </c>
      <c r="N15" s="5">
        <f t="shared" si="8"/>
        <v>0.4</v>
      </c>
      <c r="O15" s="5">
        <f t="shared" si="8"/>
        <v>0.43333333333333335</v>
      </c>
      <c r="P15" s="5">
        <f t="shared" si="8"/>
        <v>0.46666666666666667</v>
      </c>
      <c r="Q15" s="5">
        <f t="shared" si="8"/>
        <v>0.5</v>
      </c>
      <c r="R15" s="5">
        <f t="shared" si="8"/>
        <v>0.53333333333333333</v>
      </c>
      <c r="S15" s="5">
        <f t="shared" si="8"/>
        <v>0.56666666666666665</v>
      </c>
      <c r="T15" s="5">
        <f t="shared" si="8"/>
        <v>0.6</v>
      </c>
      <c r="U15" s="5">
        <f t="shared" si="8"/>
        <v>0.6333333333333333</v>
      </c>
      <c r="V15" s="5">
        <f t="shared" si="8"/>
        <v>0.66666666666666663</v>
      </c>
      <c r="W15" s="5">
        <f t="shared" si="8"/>
        <v>0.7</v>
      </c>
      <c r="X15" s="5">
        <f t="shared" si="8"/>
        <v>0.73333333333333328</v>
      </c>
      <c r="Y15" s="5">
        <f t="shared" si="8"/>
        <v>0.76666666666666672</v>
      </c>
      <c r="Z15" s="5">
        <f t="shared" si="8"/>
        <v>0.8</v>
      </c>
      <c r="AA15" s="5">
        <f t="shared" si="8"/>
        <v>0.83333333333333337</v>
      </c>
      <c r="AB15" s="5">
        <f t="shared" si="8"/>
        <v>0.8666666666666667</v>
      </c>
      <c r="AC15" s="5">
        <f t="shared" si="8"/>
        <v>0.9</v>
      </c>
      <c r="AD15" s="5">
        <f t="shared" si="8"/>
        <v>0.93333333333333335</v>
      </c>
      <c r="AE15" s="5">
        <f t="shared" si="8"/>
        <v>0.96666666666666667</v>
      </c>
      <c r="AF15" s="5">
        <f t="shared" si="8"/>
        <v>1</v>
      </c>
      <c r="AG15" s="5">
        <f t="shared" si="8"/>
        <v>1.0333333333333334</v>
      </c>
      <c r="AH15" s="5">
        <f t="shared" si="8"/>
        <v>1.0666666666666667</v>
      </c>
    </row>
    <row r="16" spans="1:72">
      <c r="A16" s="5" t="s">
        <v>143</v>
      </c>
      <c r="B16">
        <f t="shared" ref="B16:AH16" si="9">IF(OR(B$8&lt;$B6,$C32-$C6&lt;B$8),0,COMBIN($C32-($B6+$C6),B$8-$B6)/POWER(2,$C32-($B6+$C6)))</f>
        <v>0</v>
      </c>
      <c r="C16">
        <f t="shared" si="9"/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</v>
      </c>
      <c r="K16">
        <f t="shared" si="9"/>
        <v>0</v>
      </c>
      <c r="L16">
        <f t="shared" si="9"/>
        <v>0</v>
      </c>
      <c r="M16">
        <f t="shared" si="9"/>
        <v>0</v>
      </c>
      <c r="N16">
        <f t="shared" si="9"/>
        <v>0</v>
      </c>
      <c r="O16">
        <f t="shared" si="9"/>
        <v>0</v>
      </c>
      <c r="P16">
        <f t="shared" si="9"/>
        <v>0</v>
      </c>
      <c r="Q16">
        <f t="shared" si="9"/>
        <v>0</v>
      </c>
      <c r="R16">
        <f t="shared" si="9"/>
        <v>3.90625E-3</v>
      </c>
      <c r="S16">
        <f t="shared" si="9"/>
        <v>3.125E-2</v>
      </c>
      <c r="T16">
        <f t="shared" si="9"/>
        <v>0.109375</v>
      </c>
      <c r="U16">
        <f t="shared" si="9"/>
        <v>0.21875</v>
      </c>
      <c r="V16">
        <f t="shared" si="9"/>
        <v>0.2734375</v>
      </c>
      <c r="W16">
        <f t="shared" si="9"/>
        <v>0.21875</v>
      </c>
      <c r="X16">
        <f t="shared" si="9"/>
        <v>0.109375</v>
      </c>
      <c r="Y16">
        <f t="shared" si="9"/>
        <v>3.125E-2</v>
      </c>
      <c r="Z16">
        <f t="shared" si="9"/>
        <v>3.90625E-3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  <c r="AH16">
        <f t="shared" si="9"/>
        <v>0</v>
      </c>
    </row>
    <row r="17" spans="1:37">
      <c r="A17" s="5" t="s">
        <v>99</v>
      </c>
    </row>
    <row r="18" spans="1:37">
      <c r="A18" t="s">
        <v>51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</row>
    <row r="19" spans="1:37">
      <c r="A19" s="5" t="s">
        <v>139</v>
      </c>
      <c r="B19">
        <f t="shared" ref="B19:AH19" si="10">B10*(SUMIF($B11:$AG11,"&lt;" &amp; B9,$B12:$AG12)*SUMIF($B13:$AG13,"&lt;" &amp; B9,$B14:$AG14)*SUMIF($B15:$AG15,"&lt;" &amp; B9,$B16:$AG16)+SUMIF($B11:$AG11,"=" &amp; B9,$B12:$AG12)*SUMIF($B13:$AG13,"&lt;" &amp; B9,$B14:$AG14)*SUMIF($B15:$AG15,"&lt;" &amp; B9,$B16:$AG16)*(1/2)+SUMIF($B11:$AG11,"&lt;" &amp; B9,$B12:$AG12)*SUMIF($B13:$AG13,"=" &amp; B9,$B14:$AG14)*SUMIF($B15:$AG15,"&lt;" &amp; B9,$B16:$AG16)*(1/2)+SUMIF($B11:$AG11,"&lt;" &amp; B9,$B12:$AG12)*SUMIF($B13:$AG13,"&lt;" &amp; B9,$B14:$AG14)*SUMIF($B15:$AG15,"=" &amp; B9,$B16:$AG16)*(1/2)+SUMIF($B11:$AG11,"=" &amp; B9,$B12:$AG12)*SUMIF($B13:$AG13,"=" &amp; B9,$B14:$AG14)*SUMIF($B15:$AG15,"&lt;" &amp; B9,$B16:$AG16)*(1/3)+SUMIF($B11:$AG11,"=" &amp; B9,$B12:$AG12)*SUMIF($B13:$AG13,"&lt;" &amp; B9,$B14:$AG14)*SUMIF($B15:$AG15,"=" &amp; B9,$B16:$AG16)*(1/3)+SUMIF($B11:$AG11,"&lt;" &amp; B9,$B12:$AG12)*SUMIF($B13:$AG13,"=" &amp; B9,$B14:$AG14)*SUMIF($B15:$AG15,"=" &amp; B9,$B16:$AG16)*(1/3)+SUMIF($B11:$AG11,"=" &amp; B9,$B12:$AG12)*SUMIF($B13:$AG13,"=" &amp; B9,$B14:$AG14)*SUMIF($B15:$AG15,"=" &amp; B9,$B16:$AG16)*(1/4))</f>
        <v>0</v>
      </c>
      <c r="C19">
        <f t="shared" si="10"/>
        <v>0</v>
      </c>
      <c r="D19">
        <f t="shared" si="10"/>
        <v>0</v>
      </c>
      <c r="E19">
        <f t="shared" si="10"/>
        <v>0</v>
      </c>
      <c r="F19">
        <f t="shared" si="10"/>
        <v>0</v>
      </c>
      <c r="G19">
        <f t="shared" si="10"/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si="10"/>
        <v>0</v>
      </c>
      <c r="N19">
        <f t="shared" si="10"/>
        <v>0</v>
      </c>
      <c r="O19">
        <f t="shared" si="10"/>
        <v>0</v>
      </c>
      <c r="P19">
        <f t="shared" si="10"/>
        <v>0</v>
      </c>
      <c r="Q19">
        <f t="shared" si="10"/>
        <v>0</v>
      </c>
      <c r="R19">
        <f t="shared" si="10"/>
        <v>0</v>
      </c>
      <c r="S19">
        <f t="shared" si="10"/>
        <v>0</v>
      </c>
      <c r="T19">
        <f t="shared" si="10"/>
        <v>0</v>
      </c>
      <c r="U19">
        <f t="shared" si="10"/>
        <v>0</v>
      </c>
      <c r="V19">
        <f t="shared" si="10"/>
        <v>0</v>
      </c>
      <c r="W19">
        <f t="shared" si="10"/>
        <v>0</v>
      </c>
      <c r="X19">
        <f t="shared" si="10"/>
        <v>0</v>
      </c>
      <c r="Y19">
        <f t="shared" si="10"/>
        <v>0</v>
      </c>
      <c r="Z19">
        <f t="shared" si="10"/>
        <v>0</v>
      </c>
      <c r="AA19">
        <f t="shared" si="10"/>
        <v>0</v>
      </c>
      <c r="AB19">
        <f t="shared" si="10"/>
        <v>0</v>
      </c>
      <c r="AC19">
        <f t="shared" si="10"/>
        <v>0</v>
      </c>
      <c r="AD19">
        <f t="shared" si="10"/>
        <v>0</v>
      </c>
      <c r="AE19">
        <f t="shared" si="10"/>
        <v>0</v>
      </c>
      <c r="AF19">
        <f t="shared" si="10"/>
        <v>0</v>
      </c>
      <c r="AG19">
        <f t="shared" si="10"/>
        <v>0</v>
      </c>
      <c r="AH19">
        <f t="shared" si="10"/>
        <v>0</v>
      </c>
    </row>
    <row r="20" spans="1:37">
      <c r="A20" s="5" t="s">
        <v>141</v>
      </c>
      <c r="B20">
        <f t="shared" ref="B20:AH20" si="11">B12*(SUMIF($B9:$AH9,"&lt;" &amp; B11,$B10:$AH10)*SUMIF($B13:$AH13,"&lt;" &amp; B11,$B14:$AH14)*SUMIF($B15:$AH15,"&lt;" &amp; B11,$B16:$AH16)+SUMIF($B9:$AH9,"=" &amp; B11,$B10:$AH10)*SUMIF($B13:$AH13,"&lt;" &amp; B11,$B14:$AH14)*SUMIF($B15:$AH15,"&lt;" &amp; B11,$B16:$AH16)*(1/2)+SUMIF($B9:$AH9,"&lt;" &amp; B11,$B10:$AH10)*SUMIF($B13:$AH13,"=" &amp; B11,$B14:$AH14)*SUMIF($B15:$AH15,"&lt;" &amp; B11,$B16:$AH16)*(1/2)+SUMIF($B9:$AH9,"&lt;" &amp; B11,$B10:$AH10)*SUMIF($B13:$AH13,"&lt;" &amp; B11,$B14:$AH14)*SUMIF($B15:$AH15,"=" &amp; B11,$B16:$AH16)*(1/2)+SUMIF($B9:$AH9,"=" &amp; B11,$B10:$AH10)*SUMIF($B13:$AH13,"=" &amp; B11,$B14:$AH14)*SUMIF($B15:$AH15,"&lt;" &amp; B11,$B16:$AH16)*(1/3)+SUMIF($B9:$AH9,"=" &amp; B11,$B10:$AH10)*SUMIF($B13:$AH13,"&lt;" &amp; B11,$B14:$AH14)*SUMIF($B15:$AH15,"=" &amp; B11,$B16:$AH16)*(1/3)+SUMIF($B9:$AH9,"&lt;" &amp; B11,$B10:$AH10)*SUMIF($B13:$AH13,"=" &amp; B11,$B14:$AH14)*SUMIF($B15:$AH15,"=" &amp; B11,$B16:$AH16)*(1/3)+SUMIF($B9:$AH9,"=" &amp; B11,$B10:$AH10)*SUMIF($B13:$AH13,"=" &amp; B11,$B14:$AH14)*SUMIF($B15:$AH15,"=" &amp; B11,$B16:$AH16)*(1/4))</f>
        <v>0</v>
      </c>
      <c r="C20">
        <f t="shared" si="11"/>
        <v>0</v>
      </c>
      <c r="D20">
        <f t="shared" si="11"/>
        <v>0</v>
      </c>
      <c r="E20">
        <f t="shared" si="11"/>
        <v>0</v>
      </c>
      <c r="F20">
        <f t="shared" si="11"/>
        <v>0</v>
      </c>
      <c r="G20">
        <f t="shared" si="11"/>
        <v>0</v>
      </c>
      <c r="H20">
        <f t="shared" si="11"/>
        <v>0</v>
      </c>
      <c r="I20">
        <f t="shared" si="11"/>
        <v>0</v>
      </c>
      <c r="J20">
        <f t="shared" si="11"/>
        <v>0</v>
      </c>
      <c r="K20">
        <f t="shared" si="11"/>
        <v>0</v>
      </c>
      <c r="L20">
        <f t="shared" si="11"/>
        <v>0</v>
      </c>
      <c r="M20">
        <f t="shared" si="11"/>
        <v>0</v>
      </c>
      <c r="N20">
        <f t="shared" si="11"/>
        <v>0</v>
      </c>
      <c r="O20">
        <f t="shared" si="11"/>
        <v>0</v>
      </c>
      <c r="P20">
        <f t="shared" si="11"/>
        <v>0</v>
      </c>
      <c r="Q20">
        <f t="shared" si="11"/>
        <v>0</v>
      </c>
      <c r="R20">
        <f t="shared" si="11"/>
        <v>0</v>
      </c>
      <c r="S20">
        <f t="shared" si="11"/>
        <v>0</v>
      </c>
      <c r="T20">
        <f t="shared" si="11"/>
        <v>0</v>
      </c>
      <c r="U20">
        <f t="shared" si="11"/>
        <v>0</v>
      </c>
      <c r="V20">
        <f t="shared" si="11"/>
        <v>0</v>
      </c>
      <c r="W20">
        <f t="shared" si="11"/>
        <v>0</v>
      </c>
      <c r="X20">
        <f t="shared" si="11"/>
        <v>0</v>
      </c>
      <c r="Y20">
        <f t="shared" si="11"/>
        <v>0</v>
      </c>
      <c r="Z20">
        <f t="shared" si="11"/>
        <v>0</v>
      </c>
      <c r="AA20">
        <f t="shared" si="11"/>
        <v>0</v>
      </c>
      <c r="AB20">
        <f t="shared" si="11"/>
        <v>0</v>
      </c>
      <c r="AC20">
        <f t="shared" si="11"/>
        <v>0</v>
      </c>
      <c r="AD20">
        <f t="shared" si="11"/>
        <v>0</v>
      </c>
      <c r="AE20">
        <f t="shared" si="11"/>
        <v>0</v>
      </c>
      <c r="AF20">
        <f t="shared" si="11"/>
        <v>0</v>
      </c>
      <c r="AG20">
        <f t="shared" si="11"/>
        <v>0</v>
      </c>
      <c r="AH20">
        <f t="shared" si="11"/>
        <v>0</v>
      </c>
    </row>
    <row r="21" spans="1:37">
      <c r="A21" s="5" t="s">
        <v>142</v>
      </c>
      <c r="B21">
        <f t="shared" ref="B21:AH21" si="12">B14*(SUMIF($B9:$AH9,"&lt;" &amp; B13,$B10:$AH10)*SUMIF($B11:$AH11,"&lt;" &amp; B13,$B12:$AH12)*SUMIF($B15:$AH15,"&lt;" &amp; B13,$B16:$AH16)+SUMIF($B9:$AH9,"=" &amp; B13,$B10:$AH10)*SUMIF($B11:$AH11,"&lt;" &amp; B13,$B12:$AH12)*SUMIF($B15:$AH15,"&lt;" &amp; B13,$B16:$AH16)*(1/2)+SUMIF($B9:$AH9,"&lt;" &amp; B13,$B10:$AH10)*SUMIF($B11:$AH11,"=" &amp; B13,$B12:$AH12)*SUMIF($B15:$AH15,"&lt;" &amp; B13,$B16:$AH16)*(1/2)+SUMIF($B9:$AH9,"&lt;" &amp; B13,$B10:$AH10)*SUMIF($B11:$AH11,"&lt;" &amp; B13,$B12:$AH12)*SUMIF($B15:$AH15,"=" &amp; B13,$B16:$AH16)*(1/2)+SUMIF($B9:$AH9,"=" &amp; B13,$B10:$AH10)*SUMIF($B11:$AH11,"=" &amp; B13,$B12:$AH12)*SUMIF($B15:$AH15,"&lt;" &amp; B13,$B16:$AH16)*(1/3)+SUMIF($B9:$AH9,"=" &amp; B13,$B10:$AH10)*SUMIF($B11:$AH11,"&lt;" &amp; B13,$B12:$AH12)*SUMIF($B15:$AH15,"=" &amp; B13,$B16:$AH16)*(1/3)+SUMIF($B9:$AH9,"&lt;" &amp; B13,$B10:$AH10)*SUMIF($B11:$AH11,"=" &amp; B13,$B12:$AH12)*SUMIF($B15:$AH15,"=" &amp; B13,$B16:$AH16)*(1/3)+SUMIF($B9:$AH9,"=" &amp; B13,$B10:$AH10)*SUMIF($B11:$AH11,"=" &amp; B13,$B12:$AH12)*SUMIF($B15:$AH15,"=" &amp; B13,$B16:$AH16)*(1/4))</f>
        <v>0</v>
      </c>
      <c r="C21">
        <f t="shared" si="12"/>
        <v>0</v>
      </c>
      <c r="D21">
        <f t="shared" si="12"/>
        <v>0</v>
      </c>
      <c r="E21">
        <f t="shared" si="12"/>
        <v>0</v>
      </c>
      <c r="F21">
        <f t="shared" si="12"/>
        <v>0</v>
      </c>
      <c r="G21">
        <f t="shared" si="12"/>
        <v>0</v>
      </c>
      <c r="H21">
        <f t="shared" si="12"/>
        <v>0</v>
      </c>
      <c r="I21">
        <f t="shared" si="12"/>
        <v>0</v>
      </c>
      <c r="J21">
        <f t="shared" si="12"/>
        <v>0</v>
      </c>
      <c r="K21">
        <f t="shared" si="12"/>
        <v>0</v>
      </c>
      <c r="L21">
        <f t="shared" si="12"/>
        <v>0</v>
      </c>
      <c r="M21">
        <f t="shared" si="12"/>
        <v>0</v>
      </c>
      <c r="N21">
        <f t="shared" si="12"/>
        <v>0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0</v>
      </c>
      <c r="S21">
        <f t="shared" si="12"/>
        <v>0</v>
      </c>
      <c r="T21">
        <f t="shared" si="12"/>
        <v>0</v>
      </c>
      <c r="U21">
        <f t="shared" si="12"/>
        <v>0</v>
      </c>
      <c r="V21">
        <f t="shared" si="12"/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A21">
        <f t="shared" si="12"/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</v>
      </c>
      <c r="AF21">
        <f t="shared" si="12"/>
        <v>0</v>
      </c>
      <c r="AG21">
        <f t="shared" si="12"/>
        <v>0</v>
      </c>
      <c r="AH21">
        <f t="shared" si="12"/>
        <v>0</v>
      </c>
    </row>
    <row r="22" spans="1:37">
      <c r="A22" s="5" t="s">
        <v>143</v>
      </c>
      <c r="B22">
        <f t="shared" ref="B22:AH22" si="13">B16*(SUMIF($B9:$AH9,"&lt;" &amp; B15,$B10:$AH10)*SUMIF($B11:$AH11,"&lt;" &amp; B15,$B12:$AH12)*SUMIF($B13:$AH13,"&lt;" &amp; B15,$B14:$AH14)+SUMIF($B9:$AH9,"=" &amp; B15,$B10:$AH10)*SUMIF($B11:$AH11,"&lt;" &amp; B15,$B12:$AH12)*SUMIF($B13:$AH13,"&lt;" &amp; B15,$B14:$AH14)*(1/2)+SUMIF($B9:$AH9,"&lt;" &amp; B15,$B10:$AH10)*SUMIF($B11:$AH11,"=" &amp; B15,$B12:$AH12)*SUMIF($B13:$AH13,"&lt;" &amp; B15,$B14:$AH14)*(1/2)+SUMIF($B9:$AH9,"&lt;" &amp; B15,$B10:$AH10)*SUMIF($B11:$AH11,"&lt;" &amp; B15,$B12:$AH12)*SUMIF($B13:$AH13,"=" &amp; B15,$B14:$AH14)*(1/2)+SUMIF($B9:$AH9,"=" &amp; B15,$B10:$AH10)*SUMIF($B11:$AH11,"=" &amp; B15,$B12:$AH12)*SUMIF($B13:$AH13,"&lt;" &amp; B15,$B14:$AH14)*(1/3)+SUMIF($B9:$AH9,"=" &amp; B15,$B10:$AH10)*SUMIF($B11:$AH11,"&lt;" &amp; B15,$B12:$AH12)*SUMIF($B13:$AH13,"=" &amp; B15,$B14:$AH14)*(1/3)+SUMIF($B9:$AH9,"&lt;" &amp; B15,$B10:$AH10)*SUMIF($B11:$AH11,"=" &amp; B15,$B12:$AH12)*SUMIF($B13:$AH13,"=" &amp; B15,$B14:$AH14)*(1/3)+SUMIF($B9:$AH9,"=" &amp; B15,$B10:$AH10)*SUMIF($B11:$AH11,"=" &amp; B15,$B12:$AH12)*SUMIF($B13:$AH13,"=" &amp; B15,$B14:$AH14)*(1/4))</f>
        <v>0</v>
      </c>
      <c r="C22">
        <f t="shared" si="13"/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</v>
      </c>
      <c r="H22">
        <f t="shared" si="13"/>
        <v>0</v>
      </c>
      <c r="I22">
        <f t="shared" si="13"/>
        <v>0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3.90625E-3</v>
      </c>
      <c r="S22">
        <f t="shared" si="13"/>
        <v>3.125E-2</v>
      </c>
      <c r="T22">
        <f t="shared" si="13"/>
        <v>0.109375</v>
      </c>
      <c r="U22">
        <f t="shared" si="13"/>
        <v>0.21875</v>
      </c>
      <c r="V22">
        <f t="shared" si="13"/>
        <v>0.2734375</v>
      </c>
      <c r="W22">
        <f t="shared" si="13"/>
        <v>0.21875</v>
      </c>
      <c r="X22">
        <f t="shared" si="13"/>
        <v>0.109375</v>
      </c>
      <c r="Y22">
        <f t="shared" si="13"/>
        <v>3.125E-2</v>
      </c>
      <c r="Z22">
        <f t="shared" si="13"/>
        <v>3.90625E-3</v>
      </c>
      <c r="AA22">
        <f t="shared" si="13"/>
        <v>0</v>
      </c>
      <c r="AB22">
        <f t="shared" si="13"/>
        <v>0</v>
      </c>
      <c r="AC22">
        <f t="shared" si="13"/>
        <v>0</v>
      </c>
      <c r="AD22">
        <f t="shared" si="13"/>
        <v>0</v>
      </c>
      <c r="AE22">
        <f t="shared" si="13"/>
        <v>0</v>
      </c>
      <c r="AF22">
        <f t="shared" si="13"/>
        <v>0</v>
      </c>
      <c r="AG22">
        <f t="shared" si="13"/>
        <v>0</v>
      </c>
      <c r="AH22">
        <f t="shared" si="13"/>
        <v>0</v>
      </c>
    </row>
    <row r="23" spans="1:37">
      <c r="A23" t="s">
        <v>100</v>
      </c>
      <c r="C23" t="s">
        <v>101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</row>
    <row r="24" spans="1:37">
      <c r="B24" s="5" t="s">
        <v>139</v>
      </c>
      <c r="C24">
        <v>0.246</v>
      </c>
      <c r="D24">
        <v>0.19700000000000001</v>
      </c>
      <c r="E24">
        <v>0.219</v>
      </c>
      <c r="F24">
        <v>0.19600000000000001</v>
      </c>
      <c r="G24">
        <v>0.156</v>
      </c>
      <c r="H24">
        <v>0.2</v>
      </c>
      <c r="I24">
        <v>0.161</v>
      </c>
      <c r="J24">
        <v>0.13300000000000001</v>
      </c>
      <c r="K24">
        <v>0.122</v>
      </c>
      <c r="L24">
        <v>0.125</v>
      </c>
      <c r="M24">
        <v>0.13500000000000001</v>
      </c>
      <c r="N24">
        <v>0.124</v>
      </c>
      <c r="O24">
        <v>5.0999999999999997E-2</v>
      </c>
      <c r="P24">
        <v>2.8000000000000001E-2</v>
      </c>
      <c r="Q24">
        <v>1.7000000000000001E-2</v>
      </c>
      <c r="R24">
        <v>6.0000000000000001E-3</v>
      </c>
      <c r="S24">
        <v>1.2E-2</v>
      </c>
      <c r="T24">
        <v>6.0000000000000001E-3</v>
      </c>
      <c r="U24">
        <v>3.0000000000000001E-3</v>
      </c>
      <c r="V24">
        <v>2E-3</v>
      </c>
      <c r="W24">
        <v>1E-3</v>
      </c>
      <c r="X24">
        <v>1E-3</v>
      </c>
      <c r="Y24">
        <v>8.9999999999999998E-4</v>
      </c>
      <c r="Z24">
        <v>2E-3</v>
      </c>
      <c r="AA24">
        <v>3.0000000000000001E-3</v>
      </c>
      <c r="AB24">
        <v>2.9999999999999997E-4</v>
      </c>
      <c r="AC24">
        <v>6.0000000000000002E-6</v>
      </c>
      <c r="AD24">
        <v>0</v>
      </c>
    </row>
    <row r="25" spans="1:37">
      <c r="B25" s="5" t="s">
        <v>141</v>
      </c>
      <c r="C25">
        <v>0.26600000000000001</v>
      </c>
      <c r="D25">
        <v>0.28100000000000003</v>
      </c>
      <c r="E25">
        <v>0.31900000000000001</v>
      </c>
      <c r="F25">
        <v>0.28100000000000003</v>
      </c>
      <c r="G25">
        <v>0.224</v>
      </c>
      <c r="H25">
        <v>0.16600000000000001</v>
      </c>
      <c r="I25">
        <v>0.159</v>
      </c>
      <c r="J25">
        <v>0.13800000000000001</v>
      </c>
      <c r="K25">
        <v>8.7999999999999995E-2</v>
      </c>
      <c r="L25">
        <v>0.09</v>
      </c>
      <c r="M25">
        <v>4.7E-2</v>
      </c>
      <c r="N25">
        <v>4.1000000000000002E-2</v>
      </c>
      <c r="O25">
        <v>4.3999999999999997E-2</v>
      </c>
      <c r="P25">
        <v>3.7999999999999999E-2</v>
      </c>
      <c r="Q25">
        <v>2.3E-2</v>
      </c>
      <c r="R25">
        <v>1.6E-2</v>
      </c>
      <c r="S25">
        <v>1.0999999999999999E-2</v>
      </c>
      <c r="T25">
        <v>8.9999999999999993E-3</v>
      </c>
      <c r="U25">
        <v>2E-3</v>
      </c>
      <c r="V25">
        <v>6.0000000000000001E-3</v>
      </c>
      <c r="W25">
        <v>4.0000000000000001E-3</v>
      </c>
      <c r="X25">
        <v>8.0000000000000004E-4</v>
      </c>
      <c r="Y25">
        <v>2.0000000000000001E-4</v>
      </c>
      <c r="Z25">
        <v>3.0000000000000001E-5</v>
      </c>
      <c r="AA25">
        <v>6.0000000000000002E-6</v>
      </c>
      <c r="AB25">
        <v>0</v>
      </c>
    </row>
    <row r="26" spans="1:37">
      <c r="B26" s="5" t="s">
        <v>142</v>
      </c>
      <c r="C26">
        <v>0.25</v>
      </c>
      <c r="D26">
        <v>0.20200000000000001</v>
      </c>
      <c r="E26">
        <v>0.17799999999999999</v>
      </c>
      <c r="F26">
        <v>0.26600000000000001</v>
      </c>
      <c r="G26">
        <v>0.27800000000000002</v>
      </c>
      <c r="H26">
        <v>0.20899999999999999</v>
      </c>
      <c r="I26">
        <v>0.11600000000000001</v>
      </c>
      <c r="J26">
        <v>9.9000000000000005E-2</v>
      </c>
      <c r="K26">
        <v>6.3E-2</v>
      </c>
      <c r="L26">
        <v>0.03</v>
      </c>
      <c r="M26">
        <v>1.4E-2</v>
      </c>
      <c r="N26">
        <v>0.04</v>
      </c>
      <c r="O26">
        <v>1.7999999999999999E-2</v>
      </c>
      <c r="P26">
        <v>5.1999999999999998E-2</v>
      </c>
      <c r="Q26">
        <v>7.5999999999999998E-2</v>
      </c>
      <c r="R26">
        <v>5.7000000000000002E-2</v>
      </c>
      <c r="S26">
        <v>0.10100000000000001</v>
      </c>
      <c r="T26">
        <v>7.9000000000000001E-2</v>
      </c>
      <c r="U26">
        <v>9.9000000000000005E-2</v>
      </c>
      <c r="V26">
        <v>9.0999999999999998E-2</v>
      </c>
      <c r="W26">
        <v>8.3000000000000004E-2</v>
      </c>
      <c r="X26">
        <v>3.2000000000000001E-2</v>
      </c>
      <c r="Y26">
        <v>3.2000000000000001E-2</v>
      </c>
      <c r="Z26">
        <v>3.2000000000000001E-2</v>
      </c>
      <c r="AA26">
        <v>1.7000000000000001E-2</v>
      </c>
      <c r="AB26">
        <v>4.0000000000000001E-3</v>
      </c>
      <c r="AC26">
        <v>2E-3</v>
      </c>
      <c r="AD26">
        <v>1E-4</v>
      </c>
      <c r="AE26">
        <v>0</v>
      </c>
    </row>
    <row r="27" spans="1:37">
      <c r="B27" s="5" t="s">
        <v>143</v>
      </c>
      <c r="C27">
        <v>0.24199999999999999</v>
      </c>
      <c r="D27">
        <v>0.32</v>
      </c>
      <c r="E27">
        <v>0.28299999999999997</v>
      </c>
      <c r="F27">
        <v>0.25700000000000001</v>
      </c>
      <c r="G27">
        <v>0.34200000000000003</v>
      </c>
      <c r="H27">
        <v>0.42499999999999999</v>
      </c>
      <c r="I27">
        <v>0.56399999999999995</v>
      </c>
      <c r="J27">
        <v>0.63</v>
      </c>
      <c r="K27">
        <v>0.72599999999999998</v>
      </c>
      <c r="L27">
        <v>0.754</v>
      </c>
      <c r="M27">
        <v>0.80400000000000005</v>
      </c>
      <c r="N27">
        <v>0.79400000000000004</v>
      </c>
      <c r="O27">
        <v>0.88700000000000001</v>
      </c>
      <c r="P27">
        <v>0.88200000000000001</v>
      </c>
      <c r="Q27">
        <v>0.88400000000000001</v>
      </c>
      <c r="R27">
        <v>0.92100000000000004</v>
      </c>
      <c r="S27">
        <v>0.876</v>
      </c>
      <c r="T27">
        <v>0.90600000000000003</v>
      </c>
      <c r="U27">
        <v>0.89600000000000002</v>
      </c>
      <c r="V27">
        <v>0.90100000000000002</v>
      </c>
      <c r="W27">
        <v>0.91200000000000003</v>
      </c>
      <c r="X27">
        <v>0.96599999999999997</v>
      </c>
      <c r="Y27">
        <v>0.96699999999999997</v>
      </c>
      <c r="Z27">
        <v>0.96699999999999997</v>
      </c>
      <c r="AA27">
        <v>0.98</v>
      </c>
      <c r="AB27">
        <v>0.996</v>
      </c>
      <c r="AC27">
        <v>0.998</v>
      </c>
      <c r="AD27">
        <v>0.99990000000000001</v>
      </c>
      <c r="AE27">
        <v>1</v>
      </c>
    </row>
    <row r="28" spans="1:37">
      <c r="A28" s="7" t="s">
        <v>54</v>
      </c>
      <c r="B28">
        <f>SUM(B29:B32)</f>
        <v>1</v>
      </c>
      <c r="C28" t="s">
        <v>55</v>
      </c>
    </row>
    <row r="29" spans="1:37">
      <c r="A29" s="5" t="s">
        <v>139</v>
      </c>
      <c r="B29">
        <f>SUM(B19:AF19)</f>
        <v>0</v>
      </c>
      <c r="C29" cm="1">
        <f t="array" ref="C29">SUM(LEN(D3:AK3))-(B3+C3)</f>
        <v>30</v>
      </c>
    </row>
    <row r="30" spans="1:37">
      <c r="A30" s="5" t="s">
        <v>141</v>
      </c>
      <c r="B30">
        <f>SUM(B20:AF20)</f>
        <v>0</v>
      </c>
      <c r="C30" cm="1">
        <f t="array" ref="C30">SUM(LEN(D4:AK4))-(B4+C4)</f>
        <v>28</v>
      </c>
    </row>
    <row r="31" spans="1:37">
      <c r="A31" s="5" t="s">
        <v>142</v>
      </c>
      <c r="B31">
        <f>SUM(B21:AF21)</f>
        <v>0</v>
      </c>
      <c r="C31" cm="1">
        <f t="array" ref="C31">SUM(LEN(D5:AK5))-(B5+C5)</f>
        <v>31</v>
      </c>
    </row>
    <row r="32" spans="1:37">
      <c r="A32" s="5" t="s">
        <v>143</v>
      </c>
      <c r="B32">
        <f>SUM(B22:AF22)</f>
        <v>1</v>
      </c>
      <c r="C32" cm="1">
        <f t="array" ref="C32">SUM(LEN(D6:AK6))-(B6+C6)</f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2023-06-17T19:43:34Z</dcterms:created>
  <dcterms:modified xsi:type="dcterms:W3CDTF">2025-01-24T22:49:14Z</dcterms:modified>
  <cp:category/>
  <cp:contentStatus/>
</cp:coreProperties>
</file>