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Info 3100\"/>
    </mc:Choice>
  </mc:AlternateContent>
  <xr:revisionPtr revIDLastSave="0" documentId="13_ncr:1_{3F3912D8-FE9C-4E65-B228-2FF553282AA2}" xr6:coauthVersionLast="47" xr6:coauthVersionMax="47" xr10:uidLastSave="{00000000-0000-0000-0000-000000000000}"/>
  <bookViews>
    <workbookView xWindow="-110" yWindow="-110" windowWidth="19420" windowHeight="10300" xr2:uid="{553C68FA-FA41-4FFD-A627-A8C269FD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1" l="1"/>
  <c r="J52" i="1"/>
  <c r="I52" i="1"/>
  <c r="H52" i="1"/>
  <c r="K50" i="1"/>
  <c r="J50" i="1"/>
  <c r="I50" i="1"/>
  <c r="H50" i="1"/>
  <c r="K47" i="1"/>
  <c r="J47" i="1"/>
  <c r="I47" i="1"/>
  <c r="H47" i="1"/>
  <c r="K45" i="1"/>
  <c r="J45" i="1"/>
  <c r="I45" i="1"/>
  <c r="H45" i="1"/>
  <c r="K43" i="1"/>
  <c r="J43" i="1"/>
  <c r="I43" i="1"/>
  <c r="H43" i="1"/>
  <c r="K41" i="1"/>
  <c r="J41" i="1"/>
  <c r="I41" i="1"/>
  <c r="H41" i="1"/>
  <c r="K40" i="1"/>
  <c r="J40" i="1"/>
  <c r="I40" i="1"/>
  <c r="H40" i="1"/>
  <c r="K32" i="1"/>
  <c r="J32" i="1"/>
  <c r="I32" i="1"/>
  <c r="H32" i="1"/>
  <c r="K17" i="1"/>
  <c r="J17" i="1"/>
  <c r="I17" i="1"/>
  <c r="H17" i="1"/>
  <c r="K16" i="1"/>
  <c r="J16" i="1"/>
  <c r="I16" i="1"/>
  <c r="H16" i="1"/>
  <c r="K10" i="1"/>
  <c r="J10" i="1"/>
  <c r="I10" i="1"/>
  <c r="H10" i="1"/>
  <c r="K3" i="1"/>
  <c r="J3" i="1"/>
  <c r="I3" i="1"/>
  <c r="H3" i="1"/>
</calcChain>
</file>

<file path=xl/sharedStrings.xml><?xml version="1.0" encoding="utf-8"?>
<sst xmlns="http://schemas.openxmlformats.org/spreadsheetml/2006/main" count="323" uniqueCount="185">
  <si>
    <t>Categorical</t>
  </si>
  <si>
    <t xml:space="preserve">Categorical </t>
  </si>
  <si>
    <t xml:space="preserve">Binary </t>
  </si>
  <si>
    <t>Numerical</t>
  </si>
  <si>
    <t>College</t>
  </si>
  <si>
    <t>Region</t>
  </si>
  <si>
    <t xml:space="preserve">Assists </t>
  </si>
  <si>
    <t>Blocks</t>
  </si>
  <si>
    <t>Rebounds</t>
  </si>
  <si>
    <t>Points</t>
  </si>
  <si>
    <t>Wiley</t>
  </si>
  <si>
    <t>Austin</t>
  </si>
  <si>
    <t xml:space="preserve">Auburn University </t>
  </si>
  <si>
    <t>South</t>
  </si>
  <si>
    <t>AL</t>
  </si>
  <si>
    <t>Public</t>
  </si>
  <si>
    <t>Bowman</t>
  </si>
  <si>
    <t>Ky</t>
  </si>
  <si>
    <t>Boston College</t>
  </si>
  <si>
    <t>Northeast</t>
  </si>
  <si>
    <t>MA</t>
  </si>
  <si>
    <t>Private</t>
  </si>
  <si>
    <t>Baldwin</t>
  </si>
  <si>
    <t>Kamar</t>
  </si>
  <si>
    <t>Butler University</t>
  </si>
  <si>
    <t>Midwest</t>
  </si>
  <si>
    <t>IN</t>
  </si>
  <si>
    <t>Grady</t>
  </si>
  <si>
    <t>Kellan</t>
  </si>
  <si>
    <t>Davidson College</t>
  </si>
  <si>
    <t>NC</t>
  </si>
  <si>
    <t>Barrett</t>
  </si>
  <si>
    <t>RJ</t>
  </si>
  <si>
    <t xml:space="preserve">Duke University </t>
  </si>
  <si>
    <t>Reddish</t>
  </si>
  <si>
    <t>Cameron</t>
  </si>
  <si>
    <t>Williamson</t>
  </si>
  <si>
    <t>Zion</t>
  </si>
  <si>
    <t>Walker</t>
  </si>
  <si>
    <t>MJ</t>
  </si>
  <si>
    <t>Florida State University</t>
  </si>
  <si>
    <t>FL</t>
  </si>
  <si>
    <t>Simonds</t>
  </si>
  <si>
    <t xml:space="preserve">D’Marcus </t>
  </si>
  <si>
    <t>Georgia State University</t>
  </si>
  <si>
    <t>GA</t>
  </si>
  <si>
    <t xml:space="preserve">Public </t>
  </si>
  <si>
    <t>Hachimura</t>
  </si>
  <si>
    <t>Rui</t>
  </si>
  <si>
    <t>Gonzaga University</t>
  </si>
  <si>
    <t>West</t>
  </si>
  <si>
    <t>WA</t>
  </si>
  <si>
    <t>Norvell</t>
  </si>
  <si>
    <t>Zach</t>
  </si>
  <si>
    <t>Tillie</t>
  </si>
  <si>
    <t xml:space="preserve">Killian </t>
  </si>
  <si>
    <t>Langford</t>
  </si>
  <si>
    <t>Romeo</t>
  </si>
  <si>
    <t>Indiana University Bloomington</t>
  </si>
  <si>
    <t>Wigginton</t>
  </si>
  <si>
    <t>Lindell</t>
  </si>
  <si>
    <t>Iowa State University</t>
  </si>
  <si>
    <t>IA</t>
  </si>
  <si>
    <t>Sneed</t>
  </si>
  <si>
    <t xml:space="preserve">Xavier </t>
  </si>
  <si>
    <t>Kansas State University</t>
  </si>
  <si>
    <t>KS</t>
  </si>
  <si>
    <t>Reid</t>
  </si>
  <si>
    <t>Naz</t>
  </si>
  <si>
    <t>Louisiana State University</t>
  </si>
  <si>
    <t>LA</t>
  </si>
  <si>
    <t>Custer</t>
  </si>
  <si>
    <t>Clayton</t>
  </si>
  <si>
    <t xml:space="preserve">Loyola University Chicago </t>
  </si>
  <si>
    <t>IL</t>
  </si>
  <si>
    <t>Howard</t>
  </si>
  <si>
    <t xml:space="preserve">Markus </t>
  </si>
  <si>
    <t>Marquette University</t>
  </si>
  <si>
    <t>WI</t>
  </si>
  <si>
    <t>Elmore</t>
  </si>
  <si>
    <t>Jon</t>
  </si>
  <si>
    <t>Marshall University</t>
  </si>
  <si>
    <t>WV</t>
  </si>
  <si>
    <t>Pardon</t>
  </si>
  <si>
    <t>Dererk</t>
  </si>
  <si>
    <t>Northwestern University</t>
  </si>
  <si>
    <t>Edwards</t>
  </si>
  <si>
    <t>Carsen</t>
  </si>
  <si>
    <t xml:space="preserve">Purdue University </t>
  </si>
  <si>
    <t>Daum</t>
  </si>
  <si>
    <t>Mike</t>
  </si>
  <si>
    <t xml:space="preserve">South Dakota State </t>
  </si>
  <si>
    <t>SD</t>
  </si>
  <si>
    <t>Ponds</t>
  </si>
  <si>
    <t xml:space="preserve">Shamorie </t>
  </si>
  <si>
    <t>St. John's University</t>
  </si>
  <si>
    <t>NY</t>
  </si>
  <si>
    <t>Battle</t>
  </si>
  <si>
    <t>Tyus</t>
  </si>
  <si>
    <t xml:space="preserve">Syracuse University </t>
  </si>
  <si>
    <t>Gafford</t>
  </si>
  <si>
    <t>Daniel</t>
  </si>
  <si>
    <t xml:space="preserve">University of Arkansas </t>
  </si>
  <si>
    <t>AR</t>
  </si>
  <si>
    <t>Hands</t>
  </si>
  <si>
    <t>Jaylen</t>
  </si>
  <si>
    <t>University of Californa Los Angeles</t>
  </si>
  <si>
    <t>CA</t>
  </si>
  <si>
    <t>Grimes</t>
  </si>
  <si>
    <t xml:space="preserve">Quentin </t>
  </si>
  <si>
    <t>University of Houston</t>
  </si>
  <si>
    <t>TX</t>
  </si>
  <si>
    <t>Lawson</t>
  </si>
  <si>
    <t>Dedric</t>
  </si>
  <si>
    <t>University of Kansas</t>
  </si>
  <si>
    <t>Johnson</t>
  </si>
  <si>
    <t>Keldon</t>
  </si>
  <si>
    <t>University of Kentucky</t>
  </si>
  <si>
    <t>KY</t>
  </si>
  <si>
    <t>Matthews</t>
  </si>
  <si>
    <t>Charles</t>
  </si>
  <si>
    <t>University of Michigan</t>
  </si>
  <si>
    <t>MI</t>
  </si>
  <si>
    <t>Palmer Jr</t>
  </si>
  <si>
    <t>James</t>
  </si>
  <si>
    <t>University of Nebraska</t>
  </si>
  <si>
    <t>NE</t>
  </si>
  <si>
    <t>Martin</t>
  </si>
  <si>
    <t>Caleb</t>
  </si>
  <si>
    <t>University of Nevada</t>
  </si>
  <si>
    <t>NV</t>
  </si>
  <si>
    <t>Cody</t>
  </si>
  <si>
    <t>Caroline</t>
  </si>
  <si>
    <t>Jordan</t>
  </si>
  <si>
    <t>Little</t>
  </si>
  <si>
    <t>Nassir</t>
  </si>
  <si>
    <t>University of North Carolina at Chapel Hill</t>
  </si>
  <si>
    <t>Maye</t>
  </si>
  <si>
    <t>Luke</t>
  </si>
  <si>
    <t>Bol</t>
  </si>
  <si>
    <t xml:space="preserve">University of Oregon </t>
  </si>
  <si>
    <t>OR</t>
  </si>
  <si>
    <t>Pritchard</t>
  </si>
  <si>
    <t>Payton</t>
  </si>
  <si>
    <t>Boatwright</t>
  </si>
  <si>
    <t>Bennie</t>
  </si>
  <si>
    <t>University of Southern California</t>
  </si>
  <si>
    <t xml:space="preserve">CA </t>
  </si>
  <si>
    <t>Schofield</t>
  </si>
  <si>
    <t>Admiral</t>
  </si>
  <si>
    <t>University of Tennessee</t>
  </si>
  <si>
    <t>TN</t>
  </si>
  <si>
    <t>Williams</t>
  </si>
  <si>
    <t>Grant</t>
  </si>
  <si>
    <t>Hunter</t>
  </si>
  <si>
    <t xml:space="preserve">De’Andre </t>
  </si>
  <si>
    <t>University of Virginia</t>
  </si>
  <si>
    <t>VA</t>
  </si>
  <si>
    <t>Guy</t>
  </si>
  <si>
    <t>Kyle</t>
  </si>
  <si>
    <t>Davison</t>
  </si>
  <si>
    <t>Brad</t>
  </si>
  <si>
    <t>University of Wisconsin</t>
  </si>
  <si>
    <t>Happ</t>
  </si>
  <si>
    <t>Ethan</t>
  </si>
  <si>
    <t>Paschall</t>
  </si>
  <si>
    <t>Eric</t>
  </si>
  <si>
    <t>Villanova University</t>
  </si>
  <si>
    <t>PA</t>
  </si>
  <si>
    <t>Quinerly</t>
  </si>
  <si>
    <t>Jahvon</t>
  </si>
  <si>
    <t>Alexander-Walker</t>
  </si>
  <si>
    <t xml:space="preserve">Nickeil </t>
  </si>
  <si>
    <t>Virginia Tech</t>
  </si>
  <si>
    <t>Konate</t>
  </si>
  <si>
    <t xml:space="preserve">Sagaba </t>
  </si>
  <si>
    <t xml:space="preserve">West Virginia University </t>
  </si>
  <si>
    <t>Bassey</t>
  </si>
  <si>
    <t>Western Kentucky University</t>
  </si>
  <si>
    <t>LastName</t>
  </si>
  <si>
    <t xml:space="preserve">FirstName </t>
  </si>
  <si>
    <t>StateTheyPlayIn</t>
  </si>
  <si>
    <t>PublicOrPrivate</t>
  </si>
  <si>
    <t>Height(Inches)</t>
  </si>
  <si>
    <t>NumberofGamesPlayed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</si>
</sst>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7D83-5740-45B8-8176-9FF772D4BCD5}">
  <dimension ref="A1:Q132"/>
  <sheetViews>
    <sheetView tabSelected="1" topLeftCell="A2" workbookViewId="0">
      <selection activeCell="F13" sqref="F13"/>
    </sheetView>
  </sheetViews>
  <sheetFormatPr defaultColWidth="8.6328125" defaultRowHeight="14.5" x14ac:dyDescent="0.35"/>
  <cols>
    <col min="1" max="1" width="36" customWidth="1"/>
    <col min="2" max="2" width="11.36328125" bestFit="1" customWidth="1"/>
    <col min="3" max="3" width="35.54296875" bestFit="1" customWidth="1"/>
    <col min="4" max="4" width="10.36328125" bestFit="1" customWidth="1"/>
    <col min="5" max="5" width="16.08984375" bestFit="1" customWidth="1"/>
    <col min="6" max="6" width="13.90625" bestFit="1" customWidth="1"/>
    <col min="7" max="7" width="13.81640625" style="2" bestFit="1" customWidth="1"/>
    <col min="8" max="9" width="9.54296875" style="2" bestFit="1" customWidth="1"/>
    <col min="10" max="10" width="9.453125" style="2" bestFit="1" customWidth="1"/>
    <col min="11" max="11" width="9.54296875" style="2" bestFit="1" customWidth="1"/>
    <col min="12" max="12" width="22.6328125" style="2" bestFit="1" customWidth="1"/>
    <col min="15" max="15" width="33.08984375" bestFit="1" customWidth="1"/>
    <col min="16" max="16" width="13.6328125" bestFit="1" customWidth="1"/>
  </cols>
  <sheetData>
    <row r="1" spans="1:17" s="1" customFormat="1" hidden="1" x14ac:dyDescent="0.35">
      <c r="A1" s="1" t="s">
        <v>0</v>
      </c>
      <c r="B1" s="4" t="s">
        <v>1</v>
      </c>
      <c r="C1" s="4" t="s">
        <v>0</v>
      </c>
      <c r="D1" s="4" t="s">
        <v>0</v>
      </c>
      <c r="E1" s="4" t="s">
        <v>0</v>
      </c>
      <c r="F1" s="4" t="s">
        <v>2</v>
      </c>
      <c r="G1" s="4" t="s">
        <v>3</v>
      </c>
      <c r="H1" s="4" t="s">
        <v>3</v>
      </c>
      <c r="I1" s="4" t="s">
        <v>3</v>
      </c>
      <c r="J1" s="4"/>
      <c r="K1" s="4" t="s">
        <v>3</v>
      </c>
      <c r="L1" s="4" t="s">
        <v>3</v>
      </c>
    </row>
    <row r="2" spans="1:17" s="1" customFormat="1" x14ac:dyDescent="0.35">
      <c r="A2" s="1" t="s">
        <v>179</v>
      </c>
      <c r="B2" s="4" t="s">
        <v>180</v>
      </c>
      <c r="C2" s="4" t="s">
        <v>4</v>
      </c>
      <c r="D2" s="4" t="s">
        <v>5</v>
      </c>
      <c r="E2" s="4" t="s">
        <v>181</v>
      </c>
      <c r="F2" s="4" t="s">
        <v>182</v>
      </c>
      <c r="G2" s="4" t="s">
        <v>183</v>
      </c>
      <c r="H2" s="4" t="s">
        <v>6</v>
      </c>
      <c r="I2" s="4" t="s">
        <v>7</v>
      </c>
      <c r="J2" s="4" t="s">
        <v>8</v>
      </c>
      <c r="K2" s="5" t="s">
        <v>9</v>
      </c>
      <c r="L2" s="5" t="s">
        <v>184</v>
      </c>
      <c r="O2"/>
      <c r="P2"/>
      <c r="Q2"/>
    </row>
    <row r="3" spans="1:17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s="2">
        <v>83</v>
      </c>
      <c r="H3" s="3">
        <f>2/29</f>
        <v>6.8965517241379309E-2</v>
      </c>
      <c r="I3" s="3">
        <f>37/29</f>
        <v>1.2758620689655173</v>
      </c>
      <c r="J3" s="3">
        <f>117/29</f>
        <v>4.0344827586206895</v>
      </c>
      <c r="K3" s="3">
        <f>200/29</f>
        <v>6.8965517241379306</v>
      </c>
      <c r="L3" s="2">
        <v>29</v>
      </c>
    </row>
    <row r="4" spans="1:17" x14ac:dyDescent="0.3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s="2">
        <v>73</v>
      </c>
      <c r="H4" s="2">
        <v>4</v>
      </c>
      <c r="I4" s="2">
        <v>0.6</v>
      </c>
      <c r="J4" s="2">
        <v>7.5</v>
      </c>
      <c r="K4" s="2">
        <v>19</v>
      </c>
      <c r="L4" s="2">
        <v>31</v>
      </c>
    </row>
    <row r="5" spans="1:17" x14ac:dyDescent="0.3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21</v>
      </c>
      <c r="G5" s="2">
        <v>73</v>
      </c>
      <c r="H5" s="2">
        <v>3.1</v>
      </c>
      <c r="I5" s="2">
        <v>0.3</v>
      </c>
      <c r="J5" s="2">
        <v>4.9000000000000004</v>
      </c>
      <c r="K5" s="2">
        <v>17</v>
      </c>
      <c r="L5" s="2">
        <v>33</v>
      </c>
    </row>
    <row r="6" spans="1:17" x14ac:dyDescent="0.35">
      <c r="A6" t="s">
        <v>27</v>
      </c>
      <c r="B6" t="s">
        <v>28</v>
      </c>
      <c r="C6" t="s">
        <v>29</v>
      </c>
      <c r="D6" t="s">
        <v>13</v>
      </c>
      <c r="E6" t="s">
        <v>30</v>
      </c>
      <c r="F6" t="s">
        <v>21</v>
      </c>
      <c r="G6" s="2">
        <v>77</v>
      </c>
      <c r="H6" s="2">
        <v>1.9</v>
      </c>
      <c r="I6" s="2">
        <v>0.2</v>
      </c>
      <c r="J6" s="2">
        <v>4.5</v>
      </c>
      <c r="K6" s="2">
        <v>17.3</v>
      </c>
      <c r="L6" s="2">
        <v>30</v>
      </c>
    </row>
    <row r="7" spans="1:17" x14ac:dyDescent="0.35">
      <c r="A7" t="s">
        <v>31</v>
      </c>
      <c r="B7" t="s">
        <v>32</v>
      </c>
      <c r="C7" t="s">
        <v>33</v>
      </c>
      <c r="D7" t="s">
        <v>13</v>
      </c>
      <c r="E7" t="s">
        <v>30</v>
      </c>
      <c r="F7" t="s">
        <v>21</v>
      </c>
      <c r="G7" s="2">
        <v>79</v>
      </c>
      <c r="H7" s="2">
        <v>4.3</v>
      </c>
      <c r="I7" s="2">
        <v>0.4</v>
      </c>
      <c r="J7" s="2">
        <v>7.6</v>
      </c>
      <c r="K7" s="2">
        <v>22.6</v>
      </c>
      <c r="L7" s="2">
        <v>38</v>
      </c>
    </row>
    <row r="8" spans="1:17" x14ac:dyDescent="0.35">
      <c r="A8" t="s">
        <v>34</v>
      </c>
      <c r="B8" t="s">
        <v>35</v>
      </c>
      <c r="C8" t="s">
        <v>33</v>
      </c>
      <c r="D8" t="s">
        <v>13</v>
      </c>
      <c r="E8" t="s">
        <v>30</v>
      </c>
      <c r="F8" t="s">
        <v>21</v>
      </c>
      <c r="G8" s="2">
        <v>80</v>
      </c>
      <c r="H8" s="2">
        <v>1.9</v>
      </c>
      <c r="I8" s="2">
        <v>0.6</v>
      </c>
      <c r="J8" s="2">
        <v>3.7</v>
      </c>
      <c r="K8" s="2">
        <v>13.5</v>
      </c>
      <c r="L8" s="2">
        <v>36</v>
      </c>
    </row>
    <row r="9" spans="1:17" x14ac:dyDescent="0.35">
      <c r="A9" t="s">
        <v>36</v>
      </c>
      <c r="B9" t="s">
        <v>37</v>
      </c>
      <c r="C9" t="s">
        <v>33</v>
      </c>
      <c r="D9" t="s">
        <v>13</v>
      </c>
      <c r="E9" t="s">
        <v>30</v>
      </c>
      <c r="F9" t="s">
        <v>21</v>
      </c>
      <c r="G9" s="2">
        <v>79</v>
      </c>
      <c r="H9" s="2">
        <v>2.1</v>
      </c>
      <c r="I9" s="2">
        <v>1.8</v>
      </c>
      <c r="J9" s="2">
        <v>8.9</v>
      </c>
      <c r="K9" s="2">
        <v>22.6</v>
      </c>
      <c r="L9" s="2">
        <v>33</v>
      </c>
    </row>
    <row r="10" spans="1:17" x14ac:dyDescent="0.35">
      <c r="A10" t="s">
        <v>38</v>
      </c>
      <c r="B10" t="s">
        <v>39</v>
      </c>
      <c r="C10" t="s">
        <v>40</v>
      </c>
      <c r="D10" t="s">
        <v>13</v>
      </c>
      <c r="E10" t="s">
        <v>41</v>
      </c>
      <c r="F10" t="s">
        <v>15</v>
      </c>
      <c r="G10" s="2">
        <v>77</v>
      </c>
      <c r="H10" s="3">
        <f>56/35</f>
        <v>1.6</v>
      </c>
      <c r="I10" s="3">
        <f>6/35</f>
        <v>0.17142857142857143</v>
      </c>
      <c r="J10" s="3">
        <f>78/35</f>
        <v>2.2285714285714286</v>
      </c>
      <c r="K10" s="3">
        <f>263/35</f>
        <v>7.5142857142857142</v>
      </c>
      <c r="L10" s="2">
        <v>35</v>
      </c>
    </row>
    <row r="11" spans="1:17" x14ac:dyDescent="0.35">
      <c r="A11" t="s">
        <v>42</v>
      </c>
      <c r="B11" t="s">
        <v>43</v>
      </c>
      <c r="C11" t="s">
        <v>44</v>
      </c>
      <c r="D11" t="s">
        <v>13</v>
      </c>
      <c r="E11" t="s">
        <v>45</v>
      </c>
      <c r="F11" t="s">
        <v>46</v>
      </c>
      <c r="G11" s="2">
        <v>75</v>
      </c>
      <c r="H11" s="2">
        <v>3.6</v>
      </c>
      <c r="I11" s="2">
        <v>1</v>
      </c>
      <c r="J11" s="2">
        <v>5</v>
      </c>
      <c r="K11" s="2">
        <v>18.399999999999999</v>
      </c>
      <c r="L11" s="2">
        <v>34</v>
      </c>
    </row>
    <row r="12" spans="1:17" x14ac:dyDescent="0.35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21</v>
      </c>
      <c r="G12" s="2">
        <v>71</v>
      </c>
      <c r="H12" s="2">
        <v>1.5</v>
      </c>
      <c r="I12" s="2">
        <v>0.7</v>
      </c>
      <c r="J12" s="2">
        <v>6.5</v>
      </c>
      <c r="K12" s="2">
        <v>19.7</v>
      </c>
      <c r="L12" s="2">
        <v>37</v>
      </c>
    </row>
    <row r="13" spans="1:17" x14ac:dyDescent="0.35">
      <c r="A13" t="s">
        <v>52</v>
      </c>
      <c r="B13" t="s">
        <v>53</v>
      </c>
      <c r="C13" t="s">
        <v>49</v>
      </c>
      <c r="D13" t="s">
        <v>50</v>
      </c>
      <c r="E13" t="s">
        <v>51</v>
      </c>
      <c r="F13" t="s">
        <v>21</v>
      </c>
      <c r="G13" s="2">
        <v>77</v>
      </c>
      <c r="H13" s="2">
        <v>3.1</v>
      </c>
      <c r="I13" s="2">
        <v>0.1</v>
      </c>
      <c r="J13" s="2">
        <v>4.3</v>
      </c>
      <c r="K13" s="2">
        <v>14.9</v>
      </c>
      <c r="L13" s="2">
        <v>37</v>
      </c>
    </row>
    <row r="14" spans="1:17" x14ac:dyDescent="0.35">
      <c r="A14" t="s">
        <v>54</v>
      </c>
      <c r="B14" t="s">
        <v>55</v>
      </c>
      <c r="C14" t="s">
        <v>49</v>
      </c>
      <c r="D14" t="s">
        <v>50</v>
      </c>
      <c r="E14" t="s">
        <v>51</v>
      </c>
      <c r="F14" t="s">
        <v>21</v>
      </c>
      <c r="G14" s="2">
        <v>82</v>
      </c>
      <c r="H14" s="2">
        <v>1.5</v>
      </c>
      <c r="I14" s="2">
        <v>0.7</v>
      </c>
      <c r="J14" s="2">
        <v>3.9</v>
      </c>
      <c r="K14" s="2">
        <v>6.2</v>
      </c>
      <c r="L14" s="2">
        <v>15</v>
      </c>
    </row>
    <row r="15" spans="1:17" x14ac:dyDescent="0.35">
      <c r="A15" t="s">
        <v>56</v>
      </c>
      <c r="B15" t="s">
        <v>57</v>
      </c>
      <c r="C15" t="s">
        <v>58</v>
      </c>
      <c r="D15" t="s">
        <v>25</v>
      </c>
      <c r="E15" t="s">
        <v>26</v>
      </c>
      <c r="F15" t="s">
        <v>46</v>
      </c>
      <c r="G15" s="2">
        <v>78</v>
      </c>
      <c r="H15" s="2">
        <v>2.2999999999999998</v>
      </c>
      <c r="I15" s="2">
        <v>0.8</v>
      </c>
      <c r="J15" s="2">
        <v>5.4</v>
      </c>
      <c r="K15" s="2">
        <v>16.5</v>
      </c>
      <c r="L15" s="2">
        <v>32</v>
      </c>
    </row>
    <row r="16" spans="1:17" x14ac:dyDescent="0.35">
      <c r="A16" t="s">
        <v>59</v>
      </c>
      <c r="B16" t="s">
        <v>60</v>
      </c>
      <c r="C16" t="s">
        <v>61</v>
      </c>
      <c r="D16" t="s">
        <v>25</v>
      </c>
      <c r="E16" t="s">
        <v>62</v>
      </c>
      <c r="F16" t="s">
        <v>15</v>
      </c>
      <c r="G16" s="2">
        <v>74</v>
      </c>
      <c r="H16" s="3">
        <f>53/25</f>
        <v>2.12</v>
      </c>
      <c r="I16" s="3">
        <f>9/25</f>
        <v>0.36</v>
      </c>
      <c r="J16" s="3">
        <f>101/25</f>
        <v>4.04</v>
      </c>
      <c r="K16" s="3">
        <f>337/25</f>
        <v>13.48</v>
      </c>
      <c r="L16" s="2">
        <v>25</v>
      </c>
    </row>
    <row r="17" spans="1:12" x14ac:dyDescent="0.35">
      <c r="A17" t="s">
        <v>63</v>
      </c>
      <c r="B17" t="s">
        <v>64</v>
      </c>
      <c r="C17" t="s">
        <v>65</v>
      </c>
      <c r="D17" t="s">
        <v>25</v>
      </c>
      <c r="E17" t="s">
        <v>66</v>
      </c>
      <c r="F17" t="s">
        <v>15</v>
      </c>
      <c r="G17" s="2">
        <v>77</v>
      </c>
      <c r="H17" s="3">
        <f>64/33</f>
        <v>1.9393939393939394</v>
      </c>
      <c r="I17" s="3">
        <f>182/33</f>
        <v>5.5151515151515156</v>
      </c>
      <c r="J17" s="3">
        <f>10/33</f>
        <v>0.30303030303030304</v>
      </c>
      <c r="K17" s="3">
        <f>349/33</f>
        <v>10.575757575757576</v>
      </c>
      <c r="L17" s="2">
        <v>33</v>
      </c>
    </row>
    <row r="18" spans="1:12" x14ac:dyDescent="0.35">
      <c r="A18" t="s">
        <v>67</v>
      </c>
      <c r="B18" t="s">
        <v>68</v>
      </c>
      <c r="C18" t="s">
        <v>69</v>
      </c>
      <c r="D18" t="s">
        <v>13</v>
      </c>
      <c r="E18" t="s">
        <v>70</v>
      </c>
      <c r="F18" t="s">
        <v>15</v>
      </c>
      <c r="G18" s="2">
        <v>82</v>
      </c>
      <c r="H18" s="2">
        <v>0.9</v>
      </c>
      <c r="I18" s="2">
        <v>0.7</v>
      </c>
      <c r="J18" s="2">
        <v>7.2</v>
      </c>
      <c r="K18" s="2">
        <v>13.6</v>
      </c>
      <c r="L18" s="2">
        <v>34</v>
      </c>
    </row>
    <row r="19" spans="1:12" x14ac:dyDescent="0.35">
      <c r="A19" t="s">
        <v>71</v>
      </c>
      <c r="B19" t="s">
        <v>72</v>
      </c>
      <c r="C19" t="s">
        <v>73</v>
      </c>
      <c r="D19" t="s">
        <v>25</v>
      </c>
      <c r="E19" t="s">
        <v>74</v>
      </c>
      <c r="F19" t="s">
        <v>21</v>
      </c>
      <c r="G19" s="2">
        <v>73</v>
      </c>
      <c r="H19" s="2">
        <v>2.7</v>
      </c>
      <c r="I19" s="2">
        <v>0</v>
      </c>
      <c r="J19" s="2">
        <v>2</v>
      </c>
      <c r="K19" s="2">
        <v>11.1</v>
      </c>
      <c r="L19" s="2">
        <v>34</v>
      </c>
    </row>
    <row r="20" spans="1:12" x14ac:dyDescent="0.35">
      <c r="A20" t="s">
        <v>75</v>
      </c>
      <c r="B20" t="s">
        <v>76</v>
      </c>
      <c r="C20" t="s">
        <v>77</v>
      </c>
      <c r="D20" t="s">
        <v>25</v>
      </c>
      <c r="E20" t="s">
        <v>78</v>
      </c>
      <c r="F20" t="s">
        <v>21</v>
      </c>
      <c r="G20" s="2">
        <v>71</v>
      </c>
      <c r="H20" s="2">
        <v>3.9</v>
      </c>
      <c r="I20" s="2">
        <v>0</v>
      </c>
      <c r="J20" s="2">
        <v>4</v>
      </c>
      <c r="K20" s="2">
        <v>25</v>
      </c>
      <c r="L20" s="2">
        <v>34</v>
      </c>
    </row>
    <row r="21" spans="1:12" x14ac:dyDescent="0.35">
      <c r="A21" t="s">
        <v>79</v>
      </c>
      <c r="B21" t="s">
        <v>80</v>
      </c>
      <c r="C21" t="s">
        <v>81</v>
      </c>
      <c r="D21" t="s">
        <v>13</v>
      </c>
      <c r="E21" t="s">
        <v>82</v>
      </c>
      <c r="F21" t="s">
        <v>15</v>
      </c>
      <c r="G21" s="2">
        <v>75</v>
      </c>
      <c r="H21" s="2">
        <v>5.0999999999999996</v>
      </c>
      <c r="I21" s="2">
        <v>0.5</v>
      </c>
      <c r="J21" s="2">
        <v>5.0999999999999996</v>
      </c>
      <c r="K21" s="2">
        <v>20.3</v>
      </c>
      <c r="L21" s="2">
        <v>37</v>
      </c>
    </row>
    <row r="22" spans="1:12" x14ac:dyDescent="0.35">
      <c r="A22" t="s">
        <v>83</v>
      </c>
      <c r="B22" t="s">
        <v>84</v>
      </c>
      <c r="C22" t="s">
        <v>85</v>
      </c>
      <c r="D22" t="s">
        <v>25</v>
      </c>
      <c r="E22" t="s">
        <v>74</v>
      </c>
      <c r="F22" t="s">
        <v>21</v>
      </c>
      <c r="G22" s="2">
        <v>83</v>
      </c>
      <c r="H22" s="2">
        <v>1.8</v>
      </c>
      <c r="I22" s="2">
        <v>0.9</v>
      </c>
      <c r="J22" s="2">
        <v>7.8</v>
      </c>
      <c r="K22" s="2">
        <v>14</v>
      </c>
      <c r="L22" s="2">
        <v>32</v>
      </c>
    </row>
    <row r="23" spans="1:12" x14ac:dyDescent="0.35">
      <c r="A23" t="s">
        <v>86</v>
      </c>
      <c r="B23" t="s">
        <v>87</v>
      </c>
      <c r="C23" t="s">
        <v>88</v>
      </c>
      <c r="D23" t="s">
        <v>25</v>
      </c>
      <c r="E23" t="s">
        <v>26</v>
      </c>
      <c r="F23" t="s">
        <v>46</v>
      </c>
      <c r="G23" s="2">
        <v>73</v>
      </c>
      <c r="H23" s="2">
        <v>2.9</v>
      </c>
      <c r="I23" s="2">
        <v>0.3</v>
      </c>
      <c r="J23" s="2">
        <v>3.6</v>
      </c>
      <c r="K23" s="2">
        <v>24.3</v>
      </c>
      <c r="L23" s="2">
        <v>36</v>
      </c>
    </row>
    <row r="24" spans="1:12" x14ac:dyDescent="0.35">
      <c r="A24" t="s">
        <v>89</v>
      </c>
      <c r="B24" t="s">
        <v>90</v>
      </c>
      <c r="C24" t="s">
        <v>91</v>
      </c>
      <c r="D24" t="s">
        <v>25</v>
      </c>
      <c r="E24" t="s">
        <v>92</v>
      </c>
      <c r="F24" t="s">
        <v>46</v>
      </c>
      <c r="G24" s="2">
        <v>81</v>
      </c>
      <c r="H24" s="2">
        <v>1.8</v>
      </c>
      <c r="I24" s="2">
        <v>1</v>
      </c>
      <c r="J24" s="2">
        <v>11.7</v>
      </c>
      <c r="K24" s="2">
        <v>25.3</v>
      </c>
      <c r="L24" s="2">
        <v>33</v>
      </c>
    </row>
    <row r="25" spans="1:12" x14ac:dyDescent="0.35">
      <c r="A25" t="s">
        <v>93</v>
      </c>
      <c r="B25" t="s">
        <v>94</v>
      </c>
      <c r="C25" t="s">
        <v>95</v>
      </c>
      <c r="D25" t="s">
        <v>19</v>
      </c>
      <c r="E25" t="s">
        <v>96</v>
      </c>
      <c r="F25" t="s">
        <v>21</v>
      </c>
      <c r="G25" s="2">
        <v>73</v>
      </c>
      <c r="H25" s="2">
        <v>5.0999999999999996</v>
      </c>
      <c r="I25" s="2">
        <v>0.3</v>
      </c>
      <c r="J25" s="2">
        <v>4.0999999999999996</v>
      </c>
      <c r="K25" s="2">
        <v>19.7</v>
      </c>
      <c r="L25" s="2">
        <v>33</v>
      </c>
    </row>
    <row r="26" spans="1:12" x14ac:dyDescent="0.35">
      <c r="A26" t="s">
        <v>97</v>
      </c>
      <c r="B26" t="s">
        <v>98</v>
      </c>
      <c r="C26" t="s">
        <v>99</v>
      </c>
      <c r="D26" t="s">
        <v>19</v>
      </c>
      <c r="E26" t="s">
        <v>96</v>
      </c>
      <c r="F26" t="s">
        <v>21</v>
      </c>
      <c r="G26" s="2">
        <v>78</v>
      </c>
      <c r="H26" s="2">
        <v>2.5</v>
      </c>
      <c r="I26" s="2">
        <v>0.3</v>
      </c>
      <c r="J26" s="2">
        <v>3.3</v>
      </c>
      <c r="K26" s="2">
        <v>17.2</v>
      </c>
      <c r="L26" s="2">
        <v>32</v>
      </c>
    </row>
    <row r="27" spans="1:12" x14ac:dyDescent="0.35">
      <c r="A27" t="s">
        <v>100</v>
      </c>
      <c r="B27" t="s">
        <v>101</v>
      </c>
      <c r="C27" t="s">
        <v>102</v>
      </c>
      <c r="D27" t="s">
        <v>13</v>
      </c>
      <c r="E27" t="s">
        <v>103</v>
      </c>
      <c r="F27" t="s">
        <v>15</v>
      </c>
      <c r="G27" s="2">
        <v>83</v>
      </c>
      <c r="H27" s="2">
        <v>0.7</v>
      </c>
      <c r="I27" s="2">
        <v>2</v>
      </c>
      <c r="J27" s="2">
        <v>8.6999999999999993</v>
      </c>
      <c r="K27" s="2">
        <v>16.899999999999999</v>
      </c>
      <c r="L27" s="2">
        <v>32</v>
      </c>
    </row>
    <row r="28" spans="1:12" x14ac:dyDescent="0.35">
      <c r="A28" t="s">
        <v>104</v>
      </c>
      <c r="B28" t="s">
        <v>105</v>
      </c>
      <c r="C28" t="s">
        <v>106</v>
      </c>
      <c r="D28" t="s">
        <v>50</v>
      </c>
      <c r="E28" t="s">
        <v>107</v>
      </c>
      <c r="F28" t="s">
        <v>15</v>
      </c>
      <c r="G28" s="2">
        <v>75</v>
      </c>
      <c r="H28" s="2">
        <v>6.1</v>
      </c>
      <c r="I28" s="2">
        <v>0.2</v>
      </c>
      <c r="J28" s="2">
        <v>3.7</v>
      </c>
      <c r="K28" s="2">
        <v>14.2</v>
      </c>
      <c r="L28" s="2">
        <v>33</v>
      </c>
    </row>
    <row r="29" spans="1:12" x14ac:dyDescent="0.35">
      <c r="A29" t="s">
        <v>108</v>
      </c>
      <c r="B29" t="s">
        <v>109</v>
      </c>
      <c r="C29" t="s">
        <v>110</v>
      </c>
      <c r="D29" t="s">
        <v>13</v>
      </c>
      <c r="E29" t="s">
        <v>111</v>
      </c>
      <c r="F29" t="s">
        <v>15</v>
      </c>
      <c r="G29" s="2">
        <v>77</v>
      </c>
      <c r="H29" s="2">
        <v>2</v>
      </c>
      <c r="I29" s="2">
        <v>0.2</v>
      </c>
      <c r="J29" s="2">
        <v>2.5</v>
      </c>
      <c r="K29" s="2">
        <v>8.4</v>
      </c>
      <c r="L29" s="2">
        <v>36</v>
      </c>
    </row>
    <row r="30" spans="1:12" x14ac:dyDescent="0.35">
      <c r="A30" t="s">
        <v>112</v>
      </c>
      <c r="B30" t="s">
        <v>113</v>
      </c>
      <c r="C30" t="s">
        <v>114</v>
      </c>
      <c r="D30" t="s">
        <v>25</v>
      </c>
      <c r="E30" t="s">
        <v>66</v>
      </c>
      <c r="F30" t="s">
        <v>15</v>
      </c>
      <c r="G30" s="2">
        <v>81</v>
      </c>
      <c r="H30" s="2">
        <v>1.7</v>
      </c>
      <c r="I30" s="2">
        <v>1.1000000000000001</v>
      </c>
      <c r="J30" s="2">
        <v>10.3</v>
      </c>
      <c r="K30" s="2">
        <v>19.399999999999999</v>
      </c>
      <c r="L30" s="2">
        <v>36</v>
      </c>
    </row>
    <row r="31" spans="1:12" x14ac:dyDescent="0.35">
      <c r="A31" t="s">
        <v>115</v>
      </c>
      <c r="B31" t="s">
        <v>116</v>
      </c>
      <c r="C31" t="s">
        <v>117</v>
      </c>
      <c r="D31" t="s">
        <v>13</v>
      </c>
      <c r="E31" t="s">
        <v>118</v>
      </c>
      <c r="F31" t="s">
        <v>15</v>
      </c>
      <c r="G31" s="2">
        <v>78</v>
      </c>
      <c r="H31" s="2">
        <v>1.6</v>
      </c>
      <c r="I31" s="2">
        <v>0.2</v>
      </c>
      <c r="J31" s="2">
        <v>5.9</v>
      </c>
      <c r="K31" s="2">
        <v>13.5</v>
      </c>
      <c r="L31" s="2">
        <v>37</v>
      </c>
    </row>
    <row r="32" spans="1:12" x14ac:dyDescent="0.35">
      <c r="A32" t="s">
        <v>119</v>
      </c>
      <c r="B32" t="s">
        <v>120</v>
      </c>
      <c r="C32" t="s">
        <v>121</v>
      </c>
      <c r="D32" t="s">
        <v>25</v>
      </c>
      <c r="E32" t="s">
        <v>122</v>
      </c>
      <c r="F32" t="s">
        <v>15</v>
      </c>
      <c r="G32" s="2">
        <v>78</v>
      </c>
      <c r="H32" s="3">
        <f>49/34</f>
        <v>1.4411764705882353</v>
      </c>
      <c r="I32" s="3">
        <f>16/34</f>
        <v>0.47058823529411764</v>
      </c>
      <c r="J32" s="3">
        <f>171/34</f>
        <v>5.0294117647058822</v>
      </c>
      <c r="K32" s="3">
        <f>415/34</f>
        <v>12.205882352941176</v>
      </c>
      <c r="L32" s="2">
        <v>34</v>
      </c>
    </row>
    <row r="33" spans="1:12" x14ac:dyDescent="0.35">
      <c r="A33" t="s">
        <v>123</v>
      </c>
      <c r="B33" t="s">
        <v>124</v>
      </c>
      <c r="C33" t="s">
        <v>125</v>
      </c>
      <c r="D33" t="s">
        <v>25</v>
      </c>
      <c r="E33" t="s">
        <v>126</v>
      </c>
      <c r="F33" t="s">
        <v>15</v>
      </c>
      <c r="G33" s="2">
        <v>78</v>
      </c>
      <c r="H33" s="2">
        <v>3</v>
      </c>
      <c r="I33" s="2">
        <v>0.4</v>
      </c>
      <c r="J33" s="2">
        <v>4.2</v>
      </c>
      <c r="K33" s="2">
        <v>19.7</v>
      </c>
      <c r="L33" s="2">
        <v>36</v>
      </c>
    </row>
    <row r="34" spans="1:12" x14ac:dyDescent="0.35">
      <c r="A34" t="s">
        <v>127</v>
      </c>
      <c r="B34" t="s">
        <v>128</v>
      </c>
      <c r="C34" t="s">
        <v>129</v>
      </c>
      <c r="D34" t="s">
        <v>50</v>
      </c>
      <c r="E34" t="s">
        <v>130</v>
      </c>
      <c r="F34" t="s">
        <v>46</v>
      </c>
      <c r="G34" s="2">
        <v>79</v>
      </c>
      <c r="H34" s="2">
        <v>2.8</v>
      </c>
      <c r="I34" s="2">
        <v>0.8</v>
      </c>
      <c r="J34" s="2">
        <v>5.0999999999999996</v>
      </c>
      <c r="K34" s="2">
        <v>19.2</v>
      </c>
      <c r="L34" s="2">
        <v>34</v>
      </c>
    </row>
    <row r="35" spans="1:12" x14ac:dyDescent="0.35">
      <c r="A35" t="s">
        <v>127</v>
      </c>
      <c r="B35" t="s">
        <v>131</v>
      </c>
      <c r="C35" t="s">
        <v>129</v>
      </c>
      <c r="D35" t="s">
        <v>50</v>
      </c>
      <c r="E35" t="s">
        <v>130</v>
      </c>
      <c r="F35" t="s">
        <v>15</v>
      </c>
      <c r="G35" s="2">
        <v>79</v>
      </c>
      <c r="H35" s="2">
        <v>4.9000000000000004</v>
      </c>
      <c r="I35" s="2">
        <v>0.7</v>
      </c>
      <c r="J35" s="2">
        <v>4.5</v>
      </c>
      <c r="K35" s="2">
        <v>12.1</v>
      </c>
      <c r="L35" s="2">
        <v>22</v>
      </c>
    </row>
    <row r="36" spans="1:12" x14ac:dyDescent="0.35">
      <c r="A36" t="s">
        <v>132</v>
      </c>
      <c r="B36" t="s">
        <v>133</v>
      </c>
      <c r="C36" t="s">
        <v>129</v>
      </c>
      <c r="D36" t="s">
        <v>50</v>
      </c>
      <c r="E36" t="s">
        <v>130</v>
      </c>
      <c r="F36" t="s">
        <v>15</v>
      </c>
      <c r="G36" s="2">
        <v>79</v>
      </c>
      <c r="H36" s="2">
        <v>0.6</v>
      </c>
      <c r="I36" s="2">
        <v>0.3</v>
      </c>
      <c r="J36" s="2">
        <v>9.6</v>
      </c>
      <c r="K36" s="2">
        <v>17</v>
      </c>
      <c r="L36" s="2">
        <v>33</v>
      </c>
    </row>
    <row r="37" spans="1:12" x14ac:dyDescent="0.35">
      <c r="A37" t="s">
        <v>134</v>
      </c>
      <c r="B37" t="s">
        <v>135</v>
      </c>
      <c r="C37" t="s">
        <v>136</v>
      </c>
      <c r="D37" t="s">
        <v>13</v>
      </c>
      <c r="E37" t="s">
        <v>30</v>
      </c>
      <c r="F37" t="s">
        <v>46</v>
      </c>
      <c r="G37" s="2">
        <v>78</v>
      </c>
      <c r="H37" s="2">
        <v>0.7</v>
      </c>
      <c r="I37" s="2">
        <v>0.5</v>
      </c>
      <c r="J37" s="2">
        <v>4.5999999999999996</v>
      </c>
      <c r="K37" s="2">
        <v>9.8000000000000007</v>
      </c>
      <c r="L37" s="2">
        <v>36</v>
      </c>
    </row>
    <row r="38" spans="1:12" x14ac:dyDescent="0.35">
      <c r="A38" t="s">
        <v>137</v>
      </c>
      <c r="B38" t="s">
        <v>138</v>
      </c>
      <c r="C38" t="s">
        <v>136</v>
      </c>
      <c r="D38" t="s">
        <v>13</v>
      </c>
      <c r="E38" t="s">
        <v>30</v>
      </c>
      <c r="F38" t="s">
        <v>46</v>
      </c>
      <c r="G38" s="2">
        <v>80</v>
      </c>
      <c r="H38" s="2">
        <v>2.2999999999999998</v>
      </c>
      <c r="I38" s="2">
        <v>0.6</v>
      </c>
      <c r="J38" s="2">
        <v>10.5</v>
      </c>
      <c r="K38" s="2">
        <v>14.9</v>
      </c>
      <c r="L38" s="2">
        <v>36</v>
      </c>
    </row>
    <row r="39" spans="1:12" x14ac:dyDescent="0.35">
      <c r="A39" t="s">
        <v>139</v>
      </c>
      <c r="B39" t="s">
        <v>139</v>
      </c>
      <c r="C39" t="s">
        <v>140</v>
      </c>
      <c r="D39" t="s">
        <v>50</v>
      </c>
      <c r="E39" t="s">
        <v>141</v>
      </c>
      <c r="F39" t="s">
        <v>15</v>
      </c>
      <c r="G39" s="2">
        <v>86</v>
      </c>
      <c r="H39" s="2">
        <v>1</v>
      </c>
      <c r="I39" s="2">
        <v>2.7</v>
      </c>
      <c r="J39" s="2">
        <v>9.6</v>
      </c>
      <c r="K39" s="2">
        <v>21</v>
      </c>
      <c r="L39" s="2">
        <v>9</v>
      </c>
    </row>
    <row r="40" spans="1:12" x14ac:dyDescent="0.35">
      <c r="A40" t="s">
        <v>142</v>
      </c>
      <c r="B40" t="s">
        <v>143</v>
      </c>
      <c r="C40" t="s">
        <v>140</v>
      </c>
      <c r="D40" t="s">
        <v>50</v>
      </c>
      <c r="E40" t="s">
        <v>141</v>
      </c>
      <c r="F40" t="s">
        <v>15</v>
      </c>
      <c r="G40" s="2">
        <v>74</v>
      </c>
      <c r="H40" s="3">
        <f>175/38</f>
        <v>4.6052631578947372</v>
      </c>
      <c r="I40" s="3">
        <f>3/38</f>
        <v>7.8947368421052627E-2</v>
      </c>
      <c r="J40" s="3">
        <f>147/38</f>
        <v>3.8684210526315788</v>
      </c>
      <c r="K40" s="3">
        <f>492/38</f>
        <v>12.947368421052632</v>
      </c>
      <c r="L40" s="2">
        <v>38</v>
      </c>
    </row>
    <row r="41" spans="1:12" x14ac:dyDescent="0.35">
      <c r="A41" t="s">
        <v>144</v>
      </c>
      <c r="B41" t="s">
        <v>145</v>
      </c>
      <c r="C41" t="s">
        <v>146</v>
      </c>
      <c r="D41" t="s">
        <v>50</v>
      </c>
      <c r="E41" t="s">
        <v>147</v>
      </c>
      <c r="F41" t="s">
        <v>15</v>
      </c>
      <c r="G41" s="2">
        <v>82</v>
      </c>
      <c r="H41" s="3">
        <f>79/31</f>
        <v>2.5483870967741935</v>
      </c>
      <c r="I41" s="3">
        <f>18/31</f>
        <v>0.58064516129032262</v>
      </c>
      <c r="J41" s="3">
        <f>205/31</f>
        <v>6.612903225806452</v>
      </c>
      <c r="K41" s="3">
        <f>564/31</f>
        <v>18.193548387096776</v>
      </c>
      <c r="L41" s="2">
        <v>31</v>
      </c>
    </row>
    <row r="42" spans="1:12" x14ac:dyDescent="0.35">
      <c r="A42" t="s">
        <v>148</v>
      </c>
      <c r="B42" t="s">
        <v>149</v>
      </c>
      <c r="C42" t="s">
        <v>150</v>
      </c>
      <c r="D42" t="s">
        <v>13</v>
      </c>
      <c r="E42" t="s">
        <v>151</v>
      </c>
      <c r="F42" t="s">
        <v>15</v>
      </c>
      <c r="G42" s="2">
        <v>78</v>
      </c>
      <c r="H42" s="2">
        <v>2</v>
      </c>
      <c r="I42" s="2">
        <v>0.5</v>
      </c>
      <c r="J42" s="2">
        <v>6.1</v>
      </c>
      <c r="K42" s="2">
        <v>16.5</v>
      </c>
      <c r="L42" s="2">
        <v>37</v>
      </c>
    </row>
    <row r="43" spans="1:12" x14ac:dyDescent="0.35">
      <c r="A43" t="s">
        <v>152</v>
      </c>
      <c r="B43" t="s">
        <v>153</v>
      </c>
      <c r="C43" t="s">
        <v>150</v>
      </c>
      <c r="D43" t="s">
        <v>13</v>
      </c>
      <c r="E43" t="s">
        <v>151</v>
      </c>
      <c r="F43" t="s">
        <v>15</v>
      </c>
      <c r="G43" s="2">
        <v>79</v>
      </c>
      <c r="H43" s="3">
        <f>117/37</f>
        <v>3.1621621621621623</v>
      </c>
      <c r="I43" s="3">
        <f>55/37</f>
        <v>1.4864864864864864</v>
      </c>
      <c r="J43" s="3">
        <f>278/37</f>
        <v>7.5135135135135132</v>
      </c>
      <c r="K43" s="3">
        <f>696/37</f>
        <v>18.810810810810811</v>
      </c>
      <c r="L43" s="2">
        <v>37</v>
      </c>
    </row>
    <row r="44" spans="1:12" x14ac:dyDescent="0.35">
      <c r="A44" t="s">
        <v>154</v>
      </c>
      <c r="B44" t="s">
        <v>155</v>
      </c>
      <c r="C44" t="s">
        <v>156</v>
      </c>
      <c r="D44" t="s">
        <v>13</v>
      </c>
      <c r="E44" t="s">
        <v>157</v>
      </c>
      <c r="F44" t="s">
        <v>15</v>
      </c>
      <c r="G44" s="2">
        <v>79</v>
      </c>
      <c r="H44" s="2">
        <v>2</v>
      </c>
      <c r="I44" s="2">
        <v>0.6</v>
      </c>
      <c r="J44" s="2">
        <v>5.0999999999999996</v>
      </c>
      <c r="K44" s="2">
        <v>15.2</v>
      </c>
      <c r="L44" s="2">
        <v>38</v>
      </c>
    </row>
    <row r="45" spans="1:12" x14ac:dyDescent="0.35">
      <c r="A45" t="s">
        <v>158</v>
      </c>
      <c r="B45" t="s">
        <v>159</v>
      </c>
      <c r="C45" t="s">
        <v>156</v>
      </c>
      <c r="D45" t="s">
        <v>13</v>
      </c>
      <c r="E45" t="s">
        <v>157</v>
      </c>
      <c r="F45" t="s">
        <v>15</v>
      </c>
      <c r="G45" s="2">
        <v>74</v>
      </c>
      <c r="H45" s="3">
        <f>78/38</f>
        <v>2.0526315789473686</v>
      </c>
      <c r="I45" s="3">
        <f>2/38</f>
        <v>5.2631578947368418E-2</v>
      </c>
      <c r="J45" s="3">
        <f>171/38</f>
        <v>4.5</v>
      </c>
      <c r="K45" s="3">
        <f>586/38</f>
        <v>15.421052631578947</v>
      </c>
      <c r="L45" s="2">
        <v>38</v>
      </c>
    </row>
    <row r="46" spans="1:12" x14ac:dyDescent="0.35">
      <c r="A46" t="s">
        <v>160</v>
      </c>
      <c r="B46" t="s">
        <v>161</v>
      </c>
      <c r="C46" t="s">
        <v>162</v>
      </c>
      <c r="D46" t="s">
        <v>25</v>
      </c>
      <c r="E46" t="s">
        <v>78</v>
      </c>
      <c r="F46" t="s">
        <v>15</v>
      </c>
      <c r="G46" s="2">
        <v>76</v>
      </c>
      <c r="H46" s="2">
        <v>1.8</v>
      </c>
      <c r="I46" s="2">
        <v>0.1</v>
      </c>
      <c r="J46" s="2">
        <v>3.3</v>
      </c>
      <c r="K46" s="2">
        <v>10.5</v>
      </c>
      <c r="L46" s="2">
        <v>34</v>
      </c>
    </row>
    <row r="47" spans="1:12" x14ac:dyDescent="0.35">
      <c r="A47" t="s">
        <v>163</v>
      </c>
      <c r="B47" t="s">
        <v>164</v>
      </c>
      <c r="C47" t="s">
        <v>162</v>
      </c>
      <c r="D47" t="s">
        <v>25</v>
      </c>
      <c r="E47" t="s">
        <v>78</v>
      </c>
      <c r="F47" t="s">
        <v>15</v>
      </c>
      <c r="G47" s="2">
        <v>82</v>
      </c>
      <c r="H47" s="3">
        <f>153/34</f>
        <v>4.5</v>
      </c>
      <c r="I47" s="3">
        <f>44/34</f>
        <v>1.2941176470588236</v>
      </c>
      <c r="J47" s="3">
        <f>342/34</f>
        <v>10.058823529411764</v>
      </c>
      <c r="K47" s="3">
        <f>589/34</f>
        <v>17.323529411764707</v>
      </c>
      <c r="L47" s="2">
        <v>34</v>
      </c>
    </row>
    <row r="48" spans="1:12" x14ac:dyDescent="0.35">
      <c r="A48" t="s">
        <v>165</v>
      </c>
      <c r="B48" t="s">
        <v>166</v>
      </c>
      <c r="C48" t="s">
        <v>167</v>
      </c>
      <c r="D48" t="s">
        <v>19</v>
      </c>
      <c r="E48" t="s">
        <v>168</v>
      </c>
      <c r="F48" t="s">
        <v>21</v>
      </c>
      <c r="G48" s="2">
        <v>79</v>
      </c>
      <c r="H48" s="2">
        <v>2.1</v>
      </c>
      <c r="I48" s="2">
        <v>0.6</v>
      </c>
      <c r="J48" s="2">
        <v>5.3</v>
      </c>
      <c r="K48" s="2">
        <v>10.6</v>
      </c>
      <c r="L48" s="2">
        <v>36</v>
      </c>
    </row>
    <row r="49" spans="1:12" x14ac:dyDescent="0.35">
      <c r="A49" t="s">
        <v>169</v>
      </c>
      <c r="B49" t="s">
        <v>170</v>
      </c>
      <c r="C49" t="s">
        <v>167</v>
      </c>
      <c r="D49" t="s">
        <v>19</v>
      </c>
      <c r="E49" t="s">
        <v>168</v>
      </c>
      <c r="F49" t="s">
        <v>21</v>
      </c>
      <c r="G49" s="2">
        <v>73</v>
      </c>
      <c r="H49" s="2">
        <v>0.9</v>
      </c>
      <c r="I49" s="2">
        <v>0</v>
      </c>
      <c r="J49" s="2">
        <v>0.8</v>
      </c>
      <c r="K49" s="2">
        <v>3.2</v>
      </c>
      <c r="L49" s="2">
        <v>25</v>
      </c>
    </row>
    <row r="50" spans="1:12" x14ac:dyDescent="0.35">
      <c r="A50" t="s">
        <v>171</v>
      </c>
      <c r="B50" t="s">
        <v>172</v>
      </c>
      <c r="C50" t="s">
        <v>173</v>
      </c>
      <c r="D50" t="s">
        <v>13</v>
      </c>
      <c r="E50" t="s">
        <v>157</v>
      </c>
      <c r="F50" t="s">
        <v>15</v>
      </c>
      <c r="G50" s="2">
        <v>77</v>
      </c>
      <c r="H50" s="3">
        <f>135/34</f>
        <v>3.9705882352941178</v>
      </c>
      <c r="I50" s="3">
        <f>18/34</f>
        <v>0.52941176470588236</v>
      </c>
      <c r="J50" s="3">
        <f>139/34</f>
        <v>4.0882352941176467</v>
      </c>
      <c r="K50" s="3">
        <f>550/34</f>
        <v>16.176470588235293</v>
      </c>
      <c r="L50" s="2">
        <v>34</v>
      </c>
    </row>
    <row r="51" spans="1:12" x14ac:dyDescent="0.35">
      <c r="A51" t="s">
        <v>174</v>
      </c>
      <c r="B51" t="s">
        <v>175</v>
      </c>
      <c r="C51" t="s">
        <v>176</v>
      </c>
      <c r="D51" t="s">
        <v>13</v>
      </c>
      <c r="E51" t="s">
        <v>157</v>
      </c>
      <c r="F51" t="s">
        <v>15</v>
      </c>
      <c r="G51" s="2">
        <v>80</v>
      </c>
      <c r="H51" s="2">
        <v>1.4</v>
      </c>
      <c r="I51" s="2">
        <v>2.8</v>
      </c>
      <c r="J51" s="2">
        <v>8</v>
      </c>
      <c r="K51" s="2">
        <v>13.6</v>
      </c>
      <c r="L51" s="2">
        <v>8</v>
      </c>
    </row>
    <row r="52" spans="1:12" x14ac:dyDescent="0.35">
      <c r="A52" t="s">
        <v>177</v>
      </c>
      <c r="B52" t="s">
        <v>120</v>
      </c>
      <c r="C52" t="s">
        <v>178</v>
      </c>
      <c r="D52" t="s">
        <v>13</v>
      </c>
      <c r="E52" t="s">
        <v>118</v>
      </c>
      <c r="F52" t="s">
        <v>15</v>
      </c>
      <c r="G52" s="2">
        <v>83</v>
      </c>
      <c r="H52" s="3">
        <f>24/34</f>
        <v>0.70588235294117652</v>
      </c>
      <c r="I52" s="3">
        <f>27/34</f>
        <v>0.79411764705882348</v>
      </c>
      <c r="J52" s="3">
        <f>340/34</f>
        <v>10</v>
      </c>
      <c r="K52" s="3">
        <f>495/34</f>
        <v>14.558823529411764</v>
      </c>
      <c r="L52" s="2">
        <v>34</v>
      </c>
    </row>
    <row r="61" spans="1:12" x14ac:dyDescent="0.35">
      <c r="H61"/>
      <c r="I61"/>
      <c r="J61"/>
    </row>
    <row r="62" spans="1:12" x14ac:dyDescent="0.35">
      <c r="H62"/>
      <c r="I62"/>
      <c r="J62"/>
    </row>
    <row r="63" spans="1:12" x14ac:dyDescent="0.35">
      <c r="H63"/>
      <c r="I63"/>
      <c r="J63"/>
    </row>
    <row r="64" spans="1:12" x14ac:dyDescent="0.35">
      <c r="H64"/>
      <c r="I64"/>
      <c r="J64"/>
    </row>
    <row r="65" spans="8:10" x14ac:dyDescent="0.35">
      <c r="H65"/>
      <c r="I65"/>
      <c r="J65"/>
    </row>
    <row r="66" spans="8:10" x14ac:dyDescent="0.35">
      <c r="H66"/>
      <c r="I66"/>
      <c r="J66"/>
    </row>
    <row r="67" spans="8:10" x14ac:dyDescent="0.35">
      <c r="H67"/>
      <c r="I67"/>
      <c r="J67"/>
    </row>
    <row r="68" spans="8:10" x14ac:dyDescent="0.35">
      <c r="H68"/>
      <c r="I68"/>
      <c r="J68"/>
    </row>
    <row r="69" spans="8:10" x14ac:dyDescent="0.35">
      <c r="H69"/>
      <c r="I69"/>
      <c r="J69"/>
    </row>
    <row r="70" spans="8:10" x14ac:dyDescent="0.35">
      <c r="H70"/>
      <c r="I70"/>
      <c r="J70"/>
    </row>
    <row r="71" spans="8:10" x14ac:dyDescent="0.35">
      <c r="H71"/>
      <c r="I71"/>
      <c r="J71"/>
    </row>
    <row r="72" spans="8:10" x14ac:dyDescent="0.35">
      <c r="H72"/>
      <c r="I72"/>
      <c r="J72"/>
    </row>
    <row r="73" spans="8:10" x14ac:dyDescent="0.35">
      <c r="H73"/>
      <c r="I73"/>
      <c r="J73"/>
    </row>
    <row r="74" spans="8:10" x14ac:dyDescent="0.35">
      <c r="H74"/>
      <c r="I74"/>
      <c r="J74"/>
    </row>
    <row r="75" spans="8:10" x14ac:dyDescent="0.35">
      <c r="H75"/>
      <c r="I75"/>
      <c r="J75"/>
    </row>
    <row r="76" spans="8:10" x14ac:dyDescent="0.35">
      <c r="H76"/>
      <c r="I76"/>
      <c r="J76"/>
    </row>
    <row r="77" spans="8:10" x14ac:dyDescent="0.35">
      <c r="H77"/>
      <c r="I77"/>
      <c r="J77"/>
    </row>
    <row r="78" spans="8:10" x14ac:dyDescent="0.35">
      <c r="H78"/>
      <c r="I78"/>
      <c r="J78"/>
    </row>
    <row r="79" spans="8:10" x14ac:dyDescent="0.35">
      <c r="H79"/>
      <c r="I79"/>
    </row>
    <row r="80" spans="8:10" x14ac:dyDescent="0.35">
      <c r="H80"/>
      <c r="I80"/>
    </row>
    <row r="81" spans="8:9" x14ac:dyDescent="0.35">
      <c r="H81"/>
      <c r="I81"/>
    </row>
    <row r="82" spans="8:9" x14ac:dyDescent="0.35">
      <c r="H82"/>
      <c r="I82"/>
    </row>
    <row r="83" spans="8:9" x14ac:dyDescent="0.35">
      <c r="H83"/>
      <c r="I83"/>
    </row>
    <row r="84" spans="8:9" x14ac:dyDescent="0.35">
      <c r="H84"/>
      <c r="I84"/>
    </row>
    <row r="85" spans="8:9" x14ac:dyDescent="0.35">
      <c r="H85"/>
      <c r="I85"/>
    </row>
    <row r="86" spans="8:9" x14ac:dyDescent="0.35">
      <c r="H86"/>
      <c r="I86"/>
    </row>
    <row r="87" spans="8:9" x14ac:dyDescent="0.35">
      <c r="H87"/>
      <c r="I87"/>
    </row>
    <row r="88" spans="8:9" x14ac:dyDescent="0.35">
      <c r="H88"/>
      <c r="I88"/>
    </row>
    <row r="89" spans="8:9" x14ac:dyDescent="0.35">
      <c r="H89"/>
      <c r="I89"/>
    </row>
    <row r="90" spans="8:9" x14ac:dyDescent="0.35">
      <c r="H90"/>
      <c r="I90"/>
    </row>
    <row r="91" spans="8:9" x14ac:dyDescent="0.35">
      <c r="H91"/>
      <c r="I91"/>
    </row>
    <row r="92" spans="8:9" x14ac:dyDescent="0.35">
      <c r="H92"/>
      <c r="I92"/>
    </row>
    <row r="93" spans="8:9" x14ac:dyDescent="0.35">
      <c r="H93"/>
      <c r="I93"/>
    </row>
    <row r="94" spans="8:9" x14ac:dyDescent="0.35">
      <c r="H94"/>
      <c r="I94"/>
    </row>
    <row r="95" spans="8:9" x14ac:dyDescent="0.35">
      <c r="H95"/>
      <c r="I95"/>
    </row>
    <row r="96" spans="8:9" x14ac:dyDescent="0.35">
      <c r="H96"/>
      <c r="I96"/>
    </row>
    <row r="97" spans="7:9" x14ac:dyDescent="0.35">
      <c r="H97"/>
      <c r="I97"/>
    </row>
    <row r="98" spans="7:9" x14ac:dyDescent="0.35">
      <c r="H98"/>
      <c r="I98"/>
    </row>
    <row r="99" spans="7:9" x14ac:dyDescent="0.35">
      <c r="H99"/>
      <c r="I99"/>
    </row>
    <row r="101" spans="7:9" x14ac:dyDescent="0.35">
      <c r="G101"/>
    </row>
    <row r="102" spans="7:9" x14ac:dyDescent="0.35">
      <c r="G102"/>
    </row>
    <row r="103" spans="7:9" x14ac:dyDescent="0.35">
      <c r="G103"/>
    </row>
    <row r="104" spans="7:9" x14ac:dyDescent="0.35">
      <c r="G104"/>
    </row>
    <row r="105" spans="7:9" x14ac:dyDescent="0.35">
      <c r="G105"/>
    </row>
    <row r="106" spans="7:9" x14ac:dyDescent="0.35">
      <c r="G106"/>
    </row>
    <row r="107" spans="7:9" x14ac:dyDescent="0.35">
      <c r="G107"/>
    </row>
    <row r="108" spans="7:9" x14ac:dyDescent="0.35">
      <c r="G108"/>
    </row>
    <row r="109" spans="7:9" x14ac:dyDescent="0.35">
      <c r="G109"/>
    </row>
    <row r="110" spans="7:9" x14ac:dyDescent="0.35">
      <c r="G110"/>
    </row>
    <row r="111" spans="7:9" x14ac:dyDescent="0.35">
      <c r="G111"/>
    </row>
    <row r="112" spans="7:9" x14ac:dyDescent="0.35">
      <c r="G112"/>
    </row>
    <row r="113" spans="7:9" x14ac:dyDescent="0.35">
      <c r="G113"/>
    </row>
    <row r="114" spans="7:9" x14ac:dyDescent="0.35">
      <c r="G114"/>
    </row>
    <row r="115" spans="7:9" x14ac:dyDescent="0.35">
      <c r="G115"/>
      <c r="H115"/>
      <c r="I115"/>
    </row>
    <row r="116" spans="7:9" x14ac:dyDescent="0.35">
      <c r="G116"/>
      <c r="H116"/>
      <c r="I116"/>
    </row>
    <row r="117" spans="7:9" x14ac:dyDescent="0.35">
      <c r="G117"/>
      <c r="H117"/>
      <c r="I117"/>
    </row>
    <row r="118" spans="7:9" x14ac:dyDescent="0.35">
      <c r="G118"/>
      <c r="H118"/>
      <c r="I118"/>
    </row>
    <row r="119" spans="7:9" x14ac:dyDescent="0.35">
      <c r="G119"/>
      <c r="H119"/>
      <c r="I119"/>
    </row>
    <row r="120" spans="7:9" x14ac:dyDescent="0.35">
      <c r="G120"/>
      <c r="H120"/>
      <c r="I120"/>
    </row>
    <row r="121" spans="7:9" x14ac:dyDescent="0.35">
      <c r="G121"/>
      <c r="H121"/>
      <c r="I121"/>
    </row>
    <row r="122" spans="7:9" x14ac:dyDescent="0.35">
      <c r="G122"/>
      <c r="H122"/>
      <c r="I122"/>
    </row>
    <row r="123" spans="7:9" x14ac:dyDescent="0.35">
      <c r="G123"/>
      <c r="H123"/>
      <c r="I123"/>
    </row>
    <row r="124" spans="7:9" x14ac:dyDescent="0.35">
      <c r="G124"/>
      <c r="H124"/>
      <c r="I124"/>
    </row>
    <row r="125" spans="7:9" x14ac:dyDescent="0.35">
      <c r="G125"/>
      <c r="H125"/>
      <c r="I125"/>
    </row>
    <row r="126" spans="7:9" x14ac:dyDescent="0.35">
      <c r="G126"/>
      <c r="H126"/>
      <c r="I126"/>
    </row>
    <row r="127" spans="7:9" x14ac:dyDescent="0.35">
      <c r="G127"/>
      <c r="H127"/>
      <c r="I127"/>
    </row>
    <row r="128" spans="7:9" x14ac:dyDescent="0.35">
      <c r="G128"/>
      <c r="H128"/>
      <c r="I128"/>
    </row>
    <row r="129" spans="7:9" x14ac:dyDescent="0.35">
      <c r="G129"/>
      <c r="H129"/>
      <c r="I129"/>
    </row>
    <row r="130" spans="7:9" x14ac:dyDescent="0.35">
      <c r="G130"/>
      <c r="H130"/>
      <c r="I130"/>
    </row>
    <row r="131" spans="7:9" x14ac:dyDescent="0.35">
      <c r="G131"/>
      <c r="H131"/>
      <c r="I131"/>
    </row>
    <row r="132" spans="7:9" x14ac:dyDescent="0.35">
      <c r="G132"/>
      <c r="H132"/>
      <c r="I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Weiss</dc:creator>
  <cp:lastModifiedBy>Jacob Weiss</cp:lastModifiedBy>
  <dcterms:created xsi:type="dcterms:W3CDTF">2022-03-01T23:47:58Z</dcterms:created>
  <dcterms:modified xsi:type="dcterms:W3CDTF">2022-03-03T03:26:07Z</dcterms:modified>
</cp:coreProperties>
</file>