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\OneDrive\Documents\GitHub\Species-Traits\Daphnia\"/>
    </mc:Choice>
  </mc:AlternateContent>
  <xr:revisionPtr revIDLastSave="242" documentId="8_{8D5AC7DA-B77E-4E79-9095-A82C23309941}" xr6:coauthVersionLast="45" xr6:coauthVersionMax="45" xr10:uidLastSave="{A5DB5E19-343E-4CEF-B156-416DA4228CEE}"/>
  <bookViews>
    <workbookView xWindow="-120" yWindow="-120" windowWidth="20730" windowHeight="11160" xr2:uid="{39AA3A8A-0809-4841-8D2F-61A4B1FC9D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0" i="1" l="1"/>
  <c r="S79" i="1"/>
  <c r="S78" i="1"/>
  <c r="S77" i="1"/>
  <c r="S76" i="1"/>
  <c r="M71" i="1" l="1"/>
  <c r="M72" i="1"/>
  <c r="M73" i="1"/>
  <c r="M74" i="1"/>
  <c r="M75" i="1"/>
  <c r="M76" i="1"/>
  <c r="M77" i="1"/>
  <c r="M78" i="1"/>
  <c r="M79" i="1"/>
  <c r="M80" i="1"/>
  <c r="M70" i="1"/>
  <c r="M25" i="1" l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24" i="1"/>
  <c r="M5" i="1"/>
  <c r="M4" i="1"/>
  <c r="S82" i="1"/>
  <c r="S83" i="1"/>
  <c r="S84" i="1"/>
  <c r="S81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24" i="1"/>
  <c r="S7" i="1"/>
  <c r="S8" i="1"/>
  <c r="S9" i="1"/>
  <c r="S6" i="1"/>
  <c r="S5" i="1"/>
  <c r="S4" i="1"/>
  <c r="Q5" i="1"/>
  <c r="Q4" i="1"/>
  <c r="N5" i="1" l="1"/>
  <c r="N4" i="1"/>
  <c r="T2" i="1"/>
</calcChain>
</file>

<file path=xl/sharedStrings.xml><?xml version="1.0" encoding="utf-8"?>
<sst xmlns="http://schemas.openxmlformats.org/spreadsheetml/2006/main" count="599" uniqueCount="137">
  <si>
    <t>Author</t>
  </si>
  <si>
    <t>Title</t>
  </si>
  <si>
    <t>Max_filtering</t>
  </si>
  <si>
    <t>Max_filtering_error</t>
  </si>
  <si>
    <t>Max_filtering_error_type</t>
  </si>
  <si>
    <t>half_sat</t>
  </si>
  <si>
    <t>half_sat_error</t>
  </si>
  <si>
    <t>half_sat_error_type</t>
  </si>
  <si>
    <t>algal_conc</t>
  </si>
  <si>
    <t>algal_conc_unit</t>
  </si>
  <si>
    <t>algal_conc_error</t>
  </si>
  <si>
    <t>algal_conc_error_type</t>
  </si>
  <si>
    <t>max_filtering_unit</t>
  </si>
  <si>
    <t>half_sat_unit</t>
  </si>
  <si>
    <t>sd</t>
  </si>
  <si>
    <t>ug/ml</t>
  </si>
  <si>
    <t>Degans and De Meester 2002</t>
  </si>
  <si>
    <t>Top-down control of natural phyto- and bacterioplankton prey communities by Daphnia magna and by the natural zooplankton community of the hypertrophic Lake Blankaart</t>
  </si>
  <si>
    <t>ul/mg*hr*biomass</t>
  </si>
  <si>
    <t>figures</t>
  </si>
  <si>
    <t>2a, 2b</t>
  </si>
  <si>
    <t>replicates</t>
  </si>
  <si>
    <t>cell/ml</t>
  </si>
  <si>
    <t>Effect of the insecticide methylparathion on filtration and ingestion rates of Brachionus caluciflorus and Daphnia magna</t>
  </si>
  <si>
    <t>Fernandez-Casalderrey</t>
  </si>
  <si>
    <t>cells/ind*hr</t>
  </si>
  <si>
    <t>Ferrando and Andreu 1993</t>
  </si>
  <si>
    <t>Feeding behaviour as an index of copper stress in Daphnia magna and Brachionus calyciflorus</t>
  </si>
  <si>
    <t>nr</t>
  </si>
  <si>
    <t>4, but reported in results</t>
  </si>
  <si>
    <t>Jurgens et al 1996</t>
  </si>
  <si>
    <t>Feeding rates of macro- and microzooplankton on heterotrophic nanoflagelletes</t>
  </si>
  <si>
    <t>Jurgens et al 1997</t>
  </si>
  <si>
    <t>Jurgens et al 1998</t>
  </si>
  <si>
    <t>Jurgens et al 1999</t>
  </si>
  <si>
    <t>point_est</t>
  </si>
  <si>
    <t>point_error</t>
  </si>
  <si>
    <t>point_error_type</t>
  </si>
  <si>
    <t>point_unit</t>
  </si>
  <si>
    <t>ul/indiv*hr</t>
  </si>
  <si>
    <t>Table 2</t>
  </si>
  <si>
    <t>45-75*10^3</t>
  </si>
  <si>
    <t>Leu, Faerovig and Hessen 2006</t>
  </si>
  <si>
    <t>UV effects on stoichiometry and PUFAs of Selenastrum capricornutum and their consequences for the grazer Daphnia magna</t>
  </si>
  <si>
    <t>ml/ind*hr</t>
  </si>
  <si>
    <t>g C/L</t>
  </si>
  <si>
    <t>size class</t>
  </si>
  <si>
    <t>A</t>
  </si>
  <si>
    <t>J</t>
  </si>
  <si>
    <t>Lurling, Lange and Van Donk 1997</t>
  </si>
  <si>
    <t>Changes in food quality of the green alga Scendesmus induced by Daphnia infochemicals: biochemical composition and morphology</t>
  </si>
  <si>
    <t>Lurling, Lange and Van Donk 1998</t>
  </si>
  <si>
    <t>Lurling, Lange and Van Donk 1999</t>
  </si>
  <si>
    <t>Lurling, Lange and Van Donk 2000</t>
  </si>
  <si>
    <t>Lurling, Lange and Van Donk 2001</t>
  </si>
  <si>
    <t>Lurling, Lange and Van Donk 2002</t>
  </si>
  <si>
    <t>ml/indiv*hour</t>
  </si>
  <si>
    <t>McMahon 1965</t>
  </si>
  <si>
    <t>Some physical factors influencing the feeding behavior of Daphnia magna straus</t>
  </si>
  <si>
    <t>McMahon 1966</t>
  </si>
  <si>
    <t>McMahon 1967</t>
  </si>
  <si>
    <t>McMahon 1968</t>
  </si>
  <si>
    <t>McMahon 1969</t>
  </si>
  <si>
    <t>McMahon 1970</t>
  </si>
  <si>
    <t>McMahon 1971</t>
  </si>
  <si>
    <t>McMahon 1972</t>
  </si>
  <si>
    <t>McMahon 1973</t>
  </si>
  <si>
    <t>McMahon 1974</t>
  </si>
  <si>
    <t>McMahon 1975</t>
  </si>
  <si>
    <t>McMahon 1976</t>
  </si>
  <si>
    <t>McMahon 1977</t>
  </si>
  <si>
    <t>McMahon 1978</t>
  </si>
  <si>
    <t>McMahon 1979</t>
  </si>
  <si>
    <t>McMahon 1980</t>
  </si>
  <si>
    <t>McMahon 1981</t>
  </si>
  <si>
    <t>McMahon 1982</t>
  </si>
  <si>
    <t>McMahon 1983</t>
  </si>
  <si>
    <t>McMahon 1984</t>
  </si>
  <si>
    <t>McMahon 1985</t>
  </si>
  <si>
    <t>McMahon 1986</t>
  </si>
  <si>
    <t>McMahon 1987</t>
  </si>
  <si>
    <t>McMahon 1988</t>
  </si>
  <si>
    <t>McMahon 1989</t>
  </si>
  <si>
    <t>McMahon 1990</t>
  </si>
  <si>
    <t>McMahon 1991</t>
  </si>
  <si>
    <t>McMahon 1992</t>
  </si>
  <si>
    <t>McMahon 1993</t>
  </si>
  <si>
    <t>McMahon 1994</t>
  </si>
  <si>
    <t>McMahon 1995</t>
  </si>
  <si>
    <t>McMahon 1996</t>
  </si>
  <si>
    <t>McMahon 1997</t>
  </si>
  <si>
    <t>McMahon 1998</t>
  </si>
  <si>
    <t>McMahon 1999</t>
  </si>
  <si>
    <t>McMahon 2000</t>
  </si>
  <si>
    <t>McMahon 2001</t>
  </si>
  <si>
    <t>McMahon 2002</t>
  </si>
  <si>
    <t>McMahon 2003</t>
  </si>
  <si>
    <t>McMahon 2004</t>
  </si>
  <si>
    <t>McMahon 2005</t>
  </si>
  <si>
    <t>McMahon 2006</t>
  </si>
  <si>
    <t>McMahon 2007</t>
  </si>
  <si>
    <t>McMahon 2008</t>
  </si>
  <si>
    <t>McMahon 2009</t>
  </si>
  <si>
    <t>McMahon 2010</t>
  </si>
  <si>
    <t>milions cell/ind*hr</t>
  </si>
  <si>
    <t>Porter, Gerritsen and Orcutt Jr.</t>
  </si>
  <si>
    <t>The effect of food concentration on swimming patterns, feeding behavior, ingestion, assimilation, and respiration by Daphnia</t>
  </si>
  <si>
    <t>ci</t>
  </si>
  <si>
    <t>cells/cm3</t>
  </si>
  <si>
    <t>Ryther 1954</t>
  </si>
  <si>
    <t>Inhibitory effects of phytoplankton upon the feeding of daphnia magna</t>
  </si>
  <si>
    <t>Ryther 1955</t>
  </si>
  <si>
    <t>Ryther 1956</t>
  </si>
  <si>
    <t>Ryther 1957</t>
  </si>
  <si>
    <t>millions cells/ml</t>
  </si>
  <si>
    <t>millions cell/ml</t>
  </si>
  <si>
    <t>algal_conc_cellperml</t>
  </si>
  <si>
    <t>range</t>
  </si>
  <si>
    <t>point_est_cell_indiv_day</t>
  </si>
  <si>
    <t>Kersting_1976</t>
  </si>
  <si>
    <t>EFFECT OF FOOD CONCENTRATION ON THE RESPIRATION OF DAPHNIA MAGNA</t>
  </si>
  <si>
    <t>se</t>
  </si>
  <si>
    <t>NR</t>
  </si>
  <si>
    <t>micro(cubed)*10^6/ml</t>
  </si>
  <si>
    <t>micro(cubed)*10^6/mgD/hr</t>
  </si>
  <si>
    <t>-.101,.101</t>
  </si>
  <si>
    <t>-.482,.482</t>
  </si>
  <si>
    <t>-.546,.546</t>
  </si>
  <si>
    <t>.515,.515</t>
  </si>
  <si>
    <t>-.619,.619</t>
  </si>
  <si>
    <t>-.548,.548</t>
  </si>
  <si>
    <t>-.518,.518</t>
  </si>
  <si>
    <t>-.599,.599</t>
  </si>
  <si>
    <t>-.427,.427</t>
  </si>
  <si>
    <t>-1.065,1.065</t>
  </si>
  <si>
    <t>-1.133,1.133</t>
  </si>
  <si>
    <t>cells/ind*hr*10^4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</si>
</sst>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2" fillId="0" borderId="0" xfId="0" applyFont="1" applyAlignment="1">
      <alignment horizontal="left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AACB3-A043-4358-A9F4-5538324BE92F}">
  <dimension ref="A1:W100"/>
  <sheetViews>
    <sheetView tabSelected="1" topLeftCell="C1" workbookViewId="0">
      <pane ySplit="1" topLeftCell="A66" activePane="bottomLeft" state="frozen"/>
      <selection pane="bottomLeft" activeCell="I82" sqref="I82"/>
    </sheetView>
  </sheetViews>
  <sheetFormatPr defaultRowHeight="15" x14ac:dyDescent="0.25"/>
  <cols>
    <col min="7" max="7" width="17" customWidth="1"/>
    <col min="18" max="19" width="13" customWidth="1"/>
  </cols>
  <sheetData>
    <row r="1" spans="1:23" x14ac:dyDescent="0.25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4</v>
      </c>
      <c r="G1" t="s">
        <v>12</v>
      </c>
      <c r="H1" t="s">
        <v>5</v>
      </c>
      <c r="I1" t="s">
        <v>6</v>
      </c>
      <c r="J1" t="s">
        <v>7</v>
      </c>
      <c r="K1" t="s">
        <v>13</v>
      </c>
      <c r="L1" t="s">
        <v>35</v>
      </c>
      <c r="M1" t="s">
        <v>118</v>
      </c>
      <c r="N1" t="s">
        <v>36</v>
      </c>
      <c r="O1" t="s">
        <v>37</v>
      </c>
      <c r="P1" t="s">
        <v>38</v>
      </c>
      <c r="Q1" t="s">
        <v>8</v>
      </c>
      <c r="R1" t="s">
        <v>9</v>
      </c>
      <c r="S1" t="s">
        <v>116</v>
      </c>
      <c r="T1" t="s">
        <v>10</v>
      </c>
      <c r="U1" t="s">
        <v>11</v>
      </c>
      <c r="V1" t="s">
        <v>46</v>
      </c>
      <c r="W1" t="s">
        <v>19</v>
      </c>
    </row>
    <row r="2" spans="1:23" x14ac:dyDescent="0.25">
      <c r="A2" t="s">
        <v>16</v>
      </c>
      <c r="B2" t="s">
        <v>17</v>
      </c>
      <c r="L2">
        <v>1.0999999999999999E-2</v>
      </c>
      <c r="N2">
        <v>5.0000000000000001E-3</v>
      </c>
      <c r="O2" t="s">
        <v>14</v>
      </c>
      <c r="P2" t="s">
        <v>18</v>
      </c>
      <c r="Q2">
        <v>83</v>
      </c>
      <c r="R2" t="s">
        <v>15</v>
      </c>
      <c r="T2">
        <f>97-83</f>
        <v>14</v>
      </c>
      <c r="U2" t="s">
        <v>14</v>
      </c>
      <c r="V2" t="s">
        <v>47</v>
      </c>
      <c r="W2" t="s">
        <v>20</v>
      </c>
    </row>
    <row r="3" spans="1:23" x14ac:dyDescent="0.25">
      <c r="A3" t="s">
        <v>16</v>
      </c>
      <c r="B3" t="s">
        <v>17</v>
      </c>
      <c r="L3">
        <v>7.0000000000000001E-3</v>
      </c>
      <c r="N3">
        <v>8.0000000000000004E-4</v>
      </c>
      <c r="O3" t="s">
        <v>14</v>
      </c>
      <c r="P3" t="s">
        <v>18</v>
      </c>
      <c r="Q3">
        <v>83</v>
      </c>
      <c r="R3" t="s">
        <v>15</v>
      </c>
      <c r="T3">
        <v>14</v>
      </c>
      <c r="U3" t="s">
        <v>14</v>
      </c>
      <c r="V3" t="s">
        <v>47</v>
      </c>
      <c r="W3" t="s">
        <v>20</v>
      </c>
    </row>
    <row r="4" spans="1:23" x14ac:dyDescent="0.25">
      <c r="A4" t="s">
        <v>24</v>
      </c>
      <c r="B4" t="s">
        <v>23</v>
      </c>
      <c r="C4">
        <v>5</v>
      </c>
      <c r="L4">
        <v>164680</v>
      </c>
      <c r="M4">
        <f>L4*24</f>
        <v>3952320</v>
      </c>
      <c r="N4">
        <f>185810-L4</f>
        <v>21130</v>
      </c>
      <c r="O4" t="s">
        <v>28</v>
      </c>
      <c r="P4" t="s">
        <v>25</v>
      </c>
      <c r="Q4">
        <f>5*10^5</f>
        <v>500000</v>
      </c>
      <c r="R4" t="s">
        <v>22</v>
      </c>
      <c r="S4">
        <f>5*10^5</f>
        <v>500000</v>
      </c>
      <c r="V4" t="s">
        <v>47</v>
      </c>
      <c r="W4">
        <v>4</v>
      </c>
    </row>
    <row r="5" spans="1:23" x14ac:dyDescent="0.25">
      <c r="A5" t="s">
        <v>26</v>
      </c>
      <c r="B5" t="s">
        <v>27</v>
      </c>
      <c r="C5">
        <v>5</v>
      </c>
      <c r="L5">
        <v>370000</v>
      </c>
      <c r="M5">
        <f>L5*24</f>
        <v>8880000</v>
      </c>
      <c r="N5">
        <f>385670-L5</f>
        <v>15670</v>
      </c>
      <c r="O5" t="s">
        <v>28</v>
      </c>
      <c r="P5" t="s">
        <v>25</v>
      </c>
      <c r="Q5">
        <f>5*10^5</f>
        <v>500000</v>
      </c>
      <c r="R5" t="s">
        <v>22</v>
      </c>
      <c r="S5">
        <f>5*10^5</f>
        <v>500000</v>
      </c>
      <c r="V5" t="s">
        <v>47</v>
      </c>
      <c r="W5" t="s">
        <v>29</v>
      </c>
    </row>
    <row r="6" spans="1:23" x14ac:dyDescent="0.25">
      <c r="A6" t="s">
        <v>30</v>
      </c>
      <c r="B6" t="s">
        <v>31</v>
      </c>
      <c r="C6">
        <v>3</v>
      </c>
      <c r="L6">
        <v>2115.6</v>
      </c>
      <c r="N6">
        <v>223.3</v>
      </c>
      <c r="O6" t="s">
        <v>14</v>
      </c>
      <c r="P6" t="s">
        <v>39</v>
      </c>
      <c r="Q6" t="s">
        <v>41</v>
      </c>
      <c r="R6" t="s">
        <v>22</v>
      </c>
      <c r="S6">
        <f>60*10^3</f>
        <v>60000</v>
      </c>
      <c r="T6">
        <v>15</v>
      </c>
      <c r="U6" t="s">
        <v>117</v>
      </c>
      <c r="V6" t="s">
        <v>47</v>
      </c>
      <c r="W6" t="s">
        <v>40</v>
      </c>
    </row>
    <row r="7" spans="1:23" x14ac:dyDescent="0.25">
      <c r="A7" t="s">
        <v>32</v>
      </c>
      <c r="B7" t="s">
        <v>31</v>
      </c>
      <c r="C7">
        <v>3</v>
      </c>
      <c r="L7">
        <v>476</v>
      </c>
      <c r="N7">
        <v>76.400000000000006</v>
      </c>
      <c r="O7" t="s">
        <v>14</v>
      </c>
      <c r="P7" t="s">
        <v>39</v>
      </c>
      <c r="Q7" t="s">
        <v>41</v>
      </c>
      <c r="R7" t="s">
        <v>22</v>
      </c>
      <c r="S7">
        <f t="shared" ref="S7:S9" si="0">60*10^3</f>
        <v>60000</v>
      </c>
      <c r="T7">
        <v>15</v>
      </c>
      <c r="U7" t="s">
        <v>117</v>
      </c>
      <c r="V7" t="s">
        <v>48</v>
      </c>
      <c r="W7" t="s">
        <v>40</v>
      </c>
    </row>
    <row r="8" spans="1:23" x14ac:dyDescent="0.25">
      <c r="A8" t="s">
        <v>33</v>
      </c>
      <c r="B8" t="s">
        <v>31</v>
      </c>
      <c r="C8">
        <v>3</v>
      </c>
      <c r="L8">
        <v>2780</v>
      </c>
      <c r="N8">
        <v>484.6</v>
      </c>
      <c r="O8" t="s">
        <v>14</v>
      </c>
      <c r="P8" t="s">
        <v>39</v>
      </c>
      <c r="Q8" t="s">
        <v>41</v>
      </c>
      <c r="R8" t="s">
        <v>22</v>
      </c>
      <c r="S8">
        <f t="shared" si="0"/>
        <v>60000</v>
      </c>
      <c r="T8">
        <v>15</v>
      </c>
      <c r="U8" t="s">
        <v>117</v>
      </c>
      <c r="V8" t="s">
        <v>47</v>
      </c>
      <c r="W8" t="s">
        <v>40</v>
      </c>
    </row>
    <row r="9" spans="1:23" x14ac:dyDescent="0.25">
      <c r="A9" t="s">
        <v>34</v>
      </c>
      <c r="B9" t="s">
        <v>31</v>
      </c>
      <c r="C9">
        <v>3</v>
      </c>
      <c r="L9">
        <v>1084.2</v>
      </c>
      <c r="N9">
        <v>133.19999999999999</v>
      </c>
      <c r="O9" t="s">
        <v>14</v>
      </c>
      <c r="P9" t="s">
        <v>39</v>
      </c>
      <c r="Q9" t="s">
        <v>41</v>
      </c>
      <c r="R9" t="s">
        <v>22</v>
      </c>
      <c r="S9">
        <f t="shared" si="0"/>
        <v>60000</v>
      </c>
      <c r="T9">
        <v>15</v>
      </c>
      <c r="U9" t="s">
        <v>117</v>
      </c>
      <c r="V9" t="s">
        <v>48</v>
      </c>
      <c r="W9" t="s">
        <v>40</v>
      </c>
    </row>
    <row r="10" spans="1:23" x14ac:dyDescent="0.25">
      <c r="A10" t="s">
        <v>42</v>
      </c>
      <c r="B10" t="s">
        <v>43</v>
      </c>
      <c r="C10">
        <v>5</v>
      </c>
      <c r="L10">
        <v>0.31</v>
      </c>
      <c r="N10">
        <v>0.18</v>
      </c>
      <c r="O10" t="s">
        <v>14</v>
      </c>
      <c r="P10" t="s">
        <v>44</v>
      </c>
      <c r="Q10">
        <v>1</v>
      </c>
      <c r="R10" t="s">
        <v>45</v>
      </c>
      <c r="V10" t="s">
        <v>47</v>
      </c>
      <c r="W10">
        <v>6</v>
      </c>
    </row>
    <row r="11" spans="1:23" x14ac:dyDescent="0.25">
      <c r="A11" t="s">
        <v>42</v>
      </c>
      <c r="B11" t="s">
        <v>43</v>
      </c>
      <c r="C11">
        <v>5</v>
      </c>
      <c r="L11">
        <v>0.24399999999999999</v>
      </c>
      <c r="N11">
        <v>0.184</v>
      </c>
      <c r="O11" t="s">
        <v>14</v>
      </c>
      <c r="P11" t="s">
        <v>44</v>
      </c>
      <c r="Q11">
        <v>1</v>
      </c>
      <c r="R11" t="s">
        <v>45</v>
      </c>
      <c r="V11" t="s">
        <v>47</v>
      </c>
      <c r="W11">
        <v>6</v>
      </c>
    </row>
    <row r="12" spans="1:23" x14ac:dyDescent="0.25">
      <c r="A12" t="s">
        <v>42</v>
      </c>
      <c r="B12" t="s">
        <v>43</v>
      </c>
      <c r="C12">
        <v>5</v>
      </c>
      <c r="L12">
        <v>0.27700000000000002</v>
      </c>
      <c r="N12">
        <v>0.10100000000000001</v>
      </c>
      <c r="O12" t="s">
        <v>14</v>
      </c>
      <c r="P12" t="s">
        <v>44</v>
      </c>
      <c r="Q12">
        <v>1</v>
      </c>
      <c r="R12" t="s">
        <v>45</v>
      </c>
      <c r="V12" t="s">
        <v>47</v>
      </c>
      <c r="W12">
        <v>6</v>
      </c>
    </row>
    <row r="13" spans="1:23" x14ac:dyDescent="0.25">
      <c r="A13" t="s">
        <v>42</v>
      </c>
      <c r="B13" t="s">
        <v>43</v>
      </c>
      <c r="C13">
        <v>5</v>
      </c>
      <c r="L13">
        <v>0.86</v>
      </c>
      <c r="N13">
        <v>0.56999999999999995</v>
      </c>
      <c r="O13" t="s">
        <v>14</v>
      </c>
      <c r="P13" t="s">
        <v>44</v>
      </c>
      <c r="Q13">
        <v>1</v>
      </c>
      <c r="R13" t="s">
        <v>45</v>
      </c>
      <c r="V13" t="s">
        <v>47</v>
      </c>
      <c r="W13">
        <v>6</v>
      </c>
    </row>
    <row r="14" spans="1:23" x14ac:dyDescent="0.25">
      <c r="A14" t="s">
        <v>42</v>
      </c>
      <c r="B14" t="s">
        <v>43</v>
      </c>
      <c r="C14">
        <v>5</v>
      </c>
      <c r="L14">
        <v>1.4</v>
      </c>
      <c r="N14">
        <v>0.22</v>
      </c>
      <c r="O14" t="s">
        <v>14</v>
      </c>
      <c r="P14" t="s">
        <v>44</v>
      </c>
      <c r="Q14">
        <v>1</v>
      </c>
      <c r="R14" t="s">
        <v>45</v>
      </c>
      <c r="V14" t="s">
        <v>47</v>
      </c>
      <c r="W14">
        <v>6</v>
      </c>
    </row>
    <row r="15" spans="1:23" x14ac:dyDescent="0.25">
      <c r="A15" t="s">
        <v>42</v>
      </c>
      <c r="B15" t="s">
        <v>43</v>
      </c>
      <c r="C15">
        <v>5</v>
      </c>
      <c r="L15">
        <v>2.86</v>
      </c>
      <c r="N15">
        <v>1.19</v>
      </c>
      <c r="O15" t="s">
        <v>14</v>
      </c>
      <c r="P15" t="s">
        <v>44</v>
      </c>
      <c r="Q15">
        <v>1</v>
      </c>
      <c r="R15" t="s">
        <v>45</v>
      </c>
      <c r="V15" t="s">
        <v>47</v>
      </c>
      <c r="W15">
        <v>6</v>
      </c>
    </row>
    <row r="16" spans="1:23" x14ac:dyDescent="0.25">
      <c r="A16" t="s">
        <v>42</v>
      </c>
      <c r="B16" t="s">
        <v>43</v>
      </c>
      <c r="C16">
        <v>5</v>
      </c>
      <c r="L16">
        <v>3.5</v>
      </c>
      <c r="N16">
        <v>0.64</v>
      </c>
      <c r="O16" t="s">
        <v>14</v>
      </c>
      <c r="P16" t="s">
        <v>44</v>
      </c>
      <c r="Q16">
        <v>1</v>
      </c>
      <c r="R16" t="s">
        <v>45</v>
      </c>
      <c r="V16" t="s">
        <v>47</v>
      </c>
      <c r="W16">
        <v>6</v>
      </c>
    </row>
    <row r="17" spans="1:23" x14ac:dyDescent="0.25">
      <c r="A17" t="s">
        <v>42</v>
      </c>
      <c r="B17" t="s">
        <v>43</v>
      </c>
      <c r="C17">
        <v>5</v>
      </c>
      <c r="L17">
        <v>2.6</v>
      </c>
      <c r="N17">
        <v>0.42</v>
      </c>
      <c r="O17" t="s">
        <v>14</v>
      </c>
      <c r="P17" t="s">
        <v>44</v>
      </c>
      <c r="Q17">
        <v>1</v>
      </c>
      <c r="R17" t="s">
        <v>45</v>
      </c>
      <c r="V17" t="s">
        <v>47</v>
      </c>
      <c r="W17">
        <v>6</v>
      </c>
    </row>
    <row r="18" spans="1:23" x14ac:dyDescent="0.25">
      <c r="A18" t="s">
        <v>49</v>
      </c>
      <c r="B18" t="s">
        <v>50</v>
      </c>
      <c r="C18">
        <v>5</v>
      </c>
      <c r="L18">
        <v>0.3</v>
      </c>
      <c r="N18">
        <v>6.6000000000000003E-2</v>
      </c>
      <c r="O18" t="s">
        <v>14</v>
      </c>
      <c r="P18" t="s">
        <v>56</v>
      </c>
      <c r="Q18">
        <v>45000</v>
      </c>
      <c r="R18" t="s">
        <v>22</v>
      </c>
      <c r="S18">
        <v>45000</v>
      </c>
      <c r="V18" t="s">
        <v>48</v>
      </c>
      <c r="W18">
        <v>3</v>
      </c>
    </row>
    <row r="19" spans="1:23" x14ac:dyDescent="0.25">
      <c r="A19" t="s">
        <v>51</v>
      </c>
      <c r="B19" t="s">
        <v>50</v>
      </c>
      <c r="C19">
        <v>5</v>
      </c>
      <c r="L19">
        <v>0.22</v>
      </c>
      <c r="N19">
        <v>0.06</v>
      </c>
      <c r="O19" t="s">
        <v>14</v>
      </c>
      <c r="P19" t="s">
        <v>56</v>
      </c>
      <c r="Q19">
        <v>45000</v>
      </c>
      <c r="R19" t="s">
        <v>22</v>
      </c>
      <c r="S19">
        <v>45000</v>
      </c>
      <c r="V19" t="s">
        <v>48</v>
      </c>
      <c r="W19">
        <v>3</v>
      </c>
    </row>
    <row r="20" spans="1:23" x14ac:dyDescent="0.25">
      <c r="A20" t="s">
        <v>52</v>
      </c>
      <c r="B20" t="s">
        <v>50</v>
      </c>
      <c r="C20">
        <v>5</v>
      </c>
      <c r="L20">
        <v>4.7E-2</v>
      </c>
      <c r="N20">
        <v>7.2999999999999995E-2</v>
      </c>
      <c r="O20" t="s">
        <v>14</v>
      </c>
      <c r="P20" t="s">
        <v>56</v>
      </c>
      <c r="Q20">
        <v>45000</v>
      </c>
      <c r="R20" t="s">
        <v>22</v>
      </c>
      <c r="S20">
        <v>45000</v>
      </c>
      <c r="V20" t="s">
        <v>48</v>
      </c>
      <c r="W20">
        <v>3</v>
      </c>
    </row>
    <row r="21" spans="1:23" x14ac:dyDescent="0.25">
      <c r="A21" t="s">
        <v>53</v>
      </c>
      <c r="B21" t="s">
        <v>50</v>
      </c>
      <c r="C21">
        <v>5</v>
      </c>
      <c r="L21">
        <v>0.95</v>
      </c>
      <c r="N21">
        <v>0.06</v>
      </c>
      <c r="O21" t="s">
        <v>14</v>
      </c>
      <c r="P21" t="s">
        <v>56</v>
      </c>
      <c r="Q21">
        <v>45000</v>
      </c>
      <c r="R21" t="s">
        <v>22</v>
      </c>
      <c r="S21">
        <v>45000</v>
      </c>
      <c r="V21" t="s">
        <v>47</v>
      </c>
      <c r="W21">
        <v>3</v>
      </c>
    </row>
    <row r="22" spans="1:23" x14ac:dyDescent="0.25">
      <c r="A22" t="s">
        <v>54</v>
      </c>
      <c r="B22" t="s">
        <v>50</v>
      </c>
      <c r="C22">
        <v>5</v>
      </c>
      <c r="L22">
        <v>0.95</v>
      </c>
      <c r="N22">
        <v>0.05</v>
      </c>
      <c r="O22" t="s">
        <v>14</v>
      </c>
      <c r="P22" t="s">
        <v>56</v>
      </c>
      <c r="Q22">
        <v>45000</v>
      </c>
      <c r="R22" t="s">
        <v>22</v>
      </c>
      <c r="S22">
        <v>45000</v>
      </c>
      <c r="V22" t="s">
        <v>47</v>
      </c>
      <c r="W22">
        <v>3</v>
      </c>
    </row>
    <row r="23" spans="1:23" x14ac:dyDescent="0.25">
      <c r="A23" t="s">
        <v>55</v>
      </c>
      <c r="B23" t="s">
        <v>50</v>
      </c>
      <c r="C23">
        <v>5</v>
      </c>
      <c r="L23">
        <v>0.95</v>
      </c>
      <c r="N23">
        <v>7.0000000000000007E-2</v>
      </c>
      <c r="O23" t="s">
        <v>14</v>
      </c>
      <c r="P23" t="s">
        <v>56</v>
      </c>
      <c r="Q23">
        <v>45000</v>
      </c>
      <c r="R23" t="s">
        <v>22</v>
      </c>
      <c r="S23">
        <v>45000</v>
      </c>
      <c r="V23" t="s">
        <v>47</v>
      </c>
      <c r="W23">
        <v>3</v>
      </c>
    </row>
    <row r="24" spans="1:23" x14ac:dyDescent="0.25">
      <c r="A24" t="s">
        <v>57</v>
      </c>
      <c r="B24" t="s">
        <v>58</v>
      </c>
      <c r="C24">
        <v>6</v>
      </c>
      <c r="L24">
        <v>4.0000000000000001E-3</v>
      </c>
      <c r="M24">
        <f>L24*(10^6)*24</f>
        <v>96000</v>
      </c>
      <c r="P24" t="s">
        <v>104</v>
      </c>
      <c r="Q24">
        <v>0.01</v>
      </c>
      <c r="R24" t="s">
        <v>115</v>
      </c>
      <c r="S24">
        <f>Q24*10^6</f>
        <v>10000</v>
      </c>
      <c r="V24" t="s">
        <v>47</v>
      </c>
      <c r="W24">
        <v>2</v>
      </c>
    </row>
    <row r="25" spans="1:23" x14ac:dyDescent="0.25">
      <c r="A25" t="s">
        <v>59</v>
      </c>
      <c r="B25" t="s">
        <v>58</v>
      </c>
      <c r="C25">
        <v>6</v>
      </c>
      <c r="L25">
        <v>0.03</v>
      </c>
      <c r="M25">
        <f t="shared" ref="M25:M69" si="1">L25*(10^6)*24</f>
        <v>720000</v>
      </c>
      <c r="P25" t="s">
        <v>104</v>
      </c>
      <c r="Q25">
        <v>0.05</v>
      </c>
      <c r="R25" t="s">
        <v>115</v>
      </c>
      <c r="S25">
        <f t="shared" ref="S25:S69" si="2">Q25*10^6</f>
        <v>50000</v>
      </c>
      <c r="V25" t="s">
        <v>47</v>
      </c>
      <c r="W25">
        <v>2</v>
      </c>
    </row>
    <row r="26" spans="1:23" x14ac:dyDescent="0.25">
      <c r="A26" t="s">
        <v>60</v>
      </c>
      <c r="B26" t="s">
        <v>58</v>
      </c>
      <c r="C26">
        <v>6</v>
      </c>
      <c r="L26">
        <v>3.5000000000000003E-2</v>
      </c>
      <c r="M26">
        <f t="shared" si="1"/>
        <v>840000</v>
      </c>
      <c r="P26" t="s">
        <v>104</v>
      </c>
      <c r="Q26">
        <v>7.4999999999999997E-2</v>
      </c>
      <c r="R26" t="s">
        <v>115</v>
      </c>
      <c r="S26">
        <f t="shared" si="2"/>
        <v>75000</v>
      </c>
      <c r="V26" t="s">
        <v>47</v>
      </c>
      <c r="W26">
        <v>2</v>
      </c>
    </row>
    <row r="27" spans="1:23" x14ac:dyDescent="0.25">
      <c r="A27" t="s">
        <v>61</v>
      </c>
      <c r="B27" t="s">
        <v>58</v>
      </c>
      <c r="C27">
        <v>6</v>
      </c>
      <c r="L27">
        <v>0.05</v>
      </c>
      <c r="M27">
        <f t="shared" si="1"/>
        <v>1200000</v>
      </c>
      <c r="P27" t="s">
        <v>104</v>
      </c>
      <c r="Q27">
        <v>0.1</v>
      </c>
      <c r="R27" t="s">
        <v>115</v>
      </c>
      <c r="S27">
        <f t="shared" si="2"/>
        <v>100000</v>
      </c>
      <c r="V27" t="s">
        <v>47</v>
      </c>
      <c r="W27">
        <v>2</v>
      </c>
    </row>
    <row r="28" spans="1:23" x14ac:dyDescent="0.25">
      <c r="A28" t="s">
        <v>62</v>
      </c>
      <c r="B28" t="s">
        <v>58</v>
      </c>
      <c r="C28">
        <v>6</v>
      </c>
      <c r="L28">
        <v>0.04</v>
      </c>
      <c r="M28">
        <f t="shared" si="1"/>
        <v>960000</v>
      </c>
      <c r="P28" t="s">
        <v>104</v>
      </c>
      <c r="Q28">
        <v>0.18</v>
      </c>
      <c r="R28" t="s">
        <v>115</v>
      </c>
      <c r="S28">
        <f t="shared" si="2"/>
        <v>180000</v>
      </c>
      <c r="V28" t="s">
        <v>47</v>
      </c>
      <c r="W28">
        <v>2</v>
      </c>
    </row>
    <row r="29" spans="1:23" x14ac:dyDescent="0.25">
      <c r="A29" t="s">
        <v>63</v>
      </c>
      <c r="B29" t="s">
        <v>58</v>
      </c>
      <c r="C29">
        <v>6</v>
      </c>
      <c r="L29">
        <v>0.05</v>
      </c>
      <c r="M29">
        <f t="shared" si="1"/>
        <v>1200000</v>
      </c>
      <c r="P29" t="s">
        <v>104</v>
      </c>
      <c r="Q29">
        <v>0.2</v>
      </c>
      <c r="R29" t="s">
        <v>115</v>
      </c>
      <c r="S29">
        <f t="shared" si="2"/>
        <v>200000</v>
      </c>
      <c r="V29" t="s">
        <v>47</v>
      </c>
      <c r="W29">
        <v>2</v>
      </c>
    </row>
    <row r="30" spans="1:23" x14ac:dyDescent="0.25">
      <c r="A30" t="s">
        <v>64</v>
      </c>
      <c r="B30" t="s">
        <v>58</v>
      </c>
      <c r="C30">
        <v>6</v>
      </c>
      <c r="L30">
        <v>1.6E-2</v>
      </c>
      <c r="M30">
        <f t="shared" si="1"/>
        <v>384000</v>
      </c>
      <c r="P30" t="s">
        <v>104</v>
      </c>
      <c r="Q30">
        <v>0.01</v>
      </c>
      <c r="R30" t="s">
        <v>115</v>
      </c>
      <c r="S30">
        <f t="shared" si="2"/>
        <v>10000</v>
      </c>
      <c r="V30" t="s">
        <v>47</v>
      </c>
      <c r="W30">
        <v>2</v>
      </c>
    </row>
    <row r="31" spans="1:23" x14ac:dyDescent="0.25">
      <c r="A31" t="s">
        <v>65</v>
      </c>
      <c r="B31" t="s">
        <v>58</v>
      </c>
      <c r="C31">
        <v>6</v>
      </c>
      <c r="L31">
        <v>0.06</v>
      </c>
      <c r="M31">
        <f t="shared" si="1"/>
        <v>1440000</v>
      </c>
      <c r="P31" t="s">
        <v>104</v>
      </c>
      <c r="Q31">
        <v>0.05</v>
      </c>
      <c r="R31" t="s">
        <v>115</v>
      </c>
      <c r="S31">
        <f t="shared" si="2"/>
        <v>50000</v>
      </c>
      <c r="V31" t="s">
        <v>47</v>
      </c>
      <c r="W31">
        <v>2</v>
      </c>
    </row>
    <row r="32" spans="1:23" x14ac:dyDescent="0.25">
      <c r="A32" t="s">
        <v>66</v>
      </c>
      <c r="B32" t="s">
        <v>58</v>
      </c>
      <c r="C32">
        <v>6</v>
      </c>
      <c r="L32">
        <v>0.09</v>
      </c>
      <c r="M32">
        <f t="shared" si="1"/>
        <v>2160000</v>
      </c>
      <c r="P32" t="s">
        <v>104</v>
      </c>
      <c r="Q32">
        <v>7.4999999999999997E-2</v>
      </c>
      <c r="R32" t="s">
        <v>115</v>
      </c>
      <c r="S32">
        <f t="shared" si="2"/>
        <v>75000</v>
      </c>
      <c r="V32" t="s">
        <v>47</v>
      </c>
      <c r="W32">
        <v>2</v>
      </c>
    </row>
    <row r="33" spans="1:23" x14ac:dyDescent="0.25">
      <c r="A33" t="s">
        <v>67</v>
      </c>
      <c r="B33" t="s">
        <v>58</v>
      </c>
      <c r="C33">
        <v>6</v>
      </c>
      <c r="L33">
        <v>0.12</v>
      </c>
      <c r="M33">
        <f t="shared" si="1"/>
        <v>2880000</v>
      </c>
      <c r="P33" t="s">
        <v>104</v>
      </c>
      <c r="Q33">
        <v>0.1</v>
      </c>
      <c r="R33" t="s">
        <v>115</v>
      </c>
      <c r="S33">
        <f t="shared" si="2"/>
        <v>100000</v>
      </c>
      <c r="V33" t="s">
        <v>47</v>
      </c>
      <c r="W33">
        <v>2</v>
      </c>
    </row>
    <row r="34" spans="1:23" x14ac:dyDescent="0.25">
      <c r="A34" t="s">
        <v>68</v>
      </c>
      <c r="B34" t="s">
        <v>58</v>
      </c>
      <c r="C34">
        <v>6</v>
      </c>
      <c r="L34">
        <v>0.12</v>
      </c>
      <c r="M34">
        <f t="shared" si="1"/>
        <v>2880000</v>
      </c>
      <c r="P34" t="s">
        <v>104</v>
      </c>
      <c r="Q34">
        <v>0.2</v>
      </c>
      <c r="R34" t="s">
        <v>115</v>
      </c>
      <c r="S34">
        <f t="shared" si="2"/>
        <v>200000</v>
      </c>
      <c r="V34" t="s">
        <v>47</v>
      </c>
      <c r="W34">
        <v>2</v>
      </c>
    </row>
    <row r="35" spans="1:23" x14ac:dyDescent="0.25">
      <c r="A35" t="s">
        <v>69</v>
      </c>
      <c r="B35" t="s">
        <v>58</v>
      </c>
      <c r="C35">
        <v>6</v>
      </c>
      <c r="L35">
        <v>0.12</v>
      </c>
      <c r="M35">
        <f t="shared" si="1"/>
        <v>2880000</v>
      </c>
      <c r="P35" t="s">
        <v>104</v>
      </c>
      <c r="Q35">
        <v>0.05</v>
      </c>
      <c r="R35" t="s">
        <v>115</v>
      </c>
      <c r="S35">
        <f t="shared" si="2"/>
        <v>50000</v>
      </c>
      <c r="V35" t="s">
        <v>47</v>
      </c>
      <c r="W35">
        <v>2</v>
      </c>
    </row>
    <row r="36" spans="1:23" x14ac:dyDescent="0.25">
      <c r="A36" t="s">
        <v>70</v>
      </c>
      <c r="B36" t="s">
        <v>58</v>
      </c>
      <c r="C36">
        <v>6</v>
      </c>
      <c r="L36">
        <v>0.15</v>
      </c>
      <c r="M36">
        <f t="shared" si="1"/>
        <v>3600000</v>
      </c>
      <c r="P36" t="s">
        <v>104</v>
      </c>
      <c r="Q36">
        <v>7.4999999999999997E-2</v>
      </c>
      <c r="R36" t="s">
        <v>115</v>
      </c>
      <c r="S36">
        <f t="shared" si="2"/>
        <v>75000</v>
      </c>
      <c r="V36" t="s">
        <v>47</v>
      </c>
      <c r="W36">
        <v>2</v>
      </c>
    </row>
    <row r="37" spans="1:23" x14ac:dyDescent="0.25">
      <c r="A37" t="s">
        <v>71</v>
      </c>
      <c r="B37" t="s">
        <v>58</v>
      </c>
      <c r="C37">
        <v>6</v>
      </c>
      <c r="L37">
        <v>0.18</v>
      </c>
      <c r="M37">
        <f t="shared" si="1"/>
        <v>4320000</v>
      </c>
      <c r="P37" t="s">
        <v>104</v>
      </c>
      <c r="Q37">
        <v>0.1</v>
      </c>
      <c r="R37" t="s">
        <v>115</v>
      </c>
      <c r="S37">
        <f t="shared" si="2"/>
        <v>100000</v>
      </c>
      <c r="V37" t="s">
        <v>47</v>
      </c>
      <c r="W37">
        <v>2</v>
      </c>
    </row>
    <row r="38" spans="1:23" x14ac:dyDescent="0.25">
      <c r="A38" t="s">
        <v>72</v>
      </c>
      <c r="B38" t="s">
        <v>58</v>
      </c>
      <c r="C38">
        <v>6</v>
      </c>
      <c r="L38">
        <v>0.23</v>
      </c>
      <c r="M38">
        <f t="shared" si="1"/>
        <v>5520000</v>
      </c>
      <c r="P38" t="s">
        <v>104</v>
      </c>
      <c r="Q38">
        <v>0.12</v>
      </c>
      <c r="R38" t="s">
        <v>115</v>
      </c>
      <c r="S38">
        <f t="shared" si="2"/>
        <v>120000</v>
      </c>
      <c r="V38" t="s">
        <v>47</v>
      </c>
      <c r="W38">
        <v>2</v>
      </c>
    </row>
    <row r="39" spans="1:23" x14ac:dyDescent="0.25">
      <c r="A39" t="s">
        <v>73</v>
      </c>
      <c r="B39" t="s">
        <v>58</v>
      </c>
      <c r="C39">
        <v>6</v>
      </c>
      <c r="L39">
        <v>0.24</v>
      </c>
      <c r="M39">
        <f t="shared" si="1"/>
        <v>5760000</v>
      </c>
      <c r="P39" t="s">
        <v>104</v>
      </c>
      <c r="Q39">
        <v>0.18</v>
      </c>
      <c r="R39" t="s">
        <v>115</v>
      </c>
      <c r="S39">
        <f t="shared" si="2"/>
        <v>180000</v>
      </c>
      <c r="V39" t="s">
        <v>47</v>
      </c>
      <c r="W39">
        <v>2</v>
      </c>
    </row>
    <row r="40" spans="1:23" x14ac:dyDescent="0.25">
      <c r="A40" t="s">
        <v>74</v>
      </c>
      <c r="B40" t="s">
        <v>58</v>
      </c>
      <c r="C40">
        <v>6</v>
      </c>
      <c r="L40">
        <v>0.255</v>
      </c>
      <c r="M40">
        <f t="shared" si="1"/>
        <v>6120000</v>
      </c>
      <c r="P40" t="s">
        <v>104</v>
      </c>
      <c r="Q40">
        <v>0.2</v>
      </c>
      <c r="R40" t="s">
        <v>115</v>
      </c>
      <c r="S40">
        <f t="shared" si="2"/>
        <v>200000</v>
      </c>
      <c r="V40" t="s">
        <v>47</v>
      </c>
      <c r="W40">
        <v>2</v>
      </c>
    </row>
    <row r="41" spans="1:23" x14ac:dyDescent="0.25">
      <c r="A41" t="s">
        <v>75</v>
      </c>
      <c r="B41" t="s">
        <v>58</v>
      </c>
      <c r="C41">
        <v>6</v>
      </c>
      <c r="L41">
        <v>0.15</v>
      </c>
      <c r="M41">
        <f t="shared" si="1"/>
        <v>3600000</v>
      </c>
      <c r="P41" t="s">
        <v>104</v>
      </c>
      <c r="Q41">
        <v>0.05</v>
      </c>
      <c r="R41" t="s">
        <v>115</v>
      </c>
      <c r="S41">
        <f t="shared" si="2"/>
        <v>50000</v>
      </c>
      <c r="V41" t="s">
        <v>47</v>
      </c>
      <c r="W41">
        <v>2</v>
      </c>
    </row>
    <row r="42" spans="1:23" x14ac:dyDescent="0.25">
      <c r="A42" t="s">
        <v>76</v>
      </c>
      <c r="B42" t="s">
        <v>58</v>
      </c>
      <c r="C42">
        <v>6</v>
      </c>
      <c r="L42">
        <v>0.22</v>
      </c>
      <c r="M42">
        <f t="shared" si="1"/>
        <v>5280000</v>
      </c>
      <c r="P42" t="s">
        <v>104</v>
      </c>
      <c r="Q42">
        <v>0.1</v>
      </c>
      <c r="R42" t="s">
        <v>115</v>
      </c>
      <c r="S42">
        <f t="shared" si="2"/>
        <v>100000</v>
      </c>
      <c r="V42" t="s">
        <v>47</v>
      </c>
      <c r="W42">
        <v>2</v>
      </c>
    </row>
    <row r="43" spans="1:23" x14ac:dyDescent="0.25">
      <c r="A43" t="s">
        <v>77</v>
      </c>
      <c r="B43" t="s">
        <v>58</v>
      </c>
      <c r="C43">
        <v>6</v>
      </c>
      <c r="L43">
        <v>0.25</v>
      </c>
      <c r="M43">
        <f t="shared" si="1"/>
        <v>6000000</v>
      </c>
      <c r="P43" t="s">
        <v>104</v>
      </c>
      <c r="Q43">
        <v>0.12</v>
      </c>
      <c r="R43" t="s">
        <v>115</v>
      </c>
      <c r="S43">
        <f t="shared" si="2"/>
        <v>120000</v>
      </c>
      <c r="V43" t="s">
        <v>47</v>
      </c>
      <c r="W43">
        <v>2</v>
      </c>
    </row>
    <row r="44" spans="1:23" x14ac:dyDescent="0.25">
      <c r="A44" t="s">
        <v>78</v>
      </c>
      <c r="B44" t="s">
        <v>58</v>
      </c>
      <c r="C44">
        <v>6</v>
      </c>
      <c r="L44">
        <v>0.28000000000000003</v>
      </c>
      <c r="M44">
        <f t="shared" si="1"/>
        <v>6720000</v>
      </c>
      <c r="P44" t="s">
        <v>104</v>
      </c>
      <c r="Q44">
        <v>0.14000000000000001</v>
      </c>
      <c r="R44" t="s">
        <v>115</v>
      </c>
      <c r="S44">
        <f t="shared" si="2"/>
        <v>140000</v>
      </c>
      <c r="V44" t="s">
        <v>47</v>
      </c>
      <c r="W44">
        <v>2</v>
      </c>
    </row>
    <row r="45" spans="1:23" x14ac:dyDescent="0.25">
      <c r="A45" t="s">
        <v>79</v>
      </c>
      <c r="B45" t="s">
        <v>58</v>
      </c>
      <c r="C45">
        <v>6</v>
      </c>
      <c r="L45">
        <v>0.3</v>
      </c>
      <c r="M45">
        <f t="shared" si="1"/>
        <v>7200000</v>
      </c>
      <c r="P45" t="s">
        <v>104</v>
      </c>
      <c r="Q45">
        <v>0.18</v>
      </c>
      <c r="R45" t="s">
        <v>115</v>
      </c>
      <c r="S45">
        <f t="shared" si="2"/>
        <v>180000</v>
      </c>
      <c r="V45" t="s">
        <v>47</v>
      </c>
      <c r="W45">
        <v>2</v>
      </c>
    </row>
    <row r="46" spans="1:23" x14ac:dyDescent="0.25">
      <c r="A46" t="s">
        <v>80</v>
      </c>
      <c r="B46" t="s">
        <v>58</v>
      </c>
      <c r="C46">
        <v>6</v>
      </c>
      <c r="L46">
        <v>0.13200000000000001</v>
      </c>
      <c r="M46">
        <f t="shared" si="1"/>
        <v>3168000</v>
      </c>
      <c r="P46" t="s">
        <v>104</v>
      </c>
      <c r="Q46">
        <v>0.05</v>
      </c>
      <c r="R46" t="s">
        <v>115</v>
      </c>
      <c r="S46">
        <f t="shared" si="2"/>
        <v>50000</v>
      </c>
      <c r="V46" t="s">
        <v>47</v>
      </c>
      <c r="W46">
        <v>2</v>
      </c>
    </row>
    <row r="47" spans="1:23" x14ac:dyDescent="0.25">
      <c r="A47" t="s">
        <v>81</v>
      </c>
      <c r="B47" t="s">
        <v>58</v>
      </c>
      <c r="C47">
        <v>6</v>
      </c>
      <c r="L47">
        <v>0.24</v>
      </c>
      <c r="M47">
        <f t="shared" si="1"/>
        <v>5760000</v>
      </c>
      <c r="P47" t="s">
        <v>104</v>
      </c>
      <c r="Q47">
        <v>7.4999999999999997E-2</v>
      </c>
      <c r="R47" t="s">
        <v>115</v>
      </c>
      <c r="S47">
        <f t="shared" si="2"/>
        <v>75000</v>
      </c>
      <c r="V47" t="s">
        <v>47</v>
      </c>
      <c r="W47">
        <v>2</v>
      </c>
    </row>
    <row r="48" spans="1:23" x14ac:dyDescent="0.25">
      <c r="A48" t="s">
        <v>82</v>
      </c>
      <c r="B48" t="s">
        <v>58</v>
      </c>
      <c r="C48">
        <v>6</v>
      </c>
      <c r="L48">
        <v>0.3</v>
      </c>
      <c r="M48">
        <f t="shared" si="1"/>
        <v>7200000</v>
      </c>
      <c r="P48" t="s">
        <v>104</v>
      </c>
      <c r="Q48">
        <v>0.1</v>
      </c>
      <c r="R48" t="s">
        <v>115</v>
      </c>
      <c r="S48">
        <f t="shared" si="2"/>
        <v>100000</v>
      </c>
      <c r="V48" t="s">
        <v>47</v>
      </c>
      <c r="W48">
        <v>2</v>
      </c>
    </row>
    <row r="49" spans="1:23" x14ac:dyDescent="0.25">
      <c r="A49" t="s">
        <v>83</v>
      </c>
      <c r="B49" t="s">
        <v>58</v>
      </c>
      <c r="C49">
        <v>6</v>
      </c>
      <c r="L49">
        <v>0.31</v>
      </c>
      <c r="M49">
        <f t="shared" si="1"/>
        <v>7440000</v>
      </c>
      <c r="P49" t="s">
        <v>104</v>
      </c>
      <c r="Q49">
        <v>0.12</v>
      </c>
      <c r="R49" t="s">
        <v>115</v>
      </c>
      <c r="S49">
        <f t="shared" si="2"/>
        <v>120000</v>
      </c>
      <c r="V49" t="s">
        <v>47</v>
      </c>
      <c r="W49">
        <v>2</v>
      </c>
    </row>
    <row r="50" spans="1:23" x14ac:dyDescent="0.25">
      <c r="A50" t="s">
        <v>84</v>
      </c>
      <c r="B50" t="s">
        <v>58</v>
      </c>
      <c r="C50">
        <v>6</v>
      </c>
      <c r="L50">
        <v>0.33</v>
      </c>
      <c r="M50">
        <f t="shared" si="1"/>
        <v>7920000</v>
      </c>
      <c r="P50" t="s">
        <v>104</v>
      </c>
      <c r="Q50">
        <v>0.14000000000000001</v>
      </c>
      <c r="R50" t="s">
        <v>115</v>
      </c>
      <c r="S50">
        <f t="shared" si="2"/>
        <v>140000</v>
      </c>
      <c r="V50" t="s">
        <v>47</v>
      </c>
      <c r="W50">
        <v>2</v>
      </c>
    </row>
    <row r="51" spans="1:23" x14ac:dyDescent="0.25">
      <c r="A51" t="s">
        <v>85</v>
      </c>
      <c r="B51" t="s">
        <v>58</v>
      </c>
      <c r="C51">
        <v>6</v>
      </c>
      <c r="L51">
        <v>0.32600000000000001</v>
      </c>
      <c r="M51">
        <f t="shared" si="1"/>
        <v>7824000</v>
      </c>
      <c r="P51" t="s">
        <v>104</v>
      </c>
      <c r="Q51">
        <v>0.18</v>
      </c>
      <c r="R51" t="s">
        <v>115</v>
      </c>
      <c r="S51">
        <f t="shared" si="2"/>
        <v>180000</v>
      </c>
      <c r="V51" t="s">
        <v>47</v>
      </c>
      <c r="W51">
        <v>2</v>
      </c>
    </row>
    <row r="52" spans="1:23" x14ac:dyDescent="0.25">
      <c r="A52" t="s">
        <v>86</v>
      </c>
      <c r="B52" t="s">
        <v>58</v>
      </c>
      <c r="C52">
        <v>6</v>
      </c>
      <c r="L52">
        <v>0.34</v>
      </c>
      <c r="M52">
        <f t="shared" si="1"/>
        <v>8160000</v>
      </c>
      <c r="P52" t="s">
        <v>104</v>
      </c>
      <c r="Q52">
        <v>0.2</v>
      </c>
      <c r="R52" t="s">
        <v>115</v>
      </c>
      <c r="S52">
        <f t="shared" si="2"/>
        <v>200000</v>
      </c>
      <c r="V52" t="s">
        <v>47</v>
      </c>
      <c r="W52">
        <v>2</v>
      </c>
    </row>
    <row r="53" spans="1:23" x14ac:dyDescent="0.25">
      <c r="A53" t="s">
        <v>87</v>
      </c>
      <c r="B53" t="s">
        <v>58</v>
      </c>
      <c r="C53">
        <v>6</v>
      </c>
      <c r="L53">
        <v>0.03</v>
      </c>
      <c r="M53">
        <f t="shared" si="1"/>
        <v>720000</v>
      </c>
      <c r="P53" t="s">
        <v>104</v>
      </c>
      <c r="Q53">
        <v>0.01</v>
      </c>
      <c r="R53" t="s">
        <v>115</v>
      </c>
      <c r="S53">
        <f t="shared" si="2"/>
        <v>10000</v>
      </c>
      <c r="V53" t="s">
        <v>47</v>
      </c>
      <c r="W53">
        <v>2</v>
      </c>
    </row>
    <row r="54" spans="1:23" x14ac:dyDescent="0.25">
      <c r="A54" t="s">
        <v>88</v>
      </c>
      <c r="B54" t="s">
        <v>58</v>
      </c>
      <c r="C54">
        <v>6</v>
      </c>
      <c r="L54">
        <v>0.16</v>
      </c>
      <c r="M54">
        <f t="shared" si="1"/>
        <v>3840000</v>
      </c>
      <c r="P54" t="s">
        <v>104</v>
      </c>
      <c r="Q54">
        <v>0.05</v>
      </c>
      <c r="R54" t="s">
        <v>115</v>
      </c>
      <c r="S54">
        <f t="shared" si="2"/>
        <v>50000</v>
      </c>
      <c r="V54" t="s">
        <v>47</v>
      </c>
      <c r="W54">
        <v>2</v>
      </c>
    </row>
    <row r="55" spans="1:23" x14ac:dyDescent="0.25">
      <c r="A55" t="s">
        <v>89</v>
      </c>
      <c r="B55" t="s">
        <v>58</v>
      </c>
      <c r="C55">
        <v>6</v>
      </c>
      <c r="L55">
        <v>0.315</v>
      </c>
      <c r="M55">
        <f t="shared" si="1"/>
        <v>7560000</v>
      </c>
      <c r="P55" t="s">
        <v>104</v>
      </c>
      <c r="Q55">
        <v>0.1</v>
      </c>
      <c r="R55" t="s">
        <v>115</v>
      </c>
      <c r="S55">
        <f t="shared" si="2"/>
        <v>100000</v>
      </c>
      <c r="V55" t="s">
        <v>47</v>
      </c>
      <c r="W55">
        <v>2</v>
      </c>
    </row>
    <row r="56" spans="1:23" x14ac:dyDescent="0.25">
      <c r="A56" t="s">
        <v>90</v>
      </c>
      <c r="B56" t="s">
        <v>58</v>
      </c>
      <c r="C56">
        <v>6</v>
      </c>
      <c r="L56">
        <v>0.38</v>
      </c>
      <c r="M56">
        <f t="shared" si="1"/>
        <v>9120000</v>
      </c>
      <c r="P56" t="s">
        <v>104</v>
      </c>
      <c r="Q56">
        <v>0.12</v>
      </c>
      <c r="R56" t="s">
        <v>115</v>
      </c>
      <c r="S56">
        <f t="shared" si="2"/>
        <v>120000</v>
      </c>
      <c r="V56" t="s">
        <v>47</v>
      </c>
      <c r="W56">
        <v>2</v>
      </c>
    </row>
    <row r="57" spans="1:23" x14ac:dyDescent="0.25">
      <c r="A57" t="s">
        <v>91</v>
      </c>
      <c r="B57" t="s">
        <v>58</v>
      </c>
      <c r="C57">
        <v>6</v>
      </c>
      <c r="L57">
        <v>0.35499999999999998</v>
      </c>
      <c r="M57">
        <f t="shared" si="1"/>
        <v>8520000</v>
      </c>
      <c r="P57" t="s">
        <v>104</v>
      </c>
      <c r="Q57">
        <v>0.14000000000000001</v>
      </c>
      <c r="R57" t="s">
        <v>115</v>
      </c>
      <c r="S57">
        <f t="shared" si="2"/>
        <v>140000</v>
      </c>
      <c r="V57" t="s">
        <v>47</v>
      </c>
      <c r="W57">
        <v>2</v>
      </c>
    </row>
    <row r="58" spans="1:23" x14ac:dyDescent="0.25">
      <c r="A58" t="s">
        <v>92</v>
      </c>
      <c r="B58" t="s">
        <v>58</v>
      </c>
      <c r="C58">
        <v>6</v>
      </c>
      <c r="L58">
        <v>0.42</v>
      </c>
      <c r="M58">
        <f t="shared" si="1"/>
        <v>10080000</v>
      </c>
      <c r="P58" t="s">
        <v>104</v>
      </c>
      <c r="Q58">
        <v>0.16</v>
      </c>
      <c r="R58" t="s">
        <v>115</v>
      </c>
      <c r="S58">
        <f t="shared" si="2"/>
        <v>160000</v>
      </c>
      <c r="V58" t="s">
        <v>47</v>
      </c>
      <c r="W58">
        <v>2</v>
      </c>
    </row>
    <row r="59" spans="1:23" x14ac:dyDescent="0.25">
      <c r="A59" t="s">
        <v>93</v>
      </c>
      <c r="B59" t="s">
        <v>58</v>
      </c>
      <c r="C59">
        <v>6</v>
      </c>
      <c r="L59">
        <v>0.38700000000000001</v>
      </c>
      <c r="M59">
        <f t="shared" si="1"/>
        <v>9288000</v>
      </c>
      <c r="P59" t="s">
        <v>104</v>
      </c>
      <c r="Q59">
        <v>0.18</v>
      </c>
      <c r="R59" t="s">
        <v>115</v>
      </c>
      <c r="S59">
        <f t="shared" si="2"/>
        <v>180000</v>
      </c>
      <c r="V59" t="s">
        <v>47</v>
      </c>
      <c r="W59">
        <v>2</v>
      </c>
    </row>
    <row r="60" spans="1:23" x14ac:dyDescent="0.25">
      <c r="A60" t="s">
        <v>94</v>
      </c>
      <c r="B60" t="s">
        <v>58</v>
      </c>
      <c r="C60">
        <v>6</v>
      </c>
      <c r="L60">
        <v>0.42</v>
      </c>
      <c r="M60">
        <f t="shared" si="1"/>
        <v>10080000</v>
      </c>
      <c r="P60" t="s">
        <v>104</v>
      </c>
      <c r="Q60">
        <v>0.2</v>
      </c>
      <c r="R60" t="s">
        <v>115</v>
      </c>
      <c r="S60">
        <f t="shared" si="2"/>
        <v>200000</v>
      </c>
      <c r="V60" t="s">
        <v>47</v>
      </c>
      <c r="W60">
        <v>2</v>
      </c>
    </row>
    <row r="61" spans="1:23" x14ac:dyDescent="0.25">
      <c r="A61" t="s">
        <v>95</v>
      </c>
      <c r="B61" t="s">
        <v>58</v>
      </c>
      <c r="C61">
        <v>6</v>
      </c>
      <c r="L61">
        <v>4.4999999999999998E-2</v>
      </c>
      <c r="M61">
        <f t="shared" si="1"/>
        <v>1080000</v>
      </c>
      <c r="P61" t="s">
        <v>104</v>
      </c>
      <c r="Q61">
        <v>0.01</v>
      </c>
      <c r="R61" t="s">
        <v>115</v>
      </c>
      <c r="S61">
        <f t="shared" si="2"/>
        <v>10000</v>
      </c>
      <c r="V61" t="s">
        <v>47</v>
      </c>
      <c r="W61">
        <v>2</v>
      </c>
    </row>
    <row r="62" spans="1:23" x14ac:dyDescent="0.25">
      <c r="A62" t="s">
        <v>96</v>
      </c>
      <c r="B62" t="s">
        <v>58</v>
      </c>
      <c r="C62">
        <v>6</v>
      </c>
      <c r="L62">
        <v>0.17</v>
      </c>
      <c r="M62">
        <f t="shared" si="1"/>
        <v>4080000</v>
      </c>
      <c r="P62" t="s">
        <v>104</v>
      </c>
      <c r="Q62">
        <v>0.05</v>
      </c>
      <c r="R62" t="s">
        <v>115</v>
      </c>
      <c r="S62">
        <f t="shared" si="2"/>
        <v>50000</v>
      </c>
      <c r="V62" t="s">
        <v>47</v>
      </c>
      <c r="W62">
        <v>2</v>
      </c>
    </row>
    <row r="63" spans="1:23" x14ac:dyDescent="0.25">
      <c r="A63" t="s">
        <v>97</v>
      </c>
      <c r="B63" t="s">
        <v>58</v>
      </c>
      <c r="C63">
        <v>6</v>
      </c>
      <c r="L63">
        <v>0.32500000000000001</v>
      </c>
      <c r="M63">
        <f t="shared" si="1"/>
        <v>7800000</v>
      </c>
      <c r="P63" t="s">
        <v>104</v>
      </c>
      <c r="Q63">
        <v>7.4999999999999997E-2</v>
      </c>
      <c r="R63" t="s">
        <v>115</v>
      </c>
      <c r="S63">
        <f t="shared" si="2"/>
        <v>75000</v>
      </c>
      <c r="V63" t="s">
        <v>47</v>
      </c>
      <c r="W63">
        <v>2</v>
      </c>
    </row>
    <row r="64" spans="1:23" x14ac:dyDescent="0.25">
      <c r="A64" t="s">
        <v>98</v>
      </c>
      <c r="B64" t="s">
        <v>58</v>
      </c>
      <c r="C64">
        <v>6</v>
      </c>
      <c r="L64">
        <v>0.34</v>
      </c>
      <c r="M64">
        <f t="shared" si="1"/>
        <v>8160000</v>
      </c>
      <c r="P64" t="s">
        <v>104</v>
      </c>
      <c r="Q64">
        <v>0.1</v>
      </c>
      <c r="R64" t="s">
        <v>115</v>
      </c>
      <c r="S64">
        <f t="shared" si="2"/>
        <v>100000</v>
      </c>
      <c r="V64" t="s">
        <v>47</v>
      </c>
      <c r="W64">
        <v>2</v>
      </c>
    </row>
    <row r="65" spans="1:23" x14ac:dyDescent="0.25">
      <c r="A65" t="s">
        <v>99</v>
      </c>
      <c r="B65" t="s">
        <v>58</v>
      </c>
      <c r="C65">
        <v>6</v>
      </c>
      <c r="L65">
        <v>0.42</v>
      </c>
      <c r="M65">
        <f t="shared" si="1"/>
        <v>10080000</v>
      </c>
      <c r="P65" t="s">
        <v>104</v>
      </c>
      <c r="Q65">
        <v>0.12</v>
      </c>
      <c r="R65" t="s">
        <v>115</v>
      </c>
      <c r="S65">
        <f t="shared" si="2"/>
        <v>120000</v>
      </c>
      <c r="V65" t="s">
        <v>47</v>
      </c>
      <c r="W65">
        <v>2</v>
      </c>
    </row>
    <row r="66" spans="1:23" x14ac:dyDescent="0.25">
      <c r="A66" t="s">
        <v>100</v>
      </c>
      <c r="B66" t="s">
        <v>58</v>
      </c>
      <c r="C66">
        <v>6</v>
      </c>
      <c r="L66">
        <v>0.53</v>
      </c>
      <c r="M66">
        <f t="shared" si="1"/>
        <v>12720000</v>
      </c>
      <c r="P66" t="s">
        <v>104</v>
      </c>
      <c r="Q66">
        <v>0.14000000000000001</v>
      </c>
      <c r="R66" t="s">
        <v>115</v>
      </c>
      <c r="S66">
        <f t="shared" si="2"/>
        <v>140000</v>
      </c>
      <c r="V66" t="s">
        <v>47</v>
      </c>
      <c r="W66">
        <v>2</v>
      </c>
    </row>
    <row r="67" spans="1:23" x14ac:dyDescent="0.25">
      <c r="A67" t="s">
        <v>101</v>
      </c>
      <c r="B67" t="s">
        <v>58</v>
      </c>
      <c r="C67">
        <v>6</v>
      </c>
      <c r="L67">
        <v>0.5</v>
      </c>
      <c r="M67">
        <f t="shared" si="1"/>
        <v>12000000</v>
      </c>
      <c r="P67" t="s">
        <v>104</v>
      </c>
      <c r="Q67">
        <v>0.16</v>
      </c>
      <c r="R67" t="s">
        <v>115</v>
      </c>
      <c r="S67">
        <f t="shared" si="2"/>
        <v>160000</v>
      </c>
      <c r="V67" t="s">
        <v>47</v>
      </c>
      <c r="W67">
        <v>2</v>
      </c>
    </row>
    <row r="68" spans="1:23" x14ac:dyDescent="0.25">
      <c r="A68" t="s">
        <v>102</v>
      </c>
      <c r="B68" t="s">
        <v>58</v>
      </c>
      <c r="C68">
        <v>6</v>
      </c>
      <c r="L68">
        <v>0.52</v>
      </c>
      <c r="M68">
        <f t="shared" si="1"/>
        <v>12480000</v>
      </c>
      <c r="P68" t="s">
        <v>104</v>
      </c>
      <c r="Q68">
        <v>0.18</v>
      </c>
      <c r="R68" t="s">
        <v>115</v>
      </c>
      <c r="S68">
        <f t="shared" si="2"/>
        <v>180000</v>
      </c>
      <c r="V68" t="s">
        <v>47</v>
      </c>
      <c r="W68">
        <v>2</v>
      </c>
    </row>
    <row r="69" spans="1:23" x14ac:dyDescent="0.25">
      <c r="A69" t="s">
        <v>103</v>
      </c>
      <c r="B69" t="s">
        <v>58</v>
      </c>
      <c r="C69">
        <v>6</v>
      </c>
      <c r="L69">
        <v>0.5</v>
      </c>
      <c r="M69">
        <f t="shared" si="1"/>
        <v>12000000</v>
      </c>
      <c r="P69" t="s">
        <v>104</v>
      </c>
      <c r="Q69">
        <v>0.2</v>
      </c>
      <c r="R69" t="s">
        <v>115</v>
      </c>
      <c r="S69">
        <f t="shared" si="2"/>
        <v>200000</v>
      </c>
      <c r="V69" t="s">
        <v>47</v>
      </c>
      <c r="W69">
        <v>2</v>
      </c>
    </row>
    <row r="70" spans="1:23" x14ac:dyDescent="0.25">
      <c r="A70" t="s">
        <v>105</v>
      </c>
      <c r="B70" t="s">
        <v>106</v>
      </c>
      <c r="C70">
        <v>11</v>
      </c>
      <c r="G70" s="2"/>
      <c r="L70">
        <v>0.47199999999999998</v>
      </c>
      <c r="M70">
        <f>L70*(10^4)*24</f>
        <v>113280</v>
      </c>
      <c r="N70" s="3" t="s">
        <v>125</v>
      </c>
      <c r="O70" t="s">
        <v>107</v>
      </c>
      <c r="P70" t="s">
        <v>136</v>
      </c>
      <c r="Q70">
        <v>5.0999999999999997E-2</v>
      </c>
      <c r="R70" t="s">
        <v>108</v>
      </c>
      <c r="S70">
        <v>1025</v>
      </c>
      <c r="V70" t="s">
        <v>47</v>
      </c>
      <c r="W70">
        <v>1</v>
      </c>
    </row>
    <row r="71" spans="1:23" x14ac:dyDescent="0.25">
      <c r="A71" t="s">
        <v>105</v>
      </c>
      <c r="B71" t="s">
        <v>106</v>
      </c>
      <c r="C71">
        <v>11</v>
      </c>
      <c r="G71" s="2"/>
      <c r="L71">
        <v>2.3969999999999998</v>
      </c>
      <c r="M71">
        <f t="shared" ref="M71:M80" si="3">L71*(10^4)*24</f>
        <v>575279.99999999988</v>
      </c>
      <c r="N71" s="3" t="s">
        <v>126</v>
      </c>
      <c r="O71" t="s">
        <v>107</v>
      </c>
      <c r="P71" t="s">
        <v>25</v>
      </c>
      <c r="Q71">
        <v>0.17100000000000001</v>
      </c>
      <c r="R71" t="s">
        <v>108</v>
      </c>
      <c r="S71">
        <v>3427</v>
      </c>
      <c r="V71" t="s">
        <v>47</v>
      </c>
      <c r="W71">
        <v>1</v>
      </c>
    </row>
    <row r="72" spans="1:23" x14ac:dyDescent="0.25">
      <c r="A72" t="s">
        <v>105</v>
      </c>
      <c r="B72" t="s">
        <v>106</v>
      </c>
      <c r="C72">
        <v>11</v>
      </c>
      <c r="F72" s="2"/>
      <c r="G72" s="2"/>
      <c r="L72">
        <v>2.7109999999999999</v>
      </c>
      <c r="M72">
        <f t="shared" si="3"/>
        <v>650640</v>
      </c>
      <c r="N72" s="3" t="s">
        <v>127</v>
      </c>
      <c r="O72" t="s">
        <v>107</v>
      </c>
      <c r="P72" t="s">
        <v>25</v>
      </c>
      <c r="Q72">
        <v>0.26900000000000002</v>
      </c>
      <c r="R72" t="s">
        <v>108</v>
      </c>
      <c r="S72">
        <v>5382</v>
      </c>
      <c r="V72" t="s">
        <v>47</v>
      </c>
      <c r="W72">
        <v>1</v>
      </c>
    </row>
    <row r="73" spans="1:23" x14ac:dyDescent="0.25">
      <c r="A73" t="s">
        <v>105</v>
      </c>
      <c r="B73" t="s">
        <v>106</v>
      </c>
      <c r="C73">
        <v>11</v>
      </c>
      <c r="F73" s="2"/>
      <c r="G73" s="2"/>
      <c r="L73">
        <v>3.2450000000000001</v>
      </c>
      <c r="M73">
        <f t="shared" si="3"/>
        <v>778800</v>
      </c>
      <c r="N73" s="3" t="s">
        <v>128</v>
      </c>
      <c r="O73" t="s">
        <v>107</v>
      </c>
      <c r="P73" t="s">
        <v>25</v>
      </c>
      <c r="Q73">
        <v>0.50600000000000001</v>
      </c>
      <c r="R73" t="s">
        <v>108</v>
      </c>
      <c r="S73">
        <v>10135</v>
      </c>
      <c r="V73" t="s">
        <v>47</v>
      </c>
      <c r="W73">
        <v>1</v>
      </c>
    </row>
    <row r="74" spans="1:23" x14ac:dyDescent="0.25">
      <c r="A74" t="s">
        <v>105</v>
      </c>
      <c r="B74" t="s">
        <v>106</v>
      </c>
      <c r="C74">
        <v>11</v>
      </c>
      <c r="F74" s="2"/>
      <c r="G74" s="2"/>
      <c r="L74">
        <v>3.2869999999999999</v>
      </c>
      <c r="M74">
        <f t="shared" si="3"/>
        <v>788880</v>
      </c>
      <c r="N74" s="3" t="s">
        <v>129</v>
      </c>
      <c r="O74" t="s">
        <v>107</v>
      </c>
      <c r="P74" t="s">
        <v>25</v>
      </c>
      <c r="Q74">
        <v>4.2140000000000004</v>
      </c>
      <c r="R74" t="s">
        <v>108</v>
      </c>
      <c r="S74">
        <v>84152</v>
      </c>
      <c r="V74" t="s">
        <v>47</v>
      </c>
      <c r="W74">
        <v>1</v>
      </c>
    </row>
    <row r="75" spans="1:23" x14ac:dyDescent="0.25">
      <c r="A75" t="s">
        <v>105</v>
      </c>
      <c r="B75" t="s">
        <v>106</v>
      </c>
      <c r="C75">
        <v>11</v>
      </c>
      <c r="F75" s="2"/>
      <c r="G75" s="2"/>
      <c r="L75">
        <v>3.5870000000000002</v>
      </c>
      <c r="M75">
        <f t="shared" si="3"/>
        <v>860880</v>
      </c>
      <c r="N75" s="3" t="s">
        <v>130</v>
      </c>
      <c r="O75" t="s">
        <v>107</v>
      </c>
      <c r="P75" t="s">
        <v>25</v>
      </c>
      <c r="Q75">
        <v>4.9530000000000003</v>
      </c>
      <c r="R75" t="s">
        <v>108</v>
      </c>
      <c r="S75">
        <v>99460</v>
      </c>
      <c r="V75" t="s">
        <v>47</v>
      </c>
      <c r="W75">
        <v>1</v>
      </c>
    </row>
    <row r="76" spans="1:23" x14ac:dyDescent="0.25">
      <c r="A76" t="s">
        <v>105</v>
      </c>
      <c r="B76" t="s">
        <v>106</v>
      </c>
      <c r="C76">
        <v>11</v>
      </c>
      <c r="F76" s="2"/>
      <c r="G76" s="2"/>
      <c r="L76">
        <v>3.2010000000000001</v>
      </c>
      <c r="M76">
        <f t="shared" si="3"/>
        <v>768240</v>
      </c>
      <c r="N76" s="3" t="s">
        <v>131</v>
      </c>
      <c r="O76" t="s">
        <v>107</v>
      </c>
      <c r="P76" t="s">
        <v>25</v>
      </c>
      <c r="Q76">
        <v>25.689</v>
      </c>
      <c r="R76" t="s">
        <v>108</v>
      </c>
      <c r="S76">
        <f>4.824*10^5</f>
        <v>482400</v>
      </c>
    </row>
    <row r="77" spans="1:23" x14ac:dyDescent="0.25">
      <c r="A77" t="s">
        <v>105</v>
      </c>
      <c r="B77" t="s">
        <v>106</v>
      </c>
      <c r="C77">
        <v>11</v>
      </c>
      <c r="F77" s="2"/>
      <c r="G77" s="2"/>
      <c r="L77">
        <v>5.2060000000000004</v>
      </c>
      <c r="M77">
        <f t="shared" si="3"/>
        <v>1249440.0000000002</v>
      </c>
      <c r="N77" s="3" t="s">
        <v>132</v>
      </c>
      <c r="O77" t="s">
        <v>107</v>
      </c>
      <c r="P77" t="s">
        <v>25</v>
      </c>
      <c r="Q77">
        <v>24.236999999999998</v>
      </c>
      <c r="R77" t="s">
        <v>108</v>
      </c>
      <c r="S77">
        <f>5.192*10^5</f>
        <v>519200</v>
      </c>
    </row>
    <row r="78" spans="1:23" x14ac:dyDescent="0.25">
      <c r="A78" t="s">
        <v>105</v>
      </c>
      <c r="B78" t="s">
        <v>106</v>
      </c>
      <c r="C78">
        <v>11</v>
      </c>
      <c r="F78" s="2"/>
      <c r="G78" s="2"/>
      <c r="L78">
        <v>4.6340000000000003</v>
      </c>
      <c r="M78">
        <f t="shared" si="3"/>
        <v>1112160</v>
      </c>
      <c r="N78" s="3" t="s">
        <v>133</v>
      </c>
      <c r="O78" t="s">
        <v>107</v>
      </c>
      <c r="P78" t="s">
        <v>25</v>
      </c>
      <c r="Q78">
        <v>26.003</v>
      </c>
      <c r="R78" t="s">
        <v>108</v>
      </c>
      <c r="S78">
        <f>5.124*10^5</f>
        <v>512399.99999999994</v>
      </c>
    </row>
    <row r="79" spans="1:23" x14ac:dyDescent="0.25">
      <c r="A79" t="s">
        <v>105</v>
      </c>
      <c r="B79" t="s">
        <v>106</v>
      </c>
      <c r="C79">
        <v>11</v>
      </c>
      <c r="F79" s="2"/>
      <c r="G79" s="2"/>
      <c r="L79">
        <v>4.1520000000000001</v>
      </c>
      <c r="M79">
        <f t="shared" si="3"/>
        <v>996480</v>
      </c>
      <c r="N79" s="3" t="s">
        <v>134</v>
      </c>
      <c r="O79" t="s">
        <v>107</v>
      </c>
      <c r="P79" t="s">
        <v>25</v>
      </c>
      <c r="Q79">
        <v>63.042999999999999</v>
      </c>
      <c r="R79" t="s">
        <v>108</v>
      </c>
      <c r="S79">
        <f>1.264*10^6</f>
        <v>1264000</v>
      </c>
    </row>
    <row r="80" spans="1:23" x14ac:dyDescent="0.25">
      <c r="A80" t="s">
        <v>105</v>
      </c>
      <c r="B80" t="s">
        <v>106</v>
      </c>
      <c r="C80">
        <v>11</v>
      </c>
      <c r="F80" s="2"/>
      <c r="G80" s="2"/>
      <c r="L80">
        <v>2.4710000000000001</v>
      </c>
      <c r="M80">
        <f t="shared" si="3"/>
        <v>593040</v>
      </c>
      <c r="N80" s="3" t="s">
        <v>135</v>
      </c>
      <c r="O80" t="s">
        <v>107</v>
      </c>
      <c r="P80" t="s">
        <v>25</v>
      </c>
      <c r="Q80">
        <v>69.108999999999995</v>
      </c>
      <c r="R80" t="s">
        <v>108</v>
      </c>
      <c r="S80">
        <f>1.377*10^7</f>
        <v>13770000</v>
      </c>
    </row>
    <row r="81" spans="1:23" x14ac:dyDescent="0.25">
      <c r="A81" s="1" t="s">
        <v>109</v>
      </c>
      <c r="B81" s="1" t="s">
        <v>110</v>
      </c>
      <c r="C81" s="1">
        <v>3</v>
      </c>
      <c r="D81" s="1"/>
      <c r="E81" s="1"/>
      <c r="F81" s="2"/>
      <c r="L81">
        <v>7.0000000000000007E-2</v>
      </c>
      <c r="P81" t="s">
        <v>104</v>
      </c>
      <c r="Q81">
        <v>0.2</v>
      </c>
      <c r="R81" t="s">
        <v>114</v>
      </c>
      <c r="S81">
        <f>Q81*10^6</f>
        <v>200000</v>
      </c>
      <c r="V81" t="s">
        <v>47</v>
      </c>
      <c r="W81">
        <v>1</v>
      </c>
    </row>
    <row r="82" spans="1:23" x14ac:dyDescent="0.25">
      <c r="A82" s="1" t="s">
        <v>111</v>
      </c>
      <c r="B82" s="1" t="s">
        <v>110</v>
      </c>
      <c r="C82" s="1">
        <v>3</v>
      </c>
      <c r="D82" s="1"/>
      <c r="E82" s="1"/>
      <c r="F82" s="2"/>
      <c r="L82">
        <v>0.17</v>
      </c>
      <c r="P82" t="s">
        <v>104</v>
      </c>
      <c r="Q82">
        <v>0.2</v>
      </c>
      <c r="R82" t="s">
        <v>114</v>
      </c>
      <c r="S82">
        <f t="shared" ref="S82:S84" si="4">Q82*10^6</f>
        <v>200000</v>
      </c>
      <c r="V82" t="s">
        <v>47</v>
      </c>
      <c r="W82">
        <v>1</v>
      </c>
    </row>
    <row r="83" spans="1:23" x14ac:dyDescent="0.25">
      <c r="A83" s="1" t="s">
        <v>112</v>
      </c>
      <c r="B83" s="1" t="s">
        <v>110</v>
      </c>
      <c r="C83" s="1">
        <v>3</v>
      </c>
      <c r="D83" s="1"/>
      <c r="E83" s="1"/>
      <c r="F83" s="2"/>
      <c r="L83">
        <v>0.28999999999999998</v>
      </c>
      <c r="P83" t="s">
        <v>104</v>
      </c>
      <c r="Q83">
        <v>0.2</v>
      </c>
      <c r="R83" t="s">
        <v>114</v>
      </c>
      <c r="S83">
        <f t="shared" si="4"/>
        <v>200000</v>
      </c>
      <c r="V83" t="s">
        <v>47</v>
      </c>
      <c r="W83">
        <v>1</v>
      </c>
    </row>
    <row r="84" spans="1:23" x14ac:dyDescent="0.25">
      <c r="A84" s="1" t="s">
        <v>113</v>
      </c>
      <c r="B84" s="1" t="s">
        <v>110</v>
      </c>
      <c r="C84" s="1">
        <v>3</v>
      </c>
      <c r="D84" s="1"/>
      <c r="E84" s="1"/>
      <c r="L84">
        <v>0.26</v>
      </c>
      <c r="P84" t="s">
        <v>104</v>
      </c>
      <c r="Q84">
        <v>0.2</v>
      </c>
      <c r="R84" t="s">
        <v>114</v>
      </c>
      <c r="S84">
        <f t="shared" si="4"/>
        <v>200000</v>
      </c>
      <c r="V84" t="s">
        <v>47</v>
      </c>
      <c r="W84">
        <v>1</v>
      </c>
    </row>
    <row r="85" spans="1:23" x14ac:dyDescent="0.25">
      <c r="A85" t="s">
        <v>119</v>
      </c>
      <c r="B85" t="s">
        <v>120</v>
      </c>
      <c r="C85" t="s">
        <v>122</v>
      </c>
      <c r="L85">
        <v>0.19</v>
      </c>
      <c r="N85">
        <v>0.05</v>
      </c>
      <c r="O85" t="s">
        <v>121</v>
      </c>
      <c r="P85" t="s">
        <v>124</v>
      </c>
      <c r="Q85">
        <v>0.59</v>
      </c>
      <c r="R85" t="s">
        <v>123</v>
      </c>
      <c r="V85" t="s">
        <v>47</v>
      </c>
    </row>
    <row r="86" spans="1:23" x14ac:dyDescent="0.25">
      <c r="A86" t="s">
        <v>119</v>
      </c>
      <c r="B86" t="s">
        <v>120</v>
      </c>
      <c r="C86" t="s">
        <v>122</v>
      </c>
      <c r="L86">
        <v>0.41</v>
      </c>
      <c r="N86">
        <v>0.04</v>
      </c>
      <c r="O86" t="s">
        <v>121</v>
      </c>
      <c r="P86" t="s">
        <v>124</v>
      </c>
      <c r="Q86">
        <v>1.47</v>
      </c>
      <c r="R86" t="s">
        <v>123</v>
      </c>
      <c r="V86" t="s">
        <v>47</v>
      </c>
    </row>
    <row r="87" spans="1:23" x14ac:dyDescent="0.25">
      <c r="A87" t="s">
        <v>119</v>
      </c>
      <c r="B87" t="s">
        <v>120</v>
      </c>
      <c r="C87" t="s">
        <v>122</v>
      </c>
      <c r="L87">
        <v>0.5</v>
      </c>
      <c r="N87">
        <v>8.2000000000000003E-2</v>
      </c>
      <c r="O87" t="s">
        <v>121</v>
      </c>
      <c r="P87" t="s">
        <v>124</v>
      </c>
      <c r="Q87">
        <v>2.4500000000000002</v>
      </c>
      <c r="R87" t="s">
        <v>123</v>
      </c>
      <c r="V87" t="s">
        <v>47</v>
      </c>
    </row>
    <row r="88" spans="1:23" x14ac:dyDescent="0.25">
      <c r="A88" t="s">
        <v>119</v>
      </c>
      <c r="B88" t="s">
        <v>120</v>
      </c>
      <c r="C88" t="s">
        <v>122</v>
      </c>
      <c r="L88">
        <v>0.65</v>
      </c>
      <c r="N88">
        <v>0.19</v>
      </c>
      <c r="O88" t="s">
        <v>121</v>
      </c>
      <c r="P88" t="s">
        <v>124</v>
      </c>
      <c r="Q88">
        <v>3.11</v>
      </c>
      <c r="R88" t="s">
        <v>123</v>
      </c>
      <c r="V88" t="s">
        <v>47</v>
      </c>
    </row>
    <row r="89" spans="1:23" x14ac:dyDescent="0.25">
      <c r="A89" t="s">
        <v>119</v>
      </c>
      <c r="B89" t="s">
        <v>120</v>
      </c>
      <c r="C89" t="s">
        <v>122</v>
      </c>
      <c r="L89">
        <v>0.76</v>
      </c>
      <c r="N89">
        <v>0.11</v>
      </c>
      <c r="O89" t="s">
        <v>121</v>
      </c>
      <c r="P89" t="s">
        <v>124</v>
      </c>
      <c r="Q89">
        <v>4.22</v>
      </c>
      <c r="R89" t="s">
        <v>123</v>
      </c>
      <c r="V89" t="s">
        <v>47</v>
      </c>
    </row>
    <row r="90" spans="1:23" x14ac:dyDescent="0.25">
      <c r="A90" t="s">
        <v>119</v>
      </c>
      <c r="B90" t="s">
        <v>120</v>
      </c>
      <c r="C90" t="s">
        <v>122</v>
      </c>
      <c r="L90">
        <v>0.75</v>
      </c>
      <c r="P90" t="s">
        <v>124</v>
      </c>
      <c r="Q90">
        <v>5.52</v>
      </c>
      <c r="R90" t="s">
        <v>123</v>
      </c>
      <c r="V90" t="s">
        <v>47</v>
      </c>
    </row>
    <row r="91" spans="1:23" x14ac:dyDescent="0.25">
      <c r="A91" t="s">
        <v>119</v>
      </c>
      <c r="B91" t="s">
        <v>120</v>
      </c>
      <c r="C91" t="s">
        <v>122</v>
      </c>
      <c r="L91">
        <v>0.73</v>
      </c>
      <c r="N91">
        <v>0.11</v>
      </c>
      <c r="O91" t="s">
        <v>121</v>
      </c>
      <c r="P91" t="s">
        <v>124</v>
      </c>
      <c r="Q91">
        <v>6.62</v>
      </c>
      <c r="R91" t="s">
        <v>123</v>
      </c>
      <c r="V91" t="s">
        <v>47</v>
      </c>
    </row>
    <row r="92" spans="1:23" x14ac:dyDescent="0.25">
      <c r="A92" t="s">
        <v>119</v>
      </c>
      <c r="B92" t="s">
        <v>120</v>
      </c>
      <c r="C92" t="s">
        <v>122</v>
      </c>
      <c r="L92">
        <v>0.87</v>
      </c>
      <c r="P92" t="s">
        <v>124</v>
      </c>
      <c r="Q92">
        <v>7.74</v>
      </c>
      <c r="R92" t="s">
        <v>123</v>
      </c>
      <c r="V92" t="s">
        <v>47</v>
      </c>
    </row>
    <row r="93" spans="1:23" x14ac:dyDescent="0.25">
      <c r="A93" t="s">
        <v>119</v>
      </c>
      <c r="B93" t="s">
        <v>120</v>
      </c>
      <c r="C93" t="s">
        <v>122</v>
      </c>
      <c r="L93">
        <v>1.24</v>
      </c>
      <c r="N93">
        <v>0.16</v>
      </c>
      <c r="O93" t="s">
        <v>121</v>
      </c>
      <c r="P93" t="s">
        <v>124</v>
      </c>
      <c r="Q93">
        <v>8.4600000000000009</v>
      </c>
      <c r="R93" t="s">
        <v>123</v>
      </c>
      <c r="V93" t="s">
        <v>47</v>
      </c>
    </row>
    <row r="94" spans="1:23" x14ac:dyDescent="0.25">
      <c r="A94" t="s">
        <v>119</v>
      </c>
      <c r="B94" t="s">
        <v>120</v>
      </c>
      <c r="C94" t="s">
        <v>122</v>
      </c>
      <c r="L94">
        <v>1.1299999999999999</v>
      </c>
      <c r="N94">
        <v>0.27</v>
      </c>
      <c r="O94" t="s">
        <v>121</v>
      </c>
      <c r="P94" t="s">
        <v>124</v>
      </c>
      <c r="Q94">
        <v>9.4600000000000009</v>
      </c>
      <c r="R94" t="s">
        <v>123</v>
      </c>
      <c r="V94" t="s">
        <v>47</v>
      </c>
    </row>
    <row r="95" spans="1:23" x14ac:dyDescent="0.25">
      <c r="A95" t="s">
        <v>119</v>
      </c>
      <c r="B95" t="s">
        <v>120</v>
      </c>
      <c r="C95" t="s">
        <v>122</v>
      </c>
      <c r="L95">
        <v>0.87</v>
      </c>
      <c r="P95" t="s">
        <v>124</v>
      </c>
      <c r="Q95">
        <v>10.5</v>
      </c>
      <c r="R95" t="s">
        <v>123</v>
      </c>
      <c r="V95" t="s">
        <v>47</v>
      </c>
    </row>
    <row r="96" spans="1:23" x14ac:dyDescent="0.25">
      <c r="A96" t="s">
        <v>119</v>
      </c>
      <c r="B96" t="s">
        <v>120</v>
      </c>
      <c r="C96" t="s">
        <v>122</v>
      </c>
      <c r="L96">
        <v>1.1299999999999999</v>
      </c>
      <c r="P96" t="s">
        <v>124</v>
      </c>
      <c r="Q96">
        <v>11.5</v>
      </c>
      <c r="R96" t="s">
        <v>123</v>
      </c>
      <c r="V96" t="s">
        <v>47</v>
      </c>
    </row>
    <row r="97" spans="1:22" x14ac:dyDescent="0.25">
      <c r="A97" t="s">
        <v>119</v>
      </c>
      <c r="B97" t="s">
        <v>120</v>
      </c>
      <c r="C97" t="s">
        <v>122</v>
      </c>
      <c r="L97">
        <v>1.84</v>
      </c>
      <c r="P97" t="s">
        <v>124</v>
      </c>
      <c r="Q97">
        <v>18.66</v>
      </c>
      <c r="R97" t="s">
        <v>123</v>
      </c>
      <c r="V97" t="s">
        <v>47</v>
      </c>
    </row>
    <row r="98" spans="1:22" x14ac:dyDescent="0.25">
      <c r="A98" t="s">
        <v>119</v>
      </c>
      <c r="B98" t="s">
        <v>120</v>
      </c>
      <c r="C98" t="s">
        <v>122</v>
      </c>
      <c r="L98">
        <v>2.08</v>
      </c>
      <c r="P98" t="s">
        <v>124</v>
      </c>
      <c r="Q98">
        <v>19.22</v>
      </c>
      <c r="R98" t="s">
        <v>123</v>
      </c>
      <c r="V98" t="s">
        <v>47</v>
      </c>
    </row>
    <row r="99" spans="1:22" x14ac:dyDescent="0.25">
      <c r="A99" t="s">
        <v>119</v>
      </c>
      <c r="B99" t="s">
        <v>120</v>
      </c>
      <c r="C99" t="s">
        <v>122</v>
      </c>
      <c r="L99">
        <v>0.92</v>
      </c>
      <c r="P99" t="s">
        <v>124</v>
      </c>
      <c r="Q99">
        <v>20.83</v>
      </c>
      <c r="R99" t="s">
        <v>123</v>
      </c>
      <c r="V99" t="s">
        <v>47</v>
      </c>
    </row>
    <row r="100" spans="1:22" x14ac:dyDescent="0.25">
      <c r="A100" t="s">
        <v>119</v>
      </c>
      <c r="B100" t="s">
        <v>120</v>
      </c>
      <c r="C100" t="s">
        <v>122</v>
      </c>
      <c r="L100">
        <v>1.04</v>
      </c>
      <c r="N100">
        <v>0.06</v>
      </c>
      <c r="O100" t="s">
        <v>121</v>
      </c>
      <c r="P100" t="s">
        <v>124</v>
      </c>
      <c r="Q100">
        <v>21.6</v>
      </c>
      <c r="R100" t="s">
        <v>123</v>
      </c>
      <c r="V100" t="s">
        <v>47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 Jo</cp:lastModifiedBy>
  <dcterms:created xsi:type="dcterms:W3CDTF">2019-12-02T14:50:45Z</dcterms:created>
  <dcterms:modified xsi:type="dcterms:W3CDTF">2019-12-06T16:29:09Z</dcterms:modified>
</cp:coreProperties>
</file>