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2038" documentId="8_{8303F361-5CFA-49CF-93EB-E47B0D017CB7}" xr6:coauthVersionLast="43" xr6:coauthVersionMax="43" xr10:uidLastSave="{45BAFCE0-C8F9-4312-9D84-0C6F00FCDB9E}"/>
  <bookViews>
    <workbookView xWindow="-120" yWindow="-120" windowWidth="29040" windowHeight="15840" activeTab="1"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9" i="2" l="1"/>
  <c r="P38" i="2"/>
  <c r="P169" i="2"/>
  <c r="P34" i="2"/>
  <c r="P33" i="2"/>
  <c r="AJ187" i="2" l="1"/>
  <c r="AC125" i="2" l="1"/>
  <c r="AC124" i="2"/>
  <c r="AC123" i="2"/>
  <c r="AC115" i="2" l="1"/>
  <c r="AC114" i="2"/>
  <c r="AC113" i="2"/>
  <c r="AC112" i="2"/>
  <c r="AA109" i="2"/>
  <c r="AC100" i="2" l="1"/>
  <c r="AC99" i="2"/>
  <c r="AA57" i="2" l="1"/>
  <c r="AC53" i="2" l="1"/>
  <c r="AC52" i="2"/>
  <c r="AC51" i="2"/>
  <c r="AC50" i="2"/>
  <c r="AC49" i="2"/>
</calcChain>
</file>

<file path=xl/sharedStrings.xml><?xml version="1.0" encoding="utf-8"?>
<sst xmlns="http://schemas.openxmlformats.org/spreadsheetml/2006/main" count="2210" uniqueCount="828">
  <si>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</si>
  <si>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</si>
  <si>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</si>
  <si>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</si>
  <si>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</si>
  <si>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</si>
  <si>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</si>
  <si>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</si>
  <si>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</si>
  <si>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</si>
  <si>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</si>
  <si>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</si>
  <si>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</si>
  <si>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</si>
  <si>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</si>
  <si>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</si>
  <si>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</si>
  <si>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</si>
  <si>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</si>
  <si>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</si>
  <si>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</si>
  <si>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</si>
  <si>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</si>
  <si>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</si>
  <si>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</si>
  <si>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</si>
  <si>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</si>
  <si>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</si>
  <si>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</si>
  <si>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</si>
  <si>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</si>
  <si>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</si>
  <si>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</si>
  <si>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</si>
  <si>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</si>
  <si>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</si>
  <si>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</si>
  <si>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</si>
  <si>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</si>
  <si>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</si>
  <si>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</si>
  <si>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</si>
  <si>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</si>
  <si>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</si>
  <si>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</si>
  <si>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</si>
  <si>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</si>
  <si>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</si>
  <si>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</si>
  <si>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</si>
  <si>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</si>
  <si>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</si>
  <si>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</si>
  <si>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</si>
  <si>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</si>
  <si>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</si>
  <si>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</si>
  <si>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</si>
  <si>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</si>
  <si>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</si>
  <si>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</si>
  <si>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</si>
  <si>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</si>
  <si>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</si>
  <si>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</si>
  <si>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</si>
  <si>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</si>
  <si>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</si>
  <si>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</si>
  <si>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</si>
  <si>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</si>
  <si>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</si>
  <si>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</si>
  <si>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</si>
  <si>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</si>
  <si>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</si>
  <si>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</si>
  <si>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</si>
  <si>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</si>
  <si>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</si>
  <si>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</si>
  <si>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</si>
  <si>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</si>
  <si>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</si>
  <si>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</si>
  <si>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</si>
  <si>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</si>
  <si>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</si>
  <si>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</si>
  <si>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</si>
  <si>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</si>
  <si>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</si>
  <si>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</si>
  <si>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</si>
  <si>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</si>
  <si>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</si>
  <si>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</si>
  <si>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</si>
  <si>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</si>
  <si>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</si>
  <si>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</si>
  <si>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</si>
  <si>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</si>
  <si>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</si>
  <si>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</si>
  <si>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</si>
  <si>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</si>
  <si>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</si>
  <si>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</si>
  <si>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</si>
  <si>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</si>
  <si>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</si>
  <si>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</si>
  <si>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</si>
  <si>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</si>
  <si>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</si>
  <si>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</si>
  <si>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</si>
  <si>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</si>
  <si>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</si>
  <si>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</si>
  <si>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</si>
  <si>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</si>
  <si>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</si>
  <si>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</si>
  <si>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</si>
  <si>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</si>
  <si>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</si>
  <si>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</si>
  <si>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</si>
  <si>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</si>
  <si>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</si>
  <si>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</si>
  <si>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</si>
  <si>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</si>
  <si>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</si>
  <si>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</si>
  <si>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</si>
  <si>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</si>
  <si>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</si>
  <si>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</si>
  <si>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</si>
  <si>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</si>
  <si>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</si>
  <si>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</si>
  <si>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</si>
  <si>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</si>
  <si>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</si>
  <si>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</si>
  <si>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</si>
  <si>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</si>
  <si>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</si>
  <si>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</si>
  <si>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</si>
  <si>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</si>
  <si>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</si>
  <si>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</si>
  <si>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</si>
  <si>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</si>
  <si>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</si>
  <si>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</si>
  <si>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</si>
  <si>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</si>
  <si>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</si>
  <si>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</si>
  <si>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</si>
  <si>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</si>
  <si>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</si>
  <si>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</si>
  <si>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</si>
  <si>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</si>
  <si>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</si>
  <si>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</si>
  <si>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</si>
  <si>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</si>
  <si>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</si>
  <si>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</si>
  <si>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</si>
  <si>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</si>
  <si>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</si>
  <si>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</si>
  <si>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</si>
  <si>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</si>
  <si>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</si>
  <si>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</si>
  <si>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</si>
  <si>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</si>
  <si>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</si>
  <si>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</si>
  <si>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</si>
  <si>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</si>
  <si>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</si>
  <si>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</si>
  <si>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</si>
  <si>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</si>
  <si>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</si>
  <si>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</si>
  <si>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</si>
  <si>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</si>
  <si>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</si>
  <si>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</si>
  <si>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</si>
  <si>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</si>
  <si>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</si>
  <si>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</si>
  <si>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</si>
  <si>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</si>
  <si>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</si>
  <si>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</si>
  <si>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</si>
  <si>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</si>
  <si>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</si>
  <si>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</si>
  <si>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</si>
  <si>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</si>
  <si>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</si>
  <si>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</si>
  <si>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</si>
  <si>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</si>
  <si>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</si>
  <si>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</si>
  <si>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</si>
  <si>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</si>
  <si>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</si>
  <si>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</si>
  <si>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</si>
  <si>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</si>
  <si>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</si>
  <si>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</si>
  <si>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</si>
  <si>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</si>
  <si>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</si>
  <si>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</si>
  <si>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</si>
  <si>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</si>
  <si>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</si>
  <si>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</si>
  <si>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</si>
  <si>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</si>
  <si>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</si>
  <si>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</si>
  <si>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</si>
  <si>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</si>
  <si>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</si>
  <si>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</si>
  <si>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</si>
  <si>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</si>
  <si>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</si>
  <si>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</si>
  <si>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</si>
  <si>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</si>
  <si>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</si>
  <si>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</si>
  <si>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</si>
  <si>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</si>
  <si>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</si>
  <si>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</si>
  <si>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</si>
  <si>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</si>
  <si>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</si>
  <si>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</si>
  <si>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</si>
  <si>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</si>
  <si>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</si>
  <si>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</si>
  <si>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</si>
  <si>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</si>
  <si>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</si>
  <si>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</si>
  <si>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</si>
  <si>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</si>
  <si>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</si>
  <si>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</si>
  <si>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</si>
  <si>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</si>
  <si>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</si>
  <si>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</si>
  <si>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</si>
  <si>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</si>
  <si>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</si>
  <si>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</si>
  <si>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</si>
  <si>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</si>
  <si>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</si>
  <si>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</si>
  <si>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</si>
  <si>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</si>
  <si>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</si>
  <si>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</si>
  <si>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</si>
  <si>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</si>
  <si>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</si>
  <si>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</si>
  <si>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</si>
  <si>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</si>
  <si>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</si>
  <si>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</si>
  <si>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</si>
  <si>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</si>
  <si>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</si>
  <si>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</si>
  <si>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</si>
  <si>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</si>
  <si>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</si>
  <si>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</si>
  <si>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</si>
  <si>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</si>
  <si>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</si>
  <si>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</si>
  <si>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</si>
  <si>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</si>
  <si>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</si>
  <si>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</si>
  <si>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</si>
  <si>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</si>
  <si>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</si>
  <si>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</si>
  <si>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</si>
  <si>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</si>
  <si>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</si>
  <si>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</si>
  <si>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</si>
  <si>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</si>
  <si>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</si>
  <si>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</si>
  <si>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</si>
  <si>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</si>
  <si>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</si>
  <si>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</si>
  <si>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</si>
  <si>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</si>
  <si>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</si>
  <si>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</si>
  <si>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</si>
  <si>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</si>
  <si>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</si>
  <si>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</si>
  <si>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</si>
  <si>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</si>
  <si>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</si>
  <si>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</si>
  <si>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</si>
  <si>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</si>
  <si>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</si>
  <si>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</si>
  <si>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</si>
  <si>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</si>
  <si>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</si>
  <si>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</si>
  <si>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</si>
  <si>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</si>
  <si>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</si>
  <si>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</si>
  <si>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</si>
  <si>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</si>
  <si>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</si>
  <si>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</si>
  <si>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</si>
  <si>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</si>
  <si>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</si>
  <si>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</si>
  <si>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</si>
  <si>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</si>
  <si>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</si>
  <si>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</si>
  <si>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</si>
  <si>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</si>
  <si>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</si>
  <si>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</si>
  <si>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</si>
  <si>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</si>
  <si>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</si>
  <si>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</si>
  <si>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</si>
  <si>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</si>
  <si>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</si>
  <si>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</si>
  <si>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</si>
  <si>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</si>
  <si>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</si>
  <si>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</si>
  <si>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</si>
  <si>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</si>
  <si>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</si>
  <si>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</si>
  <si>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</si>
  <si>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</si>
  <si>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</si>
  <si>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</si>
  <si>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</si>
  <si>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</si>
  <si>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</si>
  <si>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</si>
  <si>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</si>
  <si>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</si>
  <si>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</si>
  <si>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</si>
  <si>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</si>
  <si>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</si>
  <si>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</si>
  <si>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</si>
  <si>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</si>
  <si>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</si>
  <si>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</si>
  <si>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</si>
  <si>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</si>
  <si>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</si>
  <si>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</si>
  <si>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</si>
  <si>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</si>
  <si>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</si>
  <si>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</si>
  <si>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</si>
  <si>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</si>
  <si>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</si>
  <si>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</si>
  <si>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</si>
  <si>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</si>
  <si>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</si>
  <si>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</si>
  <si>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</si>
  <si>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</si>
  <si>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</si>
  <si>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</si>
  <si>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</si>
  <si>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</si>
  <si>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</si>
  <si>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</si>
  <si>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</si>
  <si>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</si>
  <si>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</si>
  <si>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</si>
  <si>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</si>
  <si>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</si>
  <si>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</si>
  <si>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</si>
  <si>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</si>
  <si>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</si>
  <si>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</si>
  <si>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</si>
  <si>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</si>
  <si>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</si>
  <si>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</si>
  <si>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</si>
  <si>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</si>
  <si>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</si>
  <si>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</si>
  <si>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</si>
  <si>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</si>
  <si>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</si>
  <si>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</si>
  <si>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</si>
  <si>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</si>
  <si>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</si>
  <si>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</si>
  <si>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</si>
  <si>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</si>
  <si>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</si>
  <si>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</si>
  <si>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</si>
  <si>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</si>
  <si>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</si>
  <si>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</si>
  <si>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</si>
  <si>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</si>
  <si>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</si>
  <si>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</si>
  <si>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</si>
  <si>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</si>
  <si>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</si>
  <si>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</si>
  <si>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</si>
  <si>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</si>
  <si>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</si>
  <si>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</si>
  <si>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</si>
  <si>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</si>
  <si>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</si>
  <si>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</si>
  <si>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</si>
  <si>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</si>
  <si>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</si>
  <si>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</si>
  <si>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</si>
  <si>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</si>
  <si>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</si>
  <si>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</si>
  <si>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</si>
  <si>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</si>
  <si>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</si>
  <si>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</si>
  <si>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</si>
  <si>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</si>
  <si>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</si>
  <si>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</si>
  <si>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</si>
  <si>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</si>
  <si>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</si>
  <si>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</si>
  <si>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</si>
  <si>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</si>
  <si>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</si>
  <si>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</si>
  <si>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</si>
  <si>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</si>
  <si>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</si>
  <si>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</si>
  <si>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</si>
  <si>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</si>
  <si>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</si>
  <si>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</si>
  <si>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</si>
  <si>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</si>
  <si>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</si>
  <si>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</si>
  <si>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</si>
  <si>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</si>
  <si>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</si>
  <si>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</si>
  <si>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</si>
  <si>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</si>
  <si>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</si>
  <si>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</si>
  <si>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</si>
  <si>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</si>
  <si>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</si>
  <si>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</si>
  <si>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Aslan and Kapdan 2006</t>
  </si>
  <si>
    <t>Aslan and Kapdan 2007</t>
  </si>
  <si>
    <t>Aslan and Kapdan 2008</t>
  </si>
  <si>
    <t>Aslan and Kapdan 2009</t>
  </si>
  <si>
    <t>Aslan and Kapdan 2010</t>
  </si>
  <si>
    <t>Aslan and Kapdan 2011</t>
  </si>
  <si>
    <t>Aslan and Kapdan 2012</t>
  </si>
  <si>
    <t>Aslan and Kapdan 2013</t>
  </si>
  <si>
    <t>Aslan and Kapdan 2014</t>
  </si>
  <si>
    <t>Aslan and Kapdan 2015</t>
  </si>
  <si>
    <t>Aslan and Kapdan 2016</t>
  </si>
  <si>
    <t>Aslan and Kapdan 2017</t>
  </si>
  <si>
    <t>Aslan and Kapdan 2018</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</si>
  <si>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</si>
  <si>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</si>
  <si>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</si>
  <si>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</si>
  <si>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</si>
  <si>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</si>
  <si>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</si>
  <si>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</si>
  <si>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</si>
  <si>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</si>
  <si>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</si>
  <si>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</si>
  <si>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</si>
  <si>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</si>
  <si>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</si>
  <si>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</si>
  <si>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</si>
  <si>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</si>
  <si>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</si>
  <si>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</si>
  <si>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</si>
  <si>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</si>
  <si>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</si>
  <si>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</si>
  <si>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</si>
  <si>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</si>
  <si>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</si>
  <si>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</si>
  <si>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</si>
  <si>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</si>
  <si>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</si>
  <si>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</si>
  <si>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</si>
  <si>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</si>
  <si>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</si>
  <si>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</si>
  <si>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</si>
  <si>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</si>
  <si>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</si>
  <si>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</si>
  <si>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</si>
  <si>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</si>
  <si>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</si>
  <si>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</si>
  <si>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</si>
  <si>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</si>
  <si>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</si>
  <si>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</si>
  <si>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</si>
  <si>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</si>
  <si>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</si>
  <si>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</si>
  <si>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</si>
  <si>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</si>
  <si>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</si>
  <si>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</si>
  <si>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</si>
  <si>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</si>
  <si>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</si>
  <si>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</si>
  <si>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</si>
  <si>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</si>
  <si>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</si>
  <si>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</si>
  <si>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</si>
  <si>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</si>
  <si>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</si>
  <si>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</si>
  <si>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</si>
  <si>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</si>
  <si>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</si>
  <si>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</si>
  <si>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</si>
  <si>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</si>
  <si>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</si>
  <si>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</si>
  <si>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</si>
  <si>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</si>
  <si>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</si>
  <si>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</si>
  <si>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</si>
  <si>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</si>
  <si>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</si>
  <si>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</si>
  <si>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</si>
  <si>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</si>
  <si>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</si>
  <si>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</si>
  <si>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</si>
  <si>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gives error of +/- 0.11 but doesn't say what type of error</t>
  </si>
  <si>
    <t>gives error of +/- 0.13 but doesn't say what type of error</t>
  </si>
  <si>
    <t>gives error of +/-0.13 but doesn't say what type of error</t>
  </si>
  <si>
    <t>gives error of +/- 0.29 but doesn't say what type of error</t>
  </si>
  <si>
    <t>gives error of +/- 0.473 but doesn't say what type of error</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</si>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</sst>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198"/>
  <sheetViews>
    <sheetView topLeftCell="A91" workbookViewId="0">
      <selection activeCell="D198" sqref="D198"/>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739</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540</v>
      </c>
      <c r="B128" t="s">
        <v>541</v>
      </c>
      <c r="C128" t="s">
        <v>516</v>
      </c>
      <c r="D128" t="s">
        <v>48</v>
      </c>
      <c r="F128" t="s">
        <v>275</v>
      </c>
    </row>
    <row r="129" spans="1:7" x14ac:dyDescent="0.25">
      <c r="A129" t="s">
        <v>542</v>
      </c>
      <c r="B129" t="s">
        <v>543</v>
      </c>
      <c r="C129" t="s">
        <v>516</v>
      </c>
      <c r="D129" t="s">
        <v>48</v>
      </c>
      <c r="F129" t="s">
        <v>521</v>
      </c>
    </row>
    <row r="130" spans="1:7" x14ac:dyDescent="0.25">
      <c r="A130" t="s">
        <v>544</v>
      </c>
      <c r="B130" t="s">
        <v>545</v>
      </c>
      <c r="C130" t="s">
        <v>516</v>
      </c>
      <c r="D130" t="s">
        <v>107</v>
      </c>
      <c r="F130" t="s">
        <v>546</v>
      </c>
    </row>
    <row r="131" spans="1:7" x14ac:dyDescent="0.25">
      <c r="A131" t="s">
        <v>547</v>
      </c>
      <c r="B131" t="s">
        <v>548</v>
      </c>
      <c r="C131" t="s">
        <v>516</v>
      </c>
      <c r="D131" t="s">
        <v>48</v>
      </c>
      <c r="F131" t="s">
        <v>521</v>
      </c>
    </row>
    <row r="132" spans="1:7" x14ac:dyDescent="0.25">
      <c r="A132" t="s">
        <v>549</v>
      </c>
      <c r="B132" t="s">
        <v>550</v>
      </c>
      <c r="C132" t="s">
        <v>516</v>
      </c>
      <c r="D132" t="s">
        <v>48</v>
      </c>
      <c r="E132" t="s">
        <v>144</v>
      </c>
      <c r="F132" s="5" t="s">
        <v>553</v>
      </c>
    </row>
    <row r="133" spans="1:7" x14ac:dyDescent="0.25">
      <c r="A133" t="s">
        <v>551</v>
      </c>
      <c r="B133" t="s">
        <v>552</v>
      </c>
      <c r="C133" t="s">
        <v>516</v>
      </c>
      <c r="D133" t="s">
        <v>42</v>
      </c>
      <c r="E133" t="s">
        <v>122</v>
      </c>
    </row>
    <row r="134" spans="1:7" x14ac:dyDescent="0.25">
      <c r="A134" t="s">
        <v>555</v>
      </c>
      <c r="B134" t="s">
        <v>556</v>
      </c>
      <c r="C134" t="s">
        <v>516</v>
      </c>
      <c r="D134" t="s">
        <v>48</v>
      </c>
      <c r="F134" t="s">
        <v>521</v>
      </c>
    </row>
    <row r="135" spans="1:7" x14ac:dyDescent="0.25">
      <c r="A135" t="s">
        <v>557</v>
      </c>
      <c r="B135" t="s">
        <v>558</v>
      </c>
      <c r="C135" t="s">
        <v>516</v>
      </c>
      <c r="D135" t="s">
        <v>48</v>
      </c>
      <c r="F135" t="s">
        <v>521</v>
      </c>
      <c r="G135" t="s">
        <v>559</v>
      </c>
    </row>
    <row r="136" spans="1:7" x14ac:dyDescent="0.25">
      <c r="A136" t="s">
        <v>560</v>
      </c>
      <c r="B136" t="s">
        <v>561</v>
      </c>
      <c r="C136" t="s">
        <v>516</v>
      </c>
      <c r="D136" t="s">
        <v>48</v>
      </c>
      <c r="F136" t="s">
        <v>562</v>
      </c>
    </row>
    <row r="137" spans="1:7" x14ac:dyDescent="0.25">
      <c r="A137" t="s">
        <v>563</v>
      </c>
      <c r="B137" t="s">
        <v>564</v>
      </c>
      <c r="C137" t="s">
        <v>516</v>
      </c>
      <c r="D137" t="s">
        <v>48</v>
      </c>
      <c r="F137" t="s">
        <v>521</v>
      </c>
      <c r="G137" t="s">
        <v>565</v>
      </c>
    </row>
    <row r="138" spans="1:7" x14ac:dyDescent="0.25">
      <c r="A138" t="s">
        <v>566</v>
      </c>
      <c r="B138" t="s">
        <v>567</v>
      </c>
      <c r="C138" t="s">
        <v>516</v>
      </c>
      <c r="D138" t="s">
        <v>48</v>
      </c>
      <c r="F138" t="s">
        <v>568</v>
      </c>
      <c r="G138" s="5" t="s">
        <v>569</v>
      </c>
    </row>
    <row r="139" spans="1:7" x14ac:dyDescent="0.25">
      <c r="A139" t="s">
        <v>570</v>
      </c>
      <c r="B139" t="s">
        <v>571</v>
      </c>
      <c r="C139" t="s">
        <v>516</v>
      </c>
      <c r="D139" t="s">
        <v>48</v>
      </c>
      <c r="F139" t="s">
        <v>521</v>
      </c>
    </row>
    <row r="140" spans="1:7" x14ac:dyDescent="0.25">
      <c r="A140" t="s">
        <v>572</v>
      </c>
      <c r="B140" t="s">
        <v>573</v>
      </c>
      <c r="C140" t="s">
        <v>516</v>
      </c>
      <c r="D140" t="s">
        <v>42</v>
      </c>
      <c r="E140" t="s">
        <v>122</v>
      </c>
    </row>
    <row r="141" spans="1:7" x14ac:dyDescent="0.25">
      <c r="A141" t="s">
        <v>576</v>
      </c>
      <c r="B141" t="s">
        <v>577</v>
      </c>
      <c r="C141" t="s">
        <v>516</v>
      </c>
      <c r="D141" t="s">
        <v>48</v>
      </c>
      <c r="F141" t="s">
        <v>578</v>
      </c>
    </row>
    <row r="142" spans="1:7" x14ac:dyDescent="0.25">
      <c r="A142" t="s">
        <v>579</v>
      </c>
      <c r="B142" t="s">
        <v>580</v>
      </c>
      <c r="C142" t="s">
        <v>516</v>
      </c>
      <c r="D142" t="s">
        <v>42</v>
      </c>
      <c r="E142" t="s">
        <v>189</v>
      </c>
    </row>
    <row r="143" spans="1:7" x14ac:dyDescent="0.25">
      <c r="A143" t="s">
        <v>585</v>
      </c>
      <c r="B143" t="s">
        <v>586</v>
      </c>
      <c r="C143" t="s">
        <v>516</v>
      </c>
      <c r="D143" t="s">
        <v>48</v>
      </c>
      <c r="F143" t="s">
        <v>141</v>
      </c>
    </row>
    <row r="144" spans="1:7" x14ac:dyDescent="0.25">
      <c r="A144" t="s">
        <v>587</v>
      </c>
      <c r="B144" t="s">
        <v>588</v>
      </c>
      <c r="C144" t="s">
        <v>516</v>
      </c>
      <c r="D144" t="s">
        <v>48</v>
      </c>
      <c r="F144" t="s">
        <v>589</v>
      </c>
      <c r="G144" s="5" t="s">
        <v>590</v>
      </c>
    </row>
    <row r="145" spans="1:7" x14ac:dyDescent="0.25">
      <c r="A145" t="s">
        <v>591</v>
      </c>
      <c r="B145" t="s">
        <v>592</v>
      </c>
      <c r="C145" t="s">
        <v>516</v>
      </c>
      <c r="D145" t="s">
        <v>48</v>
      </c>
      <c r="F145" t="s">
        <v>593</v>
      </c>
    </row>
    <row r="146" spans="1:7" x14ac:dyDescent="0.25">
      <c r="A146" t="s">
        <v>594</v>
      </c>
      <c r="B146" t="s">
        <v>595</v>
      </c>
      <c r="C146" t="s">
        <v>516</v>
      </c>
      <c r="D146" t="s">
        <v>48</v>
      </c>
      <c r="F146" t="s">
        <v>141</v>
      </c>
    </row>
    <row r="147" spans="1:7" x14ac:dyDescent="0.25">
      <c r="A147" t="s">
        <v>596</v>
      </c>
      <c r="B147" t="s">
        <v>597</v>
      </c>
      <c r="C147" t="s">
        <v>516</v>
      </c>
      <c r="D147" t="s">
        <v>48</v>
      </c>
      <c r="F147" t="s">
        <v>598</v>
      </c>
    </row>
    <row r="148" spans="1:7" x14ac:dyDescent="0.25">
      <c r="A148" t="s">
        <v>599</v>
      </c>
      <c r="B148" t="s">
        <v>600</v>
      </c>
      <c r="C148" t="s">
        <v>516</v>
      </c>
      <c r="D148" t="s">
        <v>48</v>
      </c>
      <c r="F148" t="s">
        <v>589</v>
      </c>
      <c r="G148" s="5" t="s">
        <v>601</v>
      </c>
    </row>
    <row r="149" spans="1:7" x14ac:dyDescent="0.25">
      <c r="A149" t="s">
        <v>602</v>
      </c>
      <c r="B149" t="s">
        <v>603</v>
      </c>
      <c r="C149" t="s">
        <v>516</v>
      </c>
      <c r="D149" t="s">
        <v>48</v>
      </c>
      <c r="F149" t="s">
        <v>589</v>
      </c>
    </row>
    <row r="150" spans="1:7" x14ac:dyDescent="0.25">
      <c r="A150" t="s">
        <v>604</v>
      </c>
      <c r="B150" t="s">
        <v>605</v>
      </c>
      <c r="C150" t="s">
        <v>516</v>
      </c>
      <c r="D150" t="s">
        <v>42</v>
      </c>
      <c r="E150" t="s">
        <v>189</v>
      </c>
    </row>
    <row r="151" spans="1:7" x14ac:dyDescent="0.25">
      <c r="A151" t="s">
        <v>611</v>
      </c>
      <c r="B151" t="s">
        <v>612</v>
      </c>
      <c r="C151" t="s">
        <v>516</v>
      </c>
      <c r="D151" t="s">
        <v>42</v>
      </c>
      <c r="E151" t="s">
        <v>44</v>
      </c>
    </row>
    <row r="152" spans="1:7" x14ac:dyDescent="0.25">
      <c r="A152" t="s">
        <v>614</v>
      </c>
      <c r="B152" t="s">
        <v>615</v>
      </c>
      <c r="C152" t="s">
        <v>516</v>
      </c>
      <c r="D152" t="s">
        <v>48</v>
      </c>
      <c r="F152" t="s">
        <v>616</v>
      </c>
    </row>
    <row r="153" spans="1:7" x14ac:dyDescent="0.25">
      <c r="A153" t="s">
        <v>617</v>
      </c>
      <c r="B153" t="s">
        <v>618</v>
      </c>
      <c r="C153" t="s">
        <v>516</v>
      </c>
      <c r="D153" t="s">
        <v>42</v>
      </c>
      <c r="E153" t="s">
        <v>619</v>
      </c>
    </row>
    <row r="154" spans="1:7" x14ac:dyDescent="0.25">
      <c r="A154" t="s">
        <v>622</v>
      </c>
      <c r="B154" t="s">
        <v>623</v>
      </c>
      <c r="C154" t="s">
        <v>516</v>
      </c>
      <c r="D154" t="s">
        <v>42</v>
      </c>
      <c r="E154" t="s">
        <v>624</v>
      </c>
    </row>
    <row r="155" spans="1:7" x14ac:dyDescent="0.25">
      <c r="A155" t="s">
        <v>626</v>
      </c>
      <c r="B155" t="s">
        <v>627</v>
      </c>
      <c r="C155" t="s">
        <v>516</v>
      </c>
      <c r="D155" t="s">
        <v>42</v>
      </c>
      <c r="E155" t="s">
        <v>189</v>
      </c>
    </row>
    <row r="156" spans="1:7" x14ac:dyDescent="0.25">
      <c r="A156" t="s">
        <v>634</v>
      </c>
      <c r="B156" t="s">
        <v>635</v>
      </c>
      <c r="C156" t="s">
        <v>516</v>
      </c>
      <c r="D156" t="s">
        <v>48</v>
      </c>
      <c r="F156" t="s">
        <v>636</v>
      </c>
    </row>
    <row r="157" spans="1:7" x14ac:dyDescent="0.25">
      <c r="A157" t="s">
        <v>637</v>
      </c>
      <c r="B157" t="s">
        <v>638</v>
      </c>
      <c r="C157" t="s">
        <v>516</v>
      </c>
      <c r="D157" t="s">
        <v>48</v>
      </c>
      <c r="F157" t="s">
        <v>639</v>
      </c>
    </row>
    <row r="158" spans="1:7" x14ac:dyDescent="0.25">
      <c r="A158" t="s">
        <v>640</v>
      </c>
      <c r="B158" t="s">
        <v>641</v>
      </c>
      <c r="C158" t="s">
        <v>516</v>
      </c>
      <c r="D158" t="s">
        <v>48</v>
      </c>
      <c r="F158" t="s">
        <v>639</v>
      </c>
    </row>
    <row r="159" spans="1:7" x14ac:dyDescent="0.25">
      <c r="A159" t="s">
        <v>642</v>
      </c>
      <c r="B159" t="s">
        <v>643</v>
      </c>
      <c r="C159" t="s">
        <v>516</v>
      </c>
      <c r="D159" t="s">
        <v>48</v>
      </c>
      <c r="F159" t="s">
        <v>644</v>
      </c>
    </row>
    <row r="160" spans="1:7" x14ac:dyDescent="0.25">
      <c r="A160" t="s">
        <v>645</v>
      </c>
      <c r="B160" t="s">
        <v>646</v>
      </c>
      <c r="C160" t="s">
        <v>516</v>
      </c>
      <c r="D160" t="s">
        <v>48</v>
      </c>
      <c r="F160" t="s">
        <v>521</v>
      </c>
    </row>
    <row r="161" spans="1:6" x14ac:dyDescent="0.25">
      <c r="A161" t="s">
        <v>647</v>
      </c>
      <c r="B161" t="s">
        <v>648</v>
      </c>
      <c r="C161" t="s">
        <v>516</v>
      </c>
      <c r="D161" t="s">
        <v>48</v>
      </c>
      <c r="F161" t="s">
        <v>649</v>
      </c>
    </row>
    <row r="162" spans="1:6" x14ac:dyDescent="0.25">
      <c r="A162" t="s">
        <v>650</v>
      </c>
      <c r="B162" t="s">
        <v>651</v>
      </c>
      <c r="C162" t="s">
        <v>516</v>
      </c>
      <c r="D162" t="s">
        <v>48</v>
      </c>
      <c r="F162" t="s">
        <v>652</v>
      </c>
    </row>
    <row r="163" spans="1:6" x14ac:dyDescent="0.25">
      <c r="A163" t="s">
        <v>653</v>
      </c>
      <c r="B163" t="s">
        <v>654</v>
      </c>
      <c r="C163" t="s">
        <v>516</v>
      </c>
      <c r="D163" t="s">
        <v>42</v>
      </c>
      <c r="E163" t="s">
        <v>655</v>
      </c>
    </row>
    <row r="164" spans="1:6" x14ac:dyDescent="0.25">
      <c r="A164" t="s">
        <v>671</v>
      </c>
      <c r="B164" t="s">
        <v>672</v>
      </c>
      <c r="C164" t="s">
        <v>516</v>
      </c>
      <c r="D164" t="s">
        <v>48</v>
      </c>
      <c r="F164" t="s">
        <v>673</v>
      </c>
    </row>
    <row r="165" spans="1:6" x14ac:dyDescent="0.25">
      <c r="A165" t="s">
        <v>674</v>
      </c>
      <c r="B165" t="s">
        <v>675</v>
      </c>
      <c r="C165" t="s">
        <v>516</v>
      </c>
      <c r="D165" t="s">
        <v>42</v>
      </c>
      <c r="E165" t="s">
        <v>189</v>
      </c>
    </row>
    <row r="166" spans="1:6" x14ac:dyDescent="0.25">
      <c r="A166" t="s">
        <v>688</v>
      </c>
      <c r="B166" t="s">
        <v>689</v>
      </c>
      <c r="C166" t="s">
        <v>516</v>
      </c>
      <c r="D166" t="s">
        <v>48</v>
      </c>
      <c r="F166" t="s">
        <v>690</v>
      </c>
    </row>
    <row r="167" spans="1:6" x14ac:dyDescent="0.25">
      <c r="A167" t="s">
        <v>691</v>
      </c>
      <c r="B167" t="s">
        <v>692</v>
      </c>
      <c r="C167" t="s">
        <v>516</v>
      </c>
      <c r="D167" t="s">
        <v>263</v>
      </c>
      <c r="F167" s="5" t="s">
        <v>693</v>
      </c>
    </row>
    <row r="168" spans="1:6" x14ac:dyDescent="0.25">
      <c r="A168" t="s">
        <v>694</v>
      </c>
      <c r="B168" t="s">
        <v>695</v>
      </c>
      <c r="C168" t="s">
        <v>516</v>
      </c>
      <c r="D168" t="s">
        <v>48</v>
      </c>
      <c r="F168" t="s">
        <v>696</v>
      </c>
    </row>
    <row r="169" spans="1:6" x14ac:dyDescent="0.25">
      <c r="A169" t="s">
        <v>697</v>
      </c>
      <c r="B169" t="s">
        <v>698</v>
      </c>
      <c r="C169" t="s">
        <v>516</v>
      </c>
      <c r="D169" t="s">
        <v>48</v>
      </c>
      <c r="F169" t="s">
        <v>699</v>
      </c>
    </row>
    <row r="170" spans="1:6" x14ac:dyDescent="0.25">
      <c r="A170" t="s">
        <v>700</v>
      </c>
      <c r="B170" t="s">
        <v>701</v>
      </c>
      <c r="C170" t="s">
        <v>516</v>
      </c>
      <c r="D170" t="s">
        <v>48</v>
      </c>
      <c r="F170" t="s">
        <v>702</v>
      </c>
    </row>
    <row r="171" spans="1:6" x14ac:dyDescent="0.25">
      <c r="A171" t="s">
        <v>703</v>
      </c>
      <c r="B171" t="s">
        <v>704</v>
      </c>
      <c r="C171" t="s">
        <v>516</v>
      </c>
      <c r="D171" t="s">
        <v>705</v>
      </c>
      <c r="E171" t="s">
        <v>189</v>
      </c>
    </row>
    <row r="172" spans="1:6" x14ac:dyDescent="0.25">
      <c r="A172" t="s">
        <v>708</v>
      </c>
      <c r="B172" t="s">
        <v>709</v>
      </c>
      <c r="C172" t="s">
        <v>516</v>
      </c>
      <c r="D172" t="s">
        <v>48</v>
      </c>
      <c r="F172" t="s">
        <v>710</v>
      </c>
    </row>
    <row r="173" spans="1:6" x14ac:dyDescent="0.25">
      <c r="A173" t="s">
        <v>711</v>
      </c>
      <c r="B173" t="s">
        <v>712</v>
      </c>
      <c r="C173" t="s">
        <v>516</v>
      </c>
      <c r="D173" t="s">
        <v>42</v>
      </c>
      <c r="E173" t="s">
        <v>619</v>
      </c>
    </row>
    <row r="174" spans="1:6" x14ac:dyDescent="0.25">
      <c r="A174" t="s">
        <v>715</v>
      </c>
      <c r="B174" t="s">
        <v>716</v>
      </c>
      <c r="C174" t="s">
        <v>516</v>
      </c>
      <c r="D174" t="s">
        <v>42</v>
      </c>
      <c r="E174" t="s">
        <v>717</v>
      </c>
    </row>
    <row r="175" spans="1:6" x14ac:dyDescent="0.25">
      <c r="A175" t="s">
        <v>730</v>
      </c>
      <c r="B175" t="s">
        <v>731</v>
      </c>
      <c r="C175" t="s">
        <v>516</v>
      </c>
      <c r="D175" t="s">
        <v>48</v>
      </c>
      <c r="F175" t="s">
        <v>521</v>
      </c>
    </row>
    <row r="176" spans="1:6" x14ac:dyDescent="0.25">
      <c r="A176" t="s">
        <v>732</v>
      </c>
      <c r="B176" t="s">
        <v>733</v>
      </c>
      <c r="C176" t="s">
        <v>516</v>
      </c>
      <c r="D176" t="s">
        <v>48</v>
      </c>
      <c r="F176" t="s">
        <v>521</v>
      </c>
    </row>
    <row r="177" spans="1:6" x14ac:dyDescent="0.25">
      <c r="A177" t="s">
        <v>734</v>
      </c>
      <c r="B177" t="s">
        <v>735</v>
      </c>
      <c r="C177" t="s">
        <v>516</v>
      </c>
      <c r="D177" t="s">
        <v>263</v>
      </c>
      <c r="F177" t="s">
        <v>736</v>
      </c>
    </row>
    <row r="178" spans="1:6" x14ac:dyDescent="0.25">
      <c r="A178" t="s">
        <v>737</v>
      </c>
      <c r="B178" t="s">
        <v>738</v>
      </c>
      <c r="C178" t="s">
        <v>516</v>
      </c>
      <c r="D178" t="s">
        <v>48</v>
      </c>
      <c r="F178" t="s">
        <v>521</v>
      </c>
    </row>
    <row r="179" spans="1:6" x14ac:dyDescent="0.25">
      <c r="A179" t="s">
        <v>740</v>
      </c>
      <c r="B179" t="s">
        <v>741</v>
      </c>
      <c r="C179" t="s">
        <v>516</v>
      </c>
      <c r="D179" t="s">
        <v>48</v>
      </c>
      <c r="F179" t="s">
        <v>742</v>
      </c>
    </row>
    <row r="180" spans="1:6" x14ac:dyDescent="0.25">
      <c r="A180" t="s">
        <v>743</v>
      </c>
      <c r="B180" t="s">
        <v>744</v>
      </c>
      <c r="C180" t="s">
        <v>516</v>
      </c>
      <c r="D180" t="s">
        <v>48</v>
      </c>
      <c r="F180" t="s">
        <v>60</v>
      </c>
    </row>
    <row r="181" spans="1:6" x14ac:dyDescent="0.25">
      <c r="A181" t="s">
        <v>745</v>
      </c>
      <c r="B181" t="s">
        <v>746</v>
      </c>
      <c r="C181" t="s">
        <v>516</v>
      </c>
      <c r="D181" t="s">
        <v>48</v>
      </c>
      <c r="F181" t="s">
        <v>747</v>
      </c>
    </row>
    <row r="182" spans="1:6" x14ac:dyDescent="0.25">
      <c r="A182" t="s">
        <v>497</v>
      </c>
      <c r="B182" t="s">
        <v>748</v>
      </c>
      <c r="C182" t="s">
        <v>516</v>
      </c>
      <c r="D182" t="s">
        <v>42</v>
      </c>
      <c r="E182" t="s">
        <v>44</v>
      </c>
    </row>
    <row r="183" spans="1:6" x14ac:dyDescent="0.25">
      <c r="A183" t="s">
        <v>760</v>
      </c>
      <c r="B183" t="s">
        <v>761</v>
      </c>
      <c r="C183" t="s">
        <v>516</v>
      </c>
      <c r="D183" t="s">
        <v>48</v>
      </c>
      <c r="F183" t="s">
        <v>275</v>
      </c>
    </row>
    <row r="184" spans="1:6" x14ac:dyDescent="0.25">
      <c r="A184" t="s">
        <v>762</v>
      </c>
      <c r="B184" t="s">
        <v>763</v>
      </c>
      <c r="C184" t="s">
        <v>516</v>
      </c>
      <c r="D184" t="s">
        <v>48</v>
      </c>
      <c r="F184" t="s">
        <v>765</v>
      </c>
    </row>
    <row r="185" spans="1:6" x14ac:dyDescent="0.25">
      <c r="A185" t="s">
        <v>762</v>
      </c>
      <c r="B185" t="s">
        <v>764</v>
      </c>
      <c r="C185" t="s">
        <v>516</v>
      </c>
      <c r="D185" t="s">
        <v>48</v>
      </c>
      <c r="F185" t="s">
        <v>766</v>
      </c>
    </row>
    <row r="186" spans="1:6" x14ac:dyDescent="0.25">
      <c r="A186" t="s">
        <v>767</v>
      </c>
      <c r="B186" t="s">
        <v>768</v>
      </c>
      <c r="C186" t="s">
        <v>516</v>
      </c>
      <c r="D186" t="s">
        <v>48</v>
      </c>
      <c r="F186" t="s">
        <v>769</v>
      </c>
    </row>
    <row r="187" spans="1:6" x14ac:dyDescent="0.25">
      <c r="A187" t="s">
        <v>770</v>
      </c>
      <c r="B187" t="s">
        <v>771</v>
      </c>
      <c r="C187" t="s">
        <v>772</v>
      </c>
      <c r="D187" t="s">
        <v>42</v>
      </c>
      <c r="E187" t="s">
        <v>122</v>
      </c>
    </row>
    <row r="188" spans="1:6" x14ac:dyDescent="0.25">
      <c r="A188" t="s">
        <v>775</v>
      </c>
      <c r="B188" t="s">
        <v>776</v>
      </c>
      <c r="C188" t="s">
        <v>772</v>
      </c>
      <c r="D188" t="s">
        <v>48</v>
      </c>
      <c r="F188" t="s">
        <v>777</v>
      </c>
    </row>
    <row r="189" spans="1:6" x14ac:dyDescent="0.25">
      <c r="A189" t="s">
        <v>778</v>
      </c>
      <c r="B189" t="s">
        <v>779</v>
      </c>
      <c r="C189" t="s">
        <v>772</v>
      </c>
      <c r="D189" t="s">
        <v>48</v>
      </c>
      <c r="F189" t="s">
        <v>780</v>
      </c>
    </row>
    <row r="190" spans="1:6" x14ac:dyDescent="0.25">
      <c r="A190" t="s">
        <v>781</v>
      </c>
      <c r="B190" t="s">
        <v>782</v>
      </c>
      <c r="C190" t="s">
        <v>772</v>
      </c>
      <c r="D190" t="s">
        <v>48</v>
      </c>
      <c r="F190" t="s">
        <v>783</v>
      </c>
    </row>
    <row r="191" spans="1:6" x14ac:dyDescent="0.25">
      <c r="A191" t="s">
        <v>784</v>
      </c>
      <c r="B191" t="s">
        <v>785</v>
      </c>
      <c r="C191" t="s">
        <v>772</v>
      </c>
      <c r="D191" t="s">
        <v>42</v>
      </c>
      <c r="E191" t="s">
        <v>122</v>
      </c>
    </row>
    <row r="192" spans="1:6" x14ac:dyDescent="0.25">
      <c r="A192" t="s">
        <v>793</v>
      </c>
      <c r="B192" t="s">
        <v>794</v>
      </c>
      <c r="C192" t="s">
        <v>772</v>
      </c>
      <c r="D192" t="s">
        <v>48</v>
      </c>
      <c r="F192" t="s">
        <v>795</v>
      </c>
    </row>
    <row r="193" spans="1:6" x14ac:dyDescent="0.25">
      <c r="A193" t="s">
        <v>796</v>
      </c>
      <c r="B193" t="s">
        <v>797</v>
      </c>
      <c r="C193" t="s">
        <v>772</v>
      </c>
      <c r="D193" t="s">
        <v>42</v>
      </c>
      <c r="E193" t="s">
        <v>122</v>
      </c>
    </row>
    <row r="194" spans="1:6" x14ac:dyDescent="0.25">
      <c r="A194" t="s">
        <v>806</v>
      </c>
      <c r="B194" t="s">
        <v>807</v>
      </c>
      <c r="C194" t="s">
        <v>772</v>
      </c>
      <c r="D194" t="s">
        <v>42</v>
      </c>
      <c r="E194" t="s">
        <v>122</v>
      </c>
    </row>
    <row r="195" spans="1:6" x14ac:dyDescent="0.25">
      <c r="A195" t="s">
        <v>815</v>
      </c>
      <c r="B195" t="s">
        <v>816</v>
      </c>
      <c r="C195" t="s">
        <v>772</v>
      </c>
      <c r="D195" t="s">
        <v>48</v>
      </c>
      <c r="F195" t="s">
        <v>817</v>
      </c>
    </row>
    <row r="196" spans="1:6" x14ac:dyDescent="0.25">
      <c r="A196" t="s">
        <v>818</v>
      </c>
      <c r="B196" t="s">
        <v>819</v>
      </c>
      <c r="C196" t="s">
        <v>772</v>
      </c>
      <c r="D196" t="s">
        <v>48</v>
      </c>
      <c r="F196" t="s">
        <v>820</v>
      </c>
    </row>
    <row r="197" spans="1:6" x14ac:dyDescent="0.25">
      <c r="A197" t="s">
        <v>821</v>
      </c>
      <c r="B197" t="s">
        <v>822</v>
      </c>
      <c r="C197" t="s">
        <v>772</v>
      </c>
      <c r="D197" t="s">
        <v>48</v>
      </c>
      <c r="F197" t="s">
        <v>710</v>
      </c>
    </row>
    <row r="198" spans="1:6" x14ac:dyDescent="0.25">
      <c r="A198" t="s">
        <v>823</v>
      </c>
      <c r="B198" t="s">
        <v>824</v>
      </c>
      <c r="C198" t="s">
        <v>772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AM204"/>
  <sheetViews>
    <sheetView tabSelected="1" workbookViewId="0">
      <pane ySplit="1" topLeftCell="A2" activePane="bottomLeft" state="frozen"/>
      <selection pane="bottomLeft" activeCell="P2" sqref="P2"/>
    </sheetView>
  </sheetViews>
  <sheetFormatPr defaultRowHeight="15" x14ac:dyDescent="0.25"/>
  <cols>
    <col min="7" max="7" width="16.7109375" customWidth="1"/>
    <col min="9" max="9" width="16.140625" customWidth="1"/>
    <col min="11" max="11" width="23.42578125" customWidth="1"/>
    <col min="14" max="14" width="15.5703125" customWidth="1"/>
    <col min="15" max="15" width="11.28515625" customWidth="1"/>
    <col min="16" max="16" width="17.85546875" customWidth="1"/>
    <col min="27" max="27" width="12.140625" customWidth="1"/>
    <col min="39" max="39" width="9.42578125" customWidth="1"/>
  </cols>
  <sheetData>
    <row r="1" spans="1:39" x14ac:dyDescent="0.25">
      <c r="A1" t="s">
        <v>4</v>
      </c>
      <c r="B1" t="s">
        <v>0</v>
      </c>
      <c r="C1" t="s">
        <v>12</v>
      </c>
      <c r="D1" t="s">
        <v>13</v>
      </c>
      <c r="E1" t="s">
        <v>5</v>
      </c>
      <c r="F1" t="s">
        <v>6</v>
      </c>
      <c r="G1" t="s">
        <v>11</v>
      </c>
      <c r="H1" t="s">
        <v>7</v>
      </c>
      <c r="I1" t="s">
        <v>193</v>
      </c>
      <c r="J1" t="s">
        <v>7</v>
      </c>
      <c r="K1" t="s">
        <v>92</v>
      </c>
      <c r="L1" t="s">
        <v>7</v>
      </c>
      <c r="M1" t="s">
        <v>9</v>
      </c>
      <c r="N1" t="s">
        <v>93</v>
      </c>
      <c r="O1" t="s">
        <v>7</v>
      </c>
      <c r="P1" t="s">
        <v>827</v>
      </c>
      <c r="Q1" t="s">
        <v>9</v>
      </c>
      <c r="R1" t="s">
        <v>116</v>
      </c>
      <c r="S1" t="s">
        <v>193</v>
      </c>
      <c r="T1" t="s">
        <v>7</v>
      </c>
      <c r="U1" t="s">
        <v>9</v>
      </c>
      <c r="V1" t="s">
        <v>68</v>
      </c>
      <c r="W1" t="s">
        <v>7</v>
      </c>
      <c r="X1" t="s">
        <v>79</v>
      </c>
      <c r="Y1" t="s">
        <v>9</v>
      </c>
      <c r="Z1" t="s">
        <v>116</v>
      </c>
      <c r="AA1" t="s">
        <v>8</v>
      </c>
      <c r="AB1" t="s">
        <v>7</v>
      </c>
      <c r="AC1" t="s">
        <v>9</v>
      </c>
      <c r="AD1" t="s">
        <v>116</v>
      </c>
      <c r="AE1" t="s">
        <v>20</v>
      </c>
      <c r="AF1" t="s">
        <v>40</v>
      </c>
      <c r="AG1" t="s">
        <v>122</v>
      </c>
      <c r="AH1" t="s">
        <v>7</v>
      </c>
      <c r="AI1" t="s">
        <v>9</v>
      </c>
      <c r="AJ1" t="s">
        <v>116</v>
      </c>
      <c r="AK1" t="s">
        <v>805</v>
      </c>
      <c r="AL1" t="s">
        <v>718</v>
      </c>
      <c r="AM1" t="s">
        <v>21</v>
      </c>
    </row>
    <row r="2" spans="1:39" x14ac:dyDescent="0.25">
      <c r="A2" t="s">
        <v>15</v>
      </c>
      <c r="B2" t="s">
        <v>16</v>
      </c>
      <c r="C2" t="s">
        <v>17</v>
      </c>
      <c r="D2" t="s">
        <v>18</v>
      </c>
      <c r="E2">
        <v>3</v>
      </c>
      <c r="AA2">
        <v>0.94</v>
      </c>
      <c r="AB2" t="s">
        <v>19</v>
      </c>
      <c r="AE2">
        <v>1</v>
      </c>
      <c r="AF2" t="s">
        <v>41</v>
      </c>
      <c r="AM2" t="s">
        <v>22</v>
      </c>
    </row>
    <row r="3" spans="1:39" x14ac:dyDescent="0.25">
      <c r="A3" t="s">
        <v>33</v>
      </c>
      <c r="B3" t="s">
        <v>16</v>
      </c>
      <c r="C3" t="s">
        <v>17</v>
      </c>
      <c r="D3" t="s">
        <v>18</v>
      </c>
      <c r="E3">
        <v>3</v>
      </c>
      <c r="AA3">
        <v>0.92</v>
      </c>
      <c r="AB3" t="s">
        <v>26</v>
      </c>
      <c r="AE3">
        <v>3</v>
      </c>
      <c r="AF3" t="s">
        <v>41</v>
      </c>
      <c r="AM3" t="s">
        <v>23</v>
      </c>
    </row>
    <row r="4" spans="1:39" x14ac:dyDescent="0.25">
      <c r="A4" t="s">
        <v>34</v>
      </c>
      <c r="B4" t="s">
        <v>16</v>
      </c>
      <c r="C4" t="s">
        <v>17</v>
      </c>
      <c r="D4" t="s">
        <v>18</v>
      </c>
      <c r="E4">
        <v>3</v>
      </c>
      <c r="AA4">
        <v>0.63400000000000001</v>
      </c>
      <c r="AB4" t="s">
        <v>27</v>
      </c>
      <c r="AE4">
        <v>5</v>
      </c>
      <c r="AF4" t="s">
        <v>41</v>
      </c>
      <c r="AM4" t="s">
        <v>24</v>
      </c>
    </row>
    <row r="5" spans="1:39" x14ac:dyDescent="0.25">
      <c r="A5" t="s">
        <v>35</v>
      </c>
      <c r="B5" t="s">
        <v>16</v>
      </c>
      <c r="C5" t="s">
        <v>17</v>
      </c>
      <c r="D5" t="s">
        <v>18</v>
      </c>
      <c r="E5">
        <v>3</v>
      </c>
      <c r="AA5">
        <v>0.55600000000000005</v>
      </c>
      <c r="AB5" t="s">
        <v>28</v>
      </c>
      <c r="AE5">
        <v>7</v>
      </c>
      <c r="AF5" t="s">
        <v>41</v>
      </c>
      <c r="AM5" t="s">
        <v>25</v>
      </c>
    </row>
    <row r="6" spans="1:39" x14ac:dyDescent="0.25">
      <c r="A6" t="s">
        <v>36</v>
      </c>
      <c r="B6" t="s">
        <v>16</v>
      </c>
      <c r="C6" t="s">
        <v>17</v>
      </c>
      <c r="D6" t="s">
        <v>18</v>
      </c>
      <c r="E6">
        <v>3</v>
      </c>
      <c r="AA6">
        <v>1.139</v>
      </c>
      <c r="AB6" t="s">
        <v>29</v>
      </c>
      <c r="AE6">
        <v>1</v>
      </c>
      <c r="AF6" t="s">
        <v>41</v>
      </c>
      <c r="AM6" t="s">
        <v>22</v>
      </c>
    </row>
    <row r="7" spans="1:39" x14ac:dyDescent="0.25">
      <c r="A7" t="s">
        <v>37</v>
      </c>
      <c r="B7" t="s">
        <v>16</v>
      </c>
      <c r="C7" t="s">
        <v>17</v>
      </c>
      <c r="D7" t="s">
        <v>18</v>
      </c>
      <c r="E7">
        <v>3</v>
      </c>
      <c r="AA7">
        <v>0.92400000000000004</v>
      </c>
      <c r="AB7" t="s">
        <v>30</v>
      </c>
      <c r="AE7">
        <v>3</v>
      </c>
      <c r="AF7" t="s">
        <v>41</v>
      </c>
      <c r="AM7" t="s">
        <v>23</v>
      </c>
    </row>
    <row r="8" spans="1:39" x14ac:dyDescent="0.25">
      <c r="A8" t="s">
        <v>38</v>
      </c>
      <c r="B8" t="s">
        <v>16</v>
      </c>
      <c r="C8" t="s">
        <v>17</v>
      </c>
      <c r="D8" t="s">
        <v>18</v>
      </c>
      <c r="E8">
        <v>3</v>
      </c>
      <c r="AA8">
        <v>0.63200000000000001</v>
      </c>
      <c r="AB8" t="s">
        <v>31</v>
      </c>
      <c r="AE8">
        <v>5</v>
      </c>
      <c r="AF8" t="s">
        <v>41</v>
      </c>
      <c r="AM8" t="s">
        <v>24</v>
      </c>
    </row>
    <row r="9" spans="1:39" x14ac:dyDescent="0.25">
      <c r="A9" t="s">
        <v>39</v>
      </c>
      <c r="B9" t="s">
        <v>16</v>
      </c>
      <c r="C9" t="s">
        <v>17</v>
      </c>
      <c r="D9" t="s">
        <v>18</v>
      </c>
      <c r="E9">
        <v>3</v>
      </c>
      <c r="AA9">
        <v>0.505</v>
      </c>
      <c r="AB9" t="s">
        <v>32</v>
      </c>
      <c r="AE9">
        <v>7</v>
      </c>
      <c r="AF9" t="s">
        <v>41</v>
      </c>
      <c r="AM9" t="s">
        <v>25</v>
      </c>
    </row>
    <row r="10" spans="1:39" x14ac:dyDescent="0.25">
      <c r="A10" t="s">
        <v>61</v>
      </c>
      <c r="B10" t="s">
        <v>62</v>
      </c>
      <c r="C10" t="s">
        <v>64</v>
      </c>
      <c r="D10" t="s">
        <v>65</v>
      </c>
      <c r="E10">
        <v>1</v>
      </c>
      <c r="F10">
        <v>30</v>
      </c>
      <c r="V10">
        <v>0.33</v>
      </c>
      <c r="W10" t="s">
        <v>81</v>
      </c>
      <c r="X10">
        <v>0.06</v>
      </c>
      <c r="AF10" t="s">
        <v>80</v>
      </c>
      <c r="AM10" t="s">
        <v>83</v>
      </c>
    </row>
    <row r="11" spans="1:39" x14ac:dyDescent="0.25">
      <c r="A11" t="s">
        <v>67</v>
      </c>
      <c r="B11" t="s">
        <v>62</v>
      </c>
      <c r="C11" t="s">
        <v>64</v>
      </c>
      <c r="D11" t="s">
        <v>65</v>
      </c>
      <c r="E11">
        <v>1</v>
      </c>
      <c r="F11">
        <v>30</v>
      </c>
      <c r="V11">
        <v>0.59</v>
      </c>
      <c r="W11" t="s">
        <v>81</v>
      </c>
      <c r="X11">
        <v>0.11</v>
      </c>
      <c r="AM11" t="s">
        <v>83</v>
      </c>
    </row>
    <row r="12" spans="1:39" x14ac:dyDescent="0.25">
      <c r="A12" t="s">
        <v>69</v>
      </c>
      <c r="B12" t="s">
        <v>62</v>
      </c>
      <c r="C12" t="s">
        <v>64</v>
      </c>
      <c r="D12" t="s">
        <v>65</v>
      </c>
      <c r="E12">
        <v>1</v>
      </c>
      <c r="F12">
        <v>30</v>
      </c>
      <c r="V12">
        <v>1.05</v>
      </c>
      <c r="W12" t="s">
        <v>81</v>
      </c>
      <c r="X12">
        <v>8.9999999999999993E-3</v>
      </c>
      <c r="AM12" t="s">
        <v>83</v>
      </c>
    </row>
    <row r="13" spans="1:39" x14ac:dyDescent="0.25">
      <c r="A13" t="s">
        <v>70</v>
      </c>
      <c r="B13" t="s">
        <v>62</v>
      </c>
      <c r="C13" t="s">
        <v>64</v>
      </c>
      <c r="D13" t="s">
        <v>65</v>
      </c>
      <c r="E13">
        <v>1</v>
      </c>
      <c r="F13">
        <v>30</v>
      </c>
      <c r="V13">
        <v>0.17</v>
      </c>
      <c r="W13" t="s">
        <v>81</v>
      </c>
      <c r="X13">
        <v>0.03</v>
      </c>
      <c r="AM13" t="s">
        <v>83</v>
      </c>
    </row>
    <row r="14" spans="1:39" x14ac:dyDescent="0.25">
      <c r="A14" t="s">
        <v>71</v>
      </c>
      <c r="B14" t="s">
        <v>62</v>
      </c>
      <c r="C14" t="s">
        <v>64</v>
      </c>
      <c r="D14" t="s">
        <v>65</v>
      </c>
      <c r="E14">
        <v>1</v>
      </c>
      <c r="F14">
        <v>30</v>
      </c>
      <c r="V14">
        <v>0.34</v>
      </c>
      <c r="W14" t="s">
        <v>81</v>
      </c>
      <c r="X14">
        <v>0.04</v>
      </c>
      <c r="AM14" t="s">
        <v>83</v>
      </c>
    </row>
    <row r="15" spans="1:39" x14ac:dyDescent="0.25">
      <c r="A15" t="s">
        <v>72</v>
      </c>
      <c r="B15" t="s">
        <v>62</v>
      </c>
      <c r="C15" t="s">
        <v>64</v>
      </c>
      <c r="D15" t="s">
        <v>65</v>
      </c>
      <c r="E15">
        <v>1</v>
      </c>
      <c r="F15">
        <v>30</v>
      </c>
      <c r="V15">
        <v>0.88</v>
      </c>
      <c r="W15" t="s">
        <v>81</v>
      </c>
      <c r="X15">
        <v>0.1</v>
      </c>
      <c r="AM15" t="s">
        <v>83</v>
      </c>
    </row>
    <row r="16" spans="1:39" x14ac:dyDescent="0.25">
      <c r="A16" t="s">
        <v>73</v>
      </c>
      <c r="B16" t="s">
        <v>62</v>
      </c>
      <c r="C16" t="s">
        <v>64</v>
      </c>
      <c r="D16" t="s">
        <v>65</v>
      </c>
      <c r="E16">
        <v>1</v>
      </c>
      <c r="F16">
        <v>30</v>
      </c>
      <c r="V16">
        <v>0.76</v>
      </c>
      <c r="W16" t="s">
        <v>81</v>
      </c>
      <c r="X16">
        <v>0.02</v>
      </c>
      <c r="AM16" t="s">
        <v>83</v>
      </c>
    </row>
    <row r="17" spans="1:39" x14ac:dyDescent="0.25">
      <c r="A17" t="s">
        <v>74</v>
      </c>
      <c r="B17" t="s">
        <v>62</v>
      </c>
      <c r="C17" t="s">
        <v>64</v>
      </c>
      <c r="D17" t="s">
        <v>65</v>
      </c>
      <c r="E17">
        <v>1</v>
      </c>
      <c r="F17">
        <v>30</v>
      </c>
      <c r="V17">
        <v>0.51</v>
      </c>
      <c r="W17" t="s">
        <v>81</v>
      </c>
      <c r="X17">
        <v>0.05</v>
      </c>
      <c r="AM17" t="s">
        <v>83</v>
      </c>
    </row>
    <row r="18" spans="1:39" x14ac:dyDescent="0.25">
      <c r="A18" t="s">
        <v>75</v>
      </c>
      <c r="B18" t="s">
        <v>62</v>
      </c>
      <c r="C18" t="s">
        <v>64</v>
      </c>
      <c r="D18" t="s">
        <v>65</v>
      </c>
      <c r="E18">
        <v>1</v>
      </c>
      <c r="F18">
        <v>30</v>
      </c>
      <c r="V18">
        <v>0.14000000000000001</v>
      </c>
      <c r="W18" t="s">
        <v>81</v>
      </c>
      <c r="X18">
        <v>0.03</v>
      </c>
      <c r="AM18" t="s">
        <v>83</v>
      </c>
    </row>
    <row r="19" spans="1:39" x14ac:dyDescent="0.25">
      <c r="A19" t="s">
        <v>76</v>
      </c>
      <c r="B19" t="s">
        <v>62</v>
      </c>
      <c r="C19" t="s">
        <v>64</v>
      </c>
      <c r="D19" t="s">
        <v>65</v>
      </c>
      <c r="E19">
        <v>1</v>
      </c>
      <c r="F19">
        <v>30</v>
      </c>
      <c r="V19">
        <v>0.7</v>
      </c>
      <c r="W19" t="s">
        <v>81</v>
      </c>
      <c r="X19">
        <v>0.03</v>
      </c>
      <c r="AM19" t="s">
        <v>83</v>
      </c>
    </row>
    <row r="20" spans="1:39" x14ac:dyDescent="0.25">
      <c r="A20" t="s">
        <v>77</v>
      </c>
      <c r="B20" t="s">
        <v>62</v>
      </c>
      <c r="C20" t="s">
        <v>64</v>
      </c>
      <c r="D20" t="s">
        <v>65</v>
      </c>
      <c r="E20">
        <v>1</v>
      </c>
      <c r="F20">
        <v>30</v>
      </c>
      <c r="V20">
        <v>0.31</v>
      </c>
      <c r="W20" t="s">
        <v>81</v>
      </c>
      <c r="X20">
        <v>0.04</v>
      </c>
      <c r="AM20" t="s">
        <v>83</v>
      </c>
    </row>
    <row r="21" spans="1:39" x14ac:dyDescent="0.25">
      <c r="A21" t="s">
        <v>78</v>
      </c>
      <c r="B21" t="s">
        <v>62</v>
      </c>
      <c r="C21" t="s">
        <v>64</v>
      </c>
      <c r="D21" t="s">
        <v>65</v>
      </c>
      <c r="E21">
        <v>1</v>
      </c>
      <c r="F21">
        <v>30</v>
      </c>
      <c r="V21">
        <v>0.25</v>
      </c>
      <c r="W21" t="s">
        <v>81</v>
      </c>
      <c r="X21">
        <v>0.05</v>
      </c>
      <c r="AM21" t="s">
        <v>83</v>
      </c>
    </row>
    <row r="22" spans="1:39" x14ac:dyDescent="0.25">
      <c r="A22" t="s">
        <v>67</v>
      </c>
      <c r="B22" t="s">
        <v>62</v>
      </c>
      <c r="C22" t="s">
        <v>64</v>
      </c>
      <c r="D22" t="s">
        <v>66</v>
      </c>
      <c r="E22">
        <v>1</v>
      </c>
      <c r="F22">
        <v>25</v>
      </c>
      <c r="V22">
        <v>0.34</v>
      </c>
      <c r="W22" t="s">
        <v>81</v>
      </c>
      <c r="X22">
        <v>0.05</v>
      </c>
      <c r="AM22" t="s">
        <v>83</v>
      </c>
    </row>
    <row r="23" spans="1:39" x14ac:dyDescent="0.25">
      <c r="A23" t="s">
        <v>69</v>
      </c>
      <c r="B23" t="s">
        <v>62</v>
      </c>
      <c r="C23" t="s">
        <v>64</v>
      </c>
      <c r="D23" t="s">
        <v>66</v>
      </c>
      <c r="E23">
        <v>1</v>
      </c>
      <c r="F23">
        <v>25</v>
      </c>
      <c r="V23">
        <v>0.7</v>
      </c>
      <c r="W23" t="s">
        <v>81</v>
      </c>
      <c r="X23">
        <v>0.15</v>
      </c>
      <c r="AM23" t="s">
        <v>83</v>
      </c>
    </row>
    <row r="24" spans="1:39" x14ac:dyDescent="0.25">
      <c r="A24" t="s">
        <v>70</v>
      </c>
      <c r="B24" t="s">
        <v>62</v>
      </c>
      <c r="C24" t="s">
        <v>64</v>
      </c>
      <c r="D24" t="s">
        <v>66</v>
      </c>
      <c r="E24">
        <v>1</v>
      </c>
      <c r="F24">
        <v>25</v>
      </c>
      <c r="V24">
        <v>1.62</v>
      </c>
      <c r="W24" t="s">
        <v>81</v>
      </c>
      <c r="X24">
        <v>0.3</v>
      </c>
      <c r="AM24" t="s">
        <v>83</v>
      </c>
    </row>
    <row r="25" spans="1:39" x14ac:dyDescent="0.25">
      <c r="A25" t="s">
        <v>71</v>
      </c>
      <c r="B25" t="s">
        <v>62</v>
      </c>
      <c r="C25" t="s">
        <v>64</v>
      </c>
      <c r="D25" t="s">
        <v>66</v>
      </c>
      <c r="E25">
        <v>1</v>
      </c>
      <c r="F25">
        <v>25</v>
      </c>
      <c r="V25">
        <v>0.2</v>
      </c>
      <c r="W25" t="s">
        <v>81</v>
      </c>
      <c r="X25">
        <v>0.04</v>
      </c>
      <c r="AM25" t="s">
        <v>83</v>
      </c>
    </row>
    <row r="26" spans="1:39" x14ac:dyDescent="0.25">
      <c r="A26" t="s">
        <v>72</v>
      </c>
      <c r="B26" t="s">
        <v>62</v>
      </c>
      <c r="C26" t="s">
        <v>64</v>
      </c>
      <c r="D26" t="s">
        <v>66</v>
      </c>
      <c r="E26">
        <v>1</v>
      </c>
      <c r="F26">
        <v>25</v>
      </c>
      <c r="V26">
        <v>0.05</v>
      </c>
      <c r="W26" t="s">
        <v>81</v>
      </c>
      <c r="X26">
        <v>0.01</v>
      </c>
      <c r="AM26" t="s">
        <v>83</v>
      </c>
    </row>
    <row r="27" spans="1:39" x14ac:dyDescent="0.25">
      <c r="A27" t="s">
        <v>73</v>
      </c>
      <c r="B27" t="s">
        <v>62</v>
      </c>
      <c r="C27" t="s">
        <v>64</v>
      </c>
      <c r="D27" t="s">
        <v>66</v>
      </c>
      <c r="E27">
        <v>1</v>
      </c>
      <c r="F27">
        <v>25</v>
      </c>
      <c r="V27">
        <v>0.09</v>
      </c>
      <c r="W27" t="s">
        <v>81</v>
      </c>
      <c r="X27">
        <v>0.01</v>
      </c>
      <c r="AM27" t="s">
        <v>83</v>
      </c>
    </row>
    <row r="28" spans="1:39" x14ac:dyDescent="0.25">
      <c r="A28" t="s">
        <v>74</v>
      </c>
      <c r="B28" t="s">
        <v>62</v>
      </c>
      <c r="C28" t="s">
        <v>64</v>
      </c>
      <c r="D28" t="s">
        <v>66</v>
      </c>
      <c r="E28">
        <v>1</v>
      </c>
      <c r="F28">
        <v>25</v>
      </c>
      <c r="V28">
        <v>0.18</v>
      </c>
      <c r="W28" t="s">
        <v>81</v>
      </c>
      <c r="X28">
        <v>0.04</v>
      </c>
      <c r="AM28" t="s">
        <v>83</v>
      </c>
    </row>
    <row r="29" spans="1:39" x14ac:dyDescent="0.25">
      <c r="A29" t="s">
        <v>75</v>
      </c>
      <c r="B29" t="s">
        <v>62</v>
      </c>
      <c r="C29" t="s">
        <v>64</v>
      </c>
      <c r="D29" t="s">
        <v>66</v>
      </c>
      <c r="E29">
        <v>1</v>
      </c>
      <c r="F29">
        <v>25</v>
      </c>
      <c r="V29">
        <v>0.76</v>
      </c>
      <c r="W29" t="s">
        <v>81</v>
      </c>
      <c r="X29">
        <v>0.13</v>
      </c>
      <c r="AM29" t="s">
        <v>83</v>
      </c>
    </row>
    <row r="30" spans="1:39" x14ac:dyDescent="0.25">
      <c r="A30" t="s">
        <v>76</v>
      </c>
      <c r="B30" t="s">
        <v>62</v>
      </c>
      <c r="C30" t="s">
        <v>64</v>
      </c>
      <c r="D30" t="s">
        <v>66</v>
      </c>
      <c r="E30">
        <v>1</v>
      </c>
      <c r="F30">
        <v>25</v>
      </c>
      <c r="V30">
        <v>0.42</v>
      </c>
      <c r="W30" t="s">
        <v>81</v>
      </c>
      <c r="X30">
        <v>0.04</v>
      </c>
      <c r="AM30" t="s">
        <v>83</v>
      </c>
    </row>
    <row r="31" spans="1:39" x14ac:dyDescent="0.25">
      <c r="A31" t="s">
        <v>77</v>
      </c>
      <c r="B31" t="s">
        <v>62</v>
      </c>
      <c r="C31" t="s">
        <v>64</v>
      </c>
      <c r="D31" t="s">
        <v>66</v>
      </c>
      <c r="E31">
        <v>1</v>
      </c>
      <c r="F31">
        <v>25</v>
      </c>
      <c r="V31">
        <v>0.08</v>
      </c>
      <c r="W31" t="s">
        <v>81</v>
      </c>
      <c r="X31">
        <v>0.04</v>
      </c>
      <c r="AM31" t="s">
        <v>83</v>
      </c>
    </row>
    <row r="32" spans="1:39" x14ac:dyDescent="0.25">
      <c r="A32" t="s">
        <v>78</v>
      </c>
      <c r="B32" t="s">
        <v>62</v>
      </c>
      <c r="C32" t="s">
        <v>64</v>
      </c>
      <c r="D32" t="s">
        <v>66</v>
      </c>
      <c r="E32">
        <v>1</v>
      </c>
      <c r="F32">
        <v>25</v>
      </c>
      <c r="V32">
        <v>0.26</v>
      </c>
      <c r="W32" t="s">
        <v>81</v>
      </c>
      <c r="X32">
        <v>0.08</v>
      </c>
      <c r="AM32" t="s">
        <v>83</v>
      </c>
    </row>
    <row r="33" spans="1:39" x14ac:dyDescent="0.25">
      <c r="A33" t="s">
        <v>87</v>
      </c>
      <c r="B33" t="s">
        <v>88</v>
      </c>
      <c r="C33" t="s">
        <v>89</v>
      </c>
      <c r="D33" t="s">
        <v>90</v>
      </c>
      <c r="E33">
        <v>4</v>
      </c>
      <c r="N33">
        <v>2.7E-4</v>
      </c>
      <c r="O33" t="s">
        <v>94</v>
      </c>
      <c r="P33">
        <f>0.00027*14.0067*1000</f>
        <v>3.781809</v>
      </c>
      <c r="Q33">
        <v>2.1900000000000001E-4</v>
      </c>
      <c r="AA33">
        <v>1.27</v>
      </c>
      <c r="AB33" t="s">
        <v>91</v>
      </c>
      <c r="AC33">
        <v>0.159</v>
      </c>
      <c r="AM33" t="s">
        <v>95</v>
      </c>
    </row>
    <row r="34" spans="1:39" x14ac:dyDescent="0.25">
      <c r="A34" t="s">
        <v>87</v>
      </c>
      <c r="B34" t="s">
        <v>88</v>
      </c>
      <c r="C34" t="s">
        <v>89</v>
      </c>
      <c r="D34" t="s">
        <v>90</v>
      </c>
      <c r="E34">
        <v>4</v>
      </c>
      <c r="N34">
        <v>9.1199999999999994E-5</v>
      </c>
      <c r="O34" t="s">
        <v>94</v>
      </c>
      <c r="P34">
        <f>N34*14.0067*1000</f>
        <v>1.2774110400000001</v>
      </c>
      <c r="Q34">
        <v>2.9E-4</v>
      </c>
      <c r="AA34">
        <v>0.80500000000000005</v>
      </c>
      <c r="AB34" t="s">
        <v>91</v>
      </c>
      <c r="AC34">
        <v>0.32400000000000001</v>
      </c>
      <c r="AM34" t="s">
        <v>95</v>
      </c>
    </row>
    <row r="35" spans="1:39" x14ac:dyDescent="0.25">
      <c r="A35" t="s">
        <v>109</v>
      </c>
      <c r="B35" t="s">
        <v>113</v>
      </c>
      <c r="C35" t="s">
        <v>115</v>
      </c>
      <c r="V35">
        <v>0.14699999999999999</v>
      </c>
      <c r="W35" t="s">
        <v>91</v>
      </c>
      <c r="Z35" t="s">
        <v>117</v>
      </c>
      <c r="AA35">
        <v>0.78500000000000003</v>
      </c>
      <c r="AB35" t="s">
        <v>91</v>
      </c>
      <c r="AD35" t="s">
        <v>118</v>
      </c>
      <c r="AM35" t="s">
        <v>119</v>
      </c>
    </row>
    <row r="36" spans="1:39" x14ac:dyDescent="0.25">
      <c r="A36" t="s">
        <v>120</v>
      </c>
      <c r="B36" t="s">
        <v>121</v>
      </c>
      <c r="C36" t="s">
        <v>115</v>
      </c>
      <c r="AG36">
        <v>0.09</v>
      </c>
      <c r="AH36" t="s">
        <v>91</v>
      </c>
      <c r="AM36" t="s">
        <v>123</v>
      </c>
    </row>
    <row r="37" spans="1:39" x14ac:dyDescent="0.25">
      <c r="A37" t="s">
        <v>131</v>
      </c>
      <c r="B37" t="s">
        <v>132</v>
      </c>
      <c r="C37" t="s">
        <v>133</v>
      </c>
      <c r="D37" t="s">
        <v>138</v>
      </c>
      <c r="V37">
        <v>0.02</v>
      </c>
      <c r="W37" t="s">
        <v>91</v>
      </c>
    </row>
    <row r="38" spans="1:39" x14ac:dyDescent="0.25">
      <c r="A38" t="s">
        <v>135</v>
      </c>
      <c r="B38" t="s">
        <v>136</v>
      </c>
      <c r="C38" t="s">
        <v>133</v>
      </c>
      <c r="D38" t="s">
        <v>138</v>
      </c>
      <c r="E38">
        <v>3</v>
      </c>
      <c r="K38">
        <v>0.72</v>
      </c>
      <c r="L38" t="s">
        <v>91</v>
      </c>
      <c r="N38">
        <v>1.73</v>
      </c>
      <c r="O38" t="s">
        <v>826</v>
      </c>
      <c r="P38">
        <f>0.00173*14.067*1000</f>
        <v>24.335909999999998</v>
      </c>
    </row>
    <row r="39" spans="1:39" x14ac:dyDescent="0.25">
      <c r="A39" t="s">
        <v>146</v>
      </c>
      <c r="B39" t="s">
        <v>147</v>
      </c>
      <c r="C39" t="s">
        <v>153</v>
      </c>
      <c r="N39">
        <v>0.5</v>
      </c>
      <c r="O39" t="s">
        <v>826</v>
      </c>
      <c r="P39">
        <f>N39/1000*14.0067*1000</f>
        <v>7.0033500000000002</v>
      </c>
      <c r="R39" t="s">
        <v>151</v>
      </c>
      <c r="V39">
        <v>0.09</v>
      </c>
      <c r="Z39" t="s">
        <v>150</v>
      </c>
      <c r="AM39" t="s">
        <v>152</v>
      </c>
    </row>
    <row r="40" spans="1:39" x14ac:dyDescent="0.25">
      <c r="A40" t="s">
        <v>157</v>
      </c>
      <c r="B40" t="s">
        <v>158</v>
      </c>
      <c r="C40" t="s">
        <v>159</v>
      </c>
      <c r="AA40">
        <v>0.9</v>
      </c>
      <c r="AB40" t="s">
        <v>91</v>
      </c>
      <c r="AD40" t="s">
        <v>160</v>
      </c>
      <c r="AM40" t="s">
        <v>161</v>
      </c>
    </row>
    <row r="41" spans="1:39" x14ac:dyDescent="0.25">
      <c r="A41" t="s">
        <v>162</v>
      </c>
      <c r="B41" t="s">
        <v>163</v>
      </c>
      <c r="C41" t="s">
        <v>164</v>
      </c>
      <c r="D41" t="s">
        <v>165</v>
      </c>
      <c r="E41">
        <v>3</v>
      </c>
      <c r="AA41">
        <v>2.2400000000000002</v>
      </c>
      <c r="AB41" t="s">
        <v>91</v>
      </c>
      <c r="AM41" t="s">
        <v>172</v>
      </c>
    </row>
    <row r="42" spans="1:39" x14ac:dyDescent="0.25">
      <c r="A42" t="s">
        <v>169</v>
      </c>
      <c r="B42" t="s">
        <v>163</v>
      </c>
      <c r="C42" t="s">
        <v>164</v>
      </c>
      <c r="D42" t="s">
        <v>165</v>
      </c>
      <c r="E42">
        <v>3</v>
      </c>
      <c r="AA42">
        <v>0.08</v>
      </c>
      <c r="AB42" t="s">
        <v>91</v>
      </c>
      <c r="AM42" t="s">
        <v>167</v>
      </c>
    </row>
    <row r="43" spans="1:39" x14ac:dyDescent="0.25">
      <c r="A43" t="s">
        <v>170</v>
      </c>
      <c r="B43" t="s">
        <v>163</v>
      </c>
      <c r="C43" t="s">
        <v>164</v>
      </c>
      <c r="D43" t="s">
        <v>165</v>
      </c>
      <c r="E43">
        <v>3</v>
      </c>
      <c r="AA43">
        <v>2.12</v>
      </c>
      <c r="AB43" t="s">
        <v>91</v>
      </c>
      <c r="AM43" t="s">
        <v>166</v>
      </c>
    </row>
    <row r="44" spans="1:39" x14ac:dyDescent="0.25">
      <c r="A44" t="s">
        <v>171</v>
      </c>
      <c r="B44" t="s">
        <v>163</v>
      </c>
      <c r="C44" t="s">
        <v>164</v>
      </c>
      <c r="D44" t="s">
        <v>165</v>
      </c>
      <c r="E44">
        <v>3</v>
      </c>
      <c r="AA44">
        <v>1.37</v>
      </c>
      <c r="AB44" t="s">
        <v>91</v>
      </c>
      <c r="AM44" t="s">
        <v>168</v>
      </c>
    </row>
    <row r="45" spans="1:39" x14ac:dyDescent="0.25">
      <c r="A45" t="s">
        <v>173</v>
      </c>
      <c r="B45" t="s">
        <v>174</v>
      </c>
      <c r="C45" t="s">
        <v>115</v>
      </c>
      <c r="AA45">
        <v>2.35</v>
      </c>
      <c r="AB45" t="s">
        <v>91</v>
      </c>
    </row>
    <row r="46" spans="1:39" x14ac:dyDescent="0.25">
      <c r="A46" t="s">
        <v>187</v>
      </c>
      <c r="B46" t="s">
        <v>188</v>
      </c>
      <c r="C46" t="s">
        <v>190</v>
      </c>
      <c r="E46">
        <v>3</v>
      </c>
      <c r="I46">
        <v>2.63</v>
      </c>
      <c r="J46" t="s">
        <v>194</v>
      </c>
    </row>
    <row r="47" spans="1:39" x14ac:dyDescent="0.25">
      <c r="A47" t="s">
        <v>187</v>
      </c>
      <c r="B47" t="s">
        <v>188</v>
      </c>
      <c r="C47" t="s">
        <v>191</v>
      </c>
      <c r="D47" t="s">
        <v>192</v>
      </c>
      <c r="E47">
        <v>3</v>
      </c>
      <c r="I47">
        <v>3.03</v>
      </c>
      <c r="J47" t="s">
        <v>194</v>
      </c>
    </row>
    <row r="48" spans="1:39" x14ac:dyDescent="0.25">
      <c r="A48" t="s">
        <v>197</v>
      </c>
      <c r="B48" t="s">
        <v>198</v>
      </c>
      <c r="C48" t="s">
        <v>115</v>
      </c>
      <c r="N48">
        <v>0.4</v>
      </c>
      <c r="O48" t="s">
        <v>201</v>
      </c>
      <c r="P48">
        <v>0.4</v>
      </c>
      <c r="AA48">
        <v>1</v>
      </c>
      <c r="AB48" t="s">
        <v>91</v>
      </c>
      <c r="AG48">
        <v>0.09</v>
      </c>
      <c r="AH48" t="s">
        <v>91</v>
      </c>
      <c r="AJ48" t="s">
        <v>202</v>
      </c>
    </row>
    <row r="49" spans="1:39" x14ac:dyDescent="0.25">
      <c r="A49" t="s">
        <v>212</v>
      </c>
      <c r="B49" t="s">
        <v>213</v>
      </c>
      <c r="C49" t="s">
        <v>89</v>
      </c>
      <c r="E49">
        <v>4</v>
      </c>
      <c r="AA49">
        <v>0.51700000000000002</v>
      </c>
      <c r="AB49" t="s">
        <v>91</v>
      </c>
      <c r="AC49">
        <f xml:space="preserve"> 0.537-AA49</f>
        <v>2.0000000000000018E-2</v>
      </c>
      <c r="AE49" t="s">
        <v>218</v>
      </c>
      <c r="AM49" t="s">
        <v>217</v>
      </c>
    </row>
    <row r="50" spans="1:39" x14ac:dyDescent="0.25">
      <c r="A50" t="s">
        <v>214</v>
      </c>
      <c r="B50" t="s">
        <v>213</v>
      </c>
      <c r="C50" t="s">
        <v>89</v>
      </c>
      <c r="E50">
        <v>4</v>
      </c>
      <c r="AA50">
        <v>0.42</v>
      </c>
      <c r="AB50" t="s">
        <v>91</v>
      </c>
      <c r="AC50">
        <f>0.4398-AA50</f>
        <v>1.980000000000004E-2</v>
      </c>
      <c r="AE50" t="s">
        <v>219</v>
      </c>
      <c r="AM50" t="s">
        <v>217</v>
      </c>
    </row>
    <row r="51" spans="1:39" x14ac:dyDescent="0.25">
      <c r="A51" t="s">
        <v>215</v>
      </c>
      <c r="B51" t="s">
        <v>213</v>
      </c>
      <c r="C51" t="s">
        <v>89</v>
      </c>
      <c r="E51">
        <v>4</v>
      </c>
      <c r="AA51">
        <v>0.318</v>
      </c>
      <c r="AB51" t="s">
        <v>91</v>
      </c>
      <c r="AC51">
        <f>0.3346-AA51</f>
        <v>1.6600000000000004E-2</v>
      </c>
      <c r="AE51" t="s">
        <v>220</v>
      </c>
      <c r="AM51" t="s">
        <v>217</v>
      </c>
    </row>
    <row r="52" spans="1:39" x14ac:dyDescent="0.25">
      <c r="A52" t="s">
        <v>216</v>
      </c>
      <c r="B52" t="s">
        <v>213</v>
      </c>
      <c r="C52" t="s">
        <v>89</v>
      </c>
      <c r="E52">
        <v>4</v>
      </c>
      <c r="AA52">
        <v>0.23400000000000001</v>
      </c>
      <c r="AB52" t="s">
        <v>91</v>
      </c>
      <c r="AC52">
        <f>0.242-AA52</f>
        <v>7.9999999999999793E-3</v>
      </c>
      <c r="AE52" t="s">
        <v>221</v>
      </c>
      <c r="AM52" t="s">
        <v>217</v>
      </c>
    </row>
    <row r="53" spans="1:39" x14ac:dyDescent="0.25">
      <c r="A53" t="s">
        <v>216</v>
      </c>
      <c r="B53" t="s">
        <v>213</v>
      </c>
      <c r="C53" t="s">
        <v>89</v>
      </c>
      <c r="E53">
        <v>4</v>
      </c>
      <c r="AA53">
        <v>0.16200000000000001</v>
      </c>
      <c r="AB53" t="s">
        <v>91</v>
      </c>
      <c r="AC53">
        <f>0.168-AA53</f>
        <v>6.0000000000000053E-3</v>
      </c>
      <c r="AE53" t="s">
        <v>222</v>
      </c>
    </row>
    <row r="54" spans="1:39" x14ac:dyDescent="0.25">
      <c r="A54" t="s">
        <v>232</v>
      </c>
      <c r="B54" t="s">
        <v>233</v>
      </c>
      <c r="AA54">
        <v>3</v>
      </c>
      <c r="AB54" t="s">
        <v>91</v>
      </c>
      <c r="AM54" t="s">
        <v>239</v>
      </c>
    </row>
    <row r="55" spans="1:39" x14ac:dyDescent="0.25">
      <c r="A55" t="s">
        <v>235</v>
      </c>
      <c r="B55" t="s">
        <v>236</v>
      </c>
      <c r="C55" t="s">
        <v>191</v>
      </c>
      <c r="D55" t="s">
        <v>238</v>
      </c>
    </row>
    <row r="56" spans="1:39" x14ac:dyDescent="0.25">
      <c r="A56" t="s">
        <v>250</v>
      </c>
      <c r="B56" t="s">
        <v>251</v>
      </c>
      <c r="V56">
        <v>1.5E-3</v>
      </c>
      <c r="W56" t="s">
        <v>253</v>
      </c>
      <c r="AA56">
        <v>3.1E-2</v>
      </c>
      <c r="AB56" t="s">
        <v>254</v>
      </c>
      <c r="AM56" t="s">
        <v>255</v>
      </c>
    </row>
    <row r="57" spans="1:39" x14ac:dyDescent="0.25">
      <c r="A57" t="s">
        <v>284</v>
      </c>
      <c r="B57" t="s">
        <v>285</v>
      </c>
      <c r="C57" t="s">
        <v>286</v>
      </c>
      <c r="V57">
        <v>0.3</v>
      </c>
      <c r="W57" t="s">
        <v>287</v>
      </c>
      <c r="AA57">
        <f>AVERAGE(10,8,10)</f>
        <v>9.3333333333333339</v>
      </c>
      <c r="AB57" t="s">
        <v>287</v>
      </c>
      <c r="AM57" t="s">
        <v>288</v>
      </c>
    </row>
    <row r="58" spans="1:39" x14ac:dyDescent="0.25">
      <c r="A58" t="s">
        <v>299</v>
      </c>
      <c r="B58" t="s">
        <v>300</v>
      </c>
      <c r="C58" t="s">
        <v>301</v>
      </c>
      <c r="D58" t="s">
        <v>302</v>
      </c>
      <c r="F58">
        <v>25</v>
      </c>
      <c r="AA58">
        <v>2.0000000000000001E-4</v>
      </c>
      <c r="AB58" t="s">
        <v>303</v>
      </c>
    </row>
    <row r="59" spans="1:39" x14ac:dyDescent="0.25">
      <c r="A59" t="s">
        <v>304</v>
      </c>
      <c r="B59" t="s">
        <v>305</v>
      </c>
      <c r="C59" t="s">
        <v>286</v>
      </c>
      <c r="N59">
        <v>2E-3</v>
      </c>
      <c r="O59" t="s">
        <v>306</v>
      </c>
      <c r="P59">
        <v>2E-3</v>
      </c>
      <c r="AA59">
        <v>2.95</v>
      </c>
      <c r="AB59" t="s">
        <v>308</v>
      </c>
    </row>
    <row r="60" spans="1:39" x14ac:dyDescent="0.25">
      <c r="A60" t="s">
        <v>312</v>
      </c>
      <c r="B60" t="s">
        <v>313</v>
      </c>
      <c r="C60" t="s">
        <v>191</v>
      </c>
      <c r="D60" t="s">
        <v>192</v>
      </c>
      <c r="AA60">
        <v>7.5999999999999998E-2</v>
      </c>
      <c r="AB60" t="s">
        <v>314</v>
      </c>
      <c r="AM60" t="s">
        <v>315</v>
      </c>
    </row>
    <row r="61" spans="1:39" x14ac:dyDescent="0.25">
      <c r="A61" t="s">
        <v>322</v>
      </c>
      <c r="B61" t="s">
        <v>323</v>
      </c>
      <c r="C61" t="s">
        <v>324</v>
      </c>
      <c r="D61" t="s">
        <v>325</v>
      </c>
      <c r="E61">
        <v>3</v>
      </c>
      <c r="G61">
        <v>10</v>
      </c>
      <c r="H61" t="s">
        <v>326</v>
      </c>
      <c r="AA61">
        <v>1.4E-2</v>
      </c>
      <c r="AB61" t="s">
        <v>314</v>
      </c>
    </row>
    <row r="62" spans="1:39" x14ac:dyDescent="0.25">
      <c r="A62" t="s">
        <v>327</v>
      </c>
      <c r="B62" t="s">
        <v>323</v>
      </c>
      <c r="C62" t="s">
        <v>324</v>
      </c>
      <c r="D62" t="s">
        <v>325</v>
      </c>
      <c r="E62">
        <v>3</v>
      </c>
      <c r="G62">
        <v>51</v>
      </c>
      <c r="H62" t="s">
        <v>326</v>
      </c>
      <c r="AA62">
        <v>3.3000000000000002E-2</v>
      </c>
      <c r="AB62" t="s">
        <v>314</v>
      </c>
    </row>
    <row r="63" spans="1:39" x14ac:dyDescent="0.25">
      <c r="A63" t="s">
        <v>328</v>
      </c>
      <c r="B63" t="s">
        <v>323</v>
      </c>
      <c r="C63" t="s">
        <v>324</v>
      </c>
      <c r="D63" t="s">
        <v>325</v>
      </c>
      <c r="E63">
        <v>3</v>
      </c>
      <c r="G63">
        <v>102</v>
      </c>
      <c r="H63" t="s">
        <v>326</v>
      </c>
      <c r="AA63">
        <v>3.3000000000000002E-2</v>
      </c>
      <c r="AB63" t="s">
        <v>314</v>
      </c>
    </row>
    <row r="64" spans="1:39" x14ac:dyDescent="0.25">
      <c r="A64" t="s">
        <v>329</v>
      </c>
      <c r="B64" t="s">
        <v>323</v>
      </c>
      <c r="C64" t="s">
        <v>324</v>
      </c>
      <c r="D64" t="s">
        <v>325</v>
      </c>
      <c r="E64">
        <v>3</v>
      </c>
      <c r="G64">
        <v>204</v>
      </c>
      <c r="H64" t="s">
        <v>326</v>
      </c>
      <c r="AA64">
        <v>3.4000000000000002E-2</v>
      </c>
      <c r="AB64" t="s">
        <v>314</v>
      </c>
    </row>
    <row r="65" spans="1:39" x14ac:dyDescent="0.25">
      <c r="A65" t="s">
        <v>330</v>
      </c>
      <c r="B65" t="s">
        <v>323</v>
      </c>
      <c r="C65" t="s">
        <v>324</v>
      </c>
      <c r="D65" t="s">
        <v>325</v>
      </c>
      <c r="E65">
        <v>3</v>
      </c>
      <c r="G65">
        <v>510</v>
      </c>
      <c r="H65" t="s">
        <v>326</v>
      </c>
      <c r="AA65">
        <v>3.4000000000000002E-2</v>
      </c>
      <c r="AB65" t="s">
        <v>314</v>
      </c>
    </row>
    <row r="66" spans="1:39" x14ac:dyDescent="0.25">
      <c r="A66" t="s">
        <v>331</v>
      </c>
      <c r="B66" t="s">
        <v>323</v>
      </c>
      <c r="C66" t="s">
        <v>324</v>
      </c>
      <c r="D66" t="s">
        <v>325</v>
      </c>
      <c r="E66">
        <v>3</v>
      </c>
      <c r="G66">
        <v>1020</v>
      </c>
      <c r="H66" t="s">
        <v>326</v>
      </c>
      <c r="AA66">
        <v>2.4E-2</v>
      </c>
      <c r="AB66" t="s">
        <v>314</v>
      </c>
    </row>
    <row r="67" spans="1:39" x14ac:dyDescent="0.25">
      <c r="A67" t="s">
        <v>332</v>
      </c>
      <c r="B67" t="s">
        <v>333</v>
      </c>
      <c r="C67" t="s">
        <v>17</v>
      </c>
      <c r="D67" t="s">
        <v>18</v>
      </c>
      <c r="F67">
        <v>22</v>
      </c>
      <c r="AA67">
        <v>0.26</v>
      </c>
      <c r="AB67" t="s">
        <v>308</v>
      </c>
      <c r="AE67" t="s">
        <v>334</v>
      </c>
      <c r="AM67" t="s">
        <v>346</v>
      </c>
    </row>
    <row r="68" spans="1:39" x14ac:dyDescent="0.25">
      <c r="A68" t="s">
        <v>335</v>
      </c>
      <c r="B68" t="s">
        <v>333</v>
      </c>
      <c r="C68" t="s">
        <v>17</v>
      </c>
      <c r="D68" t="s">
        <v>18</v>
      </c>
      <c r="F68">
        <v>22</v>
      </c>
      <c r="AA68">
        <v>2.4300000000000002</v>
      </c>
      <c r="AB68" t="s">
        <v>308</v>
      </c>
      <c r="AE68">
        <v>2</v>
      </c>
      <c r="AM68" t="s">
        <v>346</v>
      </c>
    </row>
    <row r="69" spans="1:39" x14ac:dyDescent="0.25">
      <c r="A69" t="s">
        <v>336</v>
      </c>
      <c r="B69" t="s">
        <v>333</v>
      </c>
      <c r="C69" t="s">
        <v>17</v>
      </c>
      <c r="D69" t="s">
        <v>18</v>
      </c>
      <c r="F69">
        <v>22</v>
      </c>
      <c r="AA69">
        <v>2.4</v>
      </c>
      <c r="AB69" t="s">
        <v>308</v>
      </c>
      <c r="AE69">
        <v>3</v>
      </c>
      <c r="AM69" t="s">
        <v>346</v>
      </c>
    </row>
    <row r="70" spans="1:39" x14ac:dyDescent="0.25">
      <c r="A70" t="s">
        <v>337</v>
      </c>
      <c r="B70" t="s">
        <v>333</v>
      </c>
      <c r="C70" t="s">
        <v>17</v>
      </c>
      <c r="D70" t="s">
        <v>18</v>
      </c>
      <c r="F70">
        <v>22</v>
      </c>
      <c r="AA70">
        <v>1.59</v>
      </c>
      <c r="AB70" t="s">
        <v>308</v>
      </c>
      <c r="AE70" t="s">
        <v>334</v>
      </c>
      <c r="AM70" t="s">
        <v>346</v>
      </c>
    </row>
    <row r="71" spans="1:39" x14ac:dyDescent="0.25">
      <c r="A71" t="s">
        <v>338</v>
      </c>
      <c r="B71" t="s">
        <v>333</v>
      </c>
      <c r="C71" t="s">
        <v>17</v>
      </c>
      <c r="D71" t="s">
        <v>18</v>
      </c>
      <c r="F71">
        <v>22</v>
      </c>
      <c r="AA71">
        <v>1.64</v>
      </c>
      <c r="AB71" t="s">
        <v>308</v>
      </c>
      <c r="AE71">
        <v>2</v>
      </c>
      <c r="AM71" t="s">
        <v>346</v>
      </c>
    </row>
    <row r="72" spans="1:39" x14ac:dyDescent="0.25">
      <c r="A72" t="s">
        <v>339</v>
      </c>
      <c r="B72" t="s">
        <v>333</v>
      </c>
      <c r="C72" t="s">
        <v>17</v>
      </c>
      <c r="D72" t="s">
        <v>18</v>
      </c>
      <c r="F72">
        <v>22</v>
      </c>
      <c r="AA72">
        <v>2.74</v>
      </c>
      <c r="AB72" t="s">
        <v>308</v>
      </c>
      <c r="AE72">
        <v>3</v>
      </c>
      <c r="AM72" t="s">
        <v>346</v>
      </c>
    </row>
    <row r="73" spans="1:39" x14ac:dyDescent="0.25">
      <c r="A73" t="s">
        <v>340</v>
      </c>
      <c r="B73" t="s">
        <v>333</v>
      </c>
      <c r="C73" t="s">
        <v>17</v>
      </c>
      <c r="D73" t="s">
        <v>18</v>
      </c>
      <c r="F73">
        <v>22</v>
      </c>
      <c r="AA73">
        <v>0.87</v>
      </c>
      <c r="AB73" t="s">
        <v>308</v>
      </c>
      <c r="AE73" t="s">
        <v>334</v>
      </c>
      <c r="AM73" t="s">
        <v>346</v>
      </c>
    </row>
    <row r="74" spans="1:39" x14ac:dyDescent="0.25">
      <c r="A74" t="s">
        <v>341</v>
      </c>
      <c r="B74" t="s">
        <v>333</v>
      </c>
      <c r="C74" t="s">
        <v>17</v>
      </c>
      <c r="D74" t="s">
        <v>18</v>
      </c>
      <c r="F74">
        <v>22</v>
      </c>
      <c r="AA74">
        <v>1.58</v>
      </c>
      <c r="AB74" t="s">
        <v>308</v>
      </c>
      <c r="AE74">
        <v>2</v>
      </c>
      <c r="AM74" t="s">
        <v>346</v>
      </c>
    </row>
    <row r="75" spans="1:39" x14ac:dyDescent="0.25">
      <c r="A75" t="s">
        <v>342</v>
      </c>
      <c r="B75" t="s">
        <v>333</v>
      </c>
      <c r="C75" t="s">
        <v>17</v>
      </c>
      <c r="D75" t="s">
        <v>18</v>
      </c>
      <c r="F75">
        <v>22</v>
      </c>
      <c r="AA75">
        <v>1.25</v>
      </c>
      <c r="AB75" t="s">
        <v>308</v>
      </c>
      <c r="AE75">
        <v>3</v>
      </c>
      <c r="AM75" t="s">
        <v>346</v>
      </c>
    </row>
    <row r="76" spans="1:39" x14ac:dyDescent="0.25">
      <c r="A76" t="s">
        <v>343</v>
      </c>
      <c r="B76" t="s">
        <v>333</v>
      </c>
      <c r="C76" t="s">
        <v>17</v>
      </c>
      <c r="D76" t="s">
        <v>18</v>
      </c>
      <c r="F76">
        <v>22</v>
      </c>
      <c r="AA76">
        <v>2.21</v>
      </c>
      <c r="AB76" t="s">
        <v>308</v>
      </c>
      <c r="AE76" t="s">
        <v>334</v>
      </c>
      <c r="AM76" t="s">
        <v>346</v>
      </c>
    </row>
    <row r="77" spans="1:39" x14ac:dyDescent="0.25">
      <c r="A77" t="s">
        <v>344</v>
      </c>
      <c r="B77" t="s">
        <v>333</v>
      </c>
      <c r="C77" t="s">
        <v>17</v>
      </c>
      <c r="D77" t="s">
        <v>18</v>
      </c>
      <c r="F77">
        <v>22</v>
      </c>
      <c r="AA77">
        <v>2.37</v>
      </c>
      <c r="AB77" t="s">
        <v>308</v>
      </c>
      <c r="AE77">
        <v>2</v>
      </c>
      <c r="AM77" t="s">
        <v>346</v>
      </c>
    </row>
    <row r="78" spans="1:39" x14ac:dyDescent="0.25">
      <c r="A78" t="s">
        <v>345</v>
      </c>
      <c r="B78" t="s">
        <v>333</v>
      </c>
      <c r="C78" t="s">
        <v>17</v>
      </c>
      <c r="D78" t="s">
        <v>18</v>
      </c>
      <c r="F78">
        <v>22</v>
      </c>
      <c r="AA78">
        <v>1.72</v>
      </c>
      <c r="AB78" t="s">
        <v>308</v>
      </c>
      <c r="AE78">
        <v>3</v>
      </c>
      <c r="AM78" t="s">
        <v>346</v>
      </c>
    </row>
    <row r="79" spans="1:39" x14ac:dyDescent="0.25">
      <c r="A79" t="s">
        <v>360</v>
      </c>
      <c r="B79" t="s">
        <v>361</v>
      </c>
      <c r="C79" t="s">
        <v>191</v>
      </c>
      <c r="D79" t="s">
        <v>362</v>
      </c>
      <c r="E79">
        <v>3</v>
      </c>
      <c r="AA79">
        <v>10.4</v>
      </c>
      <c r="AB79" t="s">
        <v>363</v>
      </c>
      <c r="AC79">
        <v>0.2</v>
      </c>
    </row>
    <row r="80" spans="1:39" x14ac:dyDescent="0.25">
      <c r="A80" t="s">
        <v>374</v>
      </c>
      <c r="B80" t="s">
        <v>375</v>
      </c>
      <c r="C80" t="s">
        <v>376</v>
      </c>
      <c r="D80" t="s">
        <v>377</v>
      </c>
      <c r="E80">
        <v>3</v>
      </c>
      <c r="F80">
        <v>20</v>
      </c>
      <c r="AA80">
        <v>0.8</v>
      </c>
      <c r="AB80" t="s">
        <v>308</v>
      </c>
      <c r="AC80">
        <v>0.12</v>
      </c>
      <c r="AE80">
        <v>1</v>
      </c>
    </row>
    <row r="81" spans="1:39" x14ac:dyDescent="0.25">
      <c r="A81" t="s">
        <v>374</v>
      </c>
      <c r="B81" t="s">
        <v>375</v>
      </c>
      <c r="C81" t="s">
        <v>376</v>
      </c>
      <c r="D81" t="s">
        <v>377</v>
      </c>
      <c r="E81">
        <v>3</v>
      </c>
      <c r="F81">
        <v>20</v>
      </c>
      <c r="AA81">
        <v>0.7</v>
      </c>
      <c r="AB81" t="s">
        <v>308</v>
      </c>
      <c r="AC81">
        <v>0.11</v>
      </c>
      <c r="AE81">
        <v>8</v>
      </c>
    </row>
    <row r="82" spans="1:39" x14ac:dyDescent="0.25">
      <c r="A82" t="s">
        <v>382</v>
      </c>
      <c r="B82" t="s">
        <v>383</v>
      </c>
      <c r="C82" t="s">
        <v>384</v>
      </c>
      <c r="D82" t="s">
        <v>385</v>
      </c>
      <c r="E82">
        <v>6</v>
      </c>
      <c r="F82">
        <v>25</v>
      </c>
      <c r="AA82">
        <v>0.5655</v>
      </c>
      <c r="AB82" t="s">
        <v>401</v>
      </c>
    </row>
    <row r="83" spans="1:39" x14ac:dyDescent="0.25">
      <c r="A83" t="s">
        <v>399</v>
      </c>
      <c r="B83" t="s">
        <v>400</v>
      </c>
      <c r="C83" t="s">
        <v>384</v>
      </c>
      <c r="D83" t="s">
        <v>385</v>
      </c>
      <c r="E83">
        <v>3</v>
      </c>
      <c r="F83">
        <v>25</v>
      </c>
      <c r="AA83">
        <v>0.13300000000000001</v>
      </c>
      <c r="AB83" t="s">
        <v>401</v>
      </c>
      <c r="AC83">
        <v>8.0000000000000002E-3</v>
      </c>
      <c r="AM83" t="s">
        <v>402</v>
      </c>
    </row>
    <row r="84" spans="1:39" x14ac:dyDescent="0.25">
      <c r="A84" t="s">
        <v>399</v>
      </c>
      <c r="B84" t="s">
        <v>400</v>
      </c>
      <c r="C84" t="s">
        <v>384</v>
      </c>
      <c r="D84" t="s">
        <v>385</v>
      </c>
      <c r="E84">
        <v>3</v>
      </c>
      <c r="F84">
        <v>25</v>
      </c>
      <c r="AA84">
        <v>0.14399999999999999</v>
      </c>
      <c r="AB84" t="s">
        <v>401</v>
      </c>
      <c r="AC84">
        <v>1.2E-2</v>
      </c>
      <c r="AM84" t="s">
        <v>402</v>
      </c>
    </row>
    <row r="85" spans="1:39" x14ac:dyDescent="0.25">
      <c r="A85" t="s">
        <v>399</v>
      </c>
      <c r="B85" t="s">
        <v>400</v>
      </c>
      <c r="C85" t="s">
        <v>384</v>
      </c>
      <c r="D85" t="s">
        <v>385</v>
      </c>
      <c r="E85">
        <v>3</v>
      </c>
      <c r="F85">
        <v>25</v>
      </c>
      <c r="AA85">
        <v>0.104</v>
      </c>
      <c r="AB85" t="s">
        <v>401</v>
      </c>
      <c r="AC85">
        <v>1.2E-2</v>
      </c>
      <c r="AM85" t="s">
        <v>402</v>
      </c>
    </row>
    <row r="86" spans="1:39" x14ac:dyDescent="0.25">
      <c r="A86" t="s">
        <v>399</v>
      </c>
      <c r="B86" t="s">
        <v>400</v>
      </c>
      <c r="C86" t="s">
        <v>384</v>
      </c>
      <c r="D86" t="s">
        <v>385</v>
      </c>
      <c r="E86">
        <v>3</v>
      </c>
      <c r="F86">
        <v>25</v>
      </c>
      <c r="AA86">
        <v>0.10299999999999999</v>
      </c>
      <c r="AB86" t="s">
        <v>401</v>
      </c>
      <c r="AC86">
        <v>1.2E-2</v>
      </c>
      <c r="AM86" t="s">
        <v>402</v>
      </c>
    </row>
    <row r="87" spans="1:39" x14ac:dyDescent="0.25">
      <c r="A87" t="s">
        <v>399</v>
      </c>
      <c r="B87" t="s">
        <v>400</v>
      </c>
      <c r="C87" t="s">
        <v>384</v>
      </c>
      <c r="D87" t="s">
        <v>385</v>
      </c>
      <c r="E87">
        <v>3</v>
      </c>
      <c r="F87">
        <v>25</v>
      </c>
      <c r="AA87">
        <v>0.13</v>
      </c>
      <c r="AB87" t="s">
        <v>401</v>
      </c>
      <c r="AC87">
        <v>1.0999999999999999E-2</v>
      </c>
      <c r="AM87" t="s">
        <v>402</v>
      </c>
    </row>
    <row r="88" spans="1:39" x14ac:dyDescent="0.25">
      <c r="A88" t="s">
        <v>399</v>
      </c>
      <c r="B88" t="s">
        <v>400</v>
      </c>
      <c r="C88" t="s">
        <v>384</v>
      </c>
      <c r="D88" t="s">
        <v>385</v>
      </c>
      <c r="E88">
        <v>3</v>
      </c>
      <c r="F88">
        <v>25</v>
      </c>
      <c r="AA88">
        <v>6.2E-2</v>
      </c>
      <c r="AB88" t="s">
        <v>401</v>
      </c>
      <c r="AC88">
        <v>5.3999999999999999E-2</v>
      </c>
      <c r="AM88" t="s">
        <v>402</v>
      </c>
    </row>
    <row r="89" spans="1:39" x14ac:dyDescent="0.25">
      <c r="A89" t="s">
        <v>399</v>
      </c>
      <c r="B89" t="s">
        <v>400</v>
      </c>
      <c r="C89" t="s">
        <v>384</v>
      </c>
      <c r="D89" t="s">
        <v>385</v>
      </c>
      <c r="E89">
        <v>3</v>
      </c>
      <c r="F89">
        <v>25</v>
      </c>
      <c r="AA89">
        <v>0.21</v>
      </c>
      <c r="AB89" t="s">
        <v>401</v>
      </c>
      <c r="AC89">
        <v>0.191</v>
      </c>
      <c r="AM89" t="s">
        <v>402</v>
      </c>
    </row>
    <row r="90" spans="1:39" x14ac:dyDescent="0.25">
      <c r="A90" t="s">
        <v>399</v>
      </c>
      <c r="B90" t="s">
        <v>400</v>
      </c>
      <c r="C90" t="s">
        <v>384</v>
      </c>
      <c r="D90" t="s">
        <v>385</v>
      </c>
      <c r="E90">
        <v>3</v>
      </c>
      <c r="F90">
        <v>25</v>
      </c>
      <c r="AA90">
        <v>9.6000000000000002E-2</v>
      </c>
      <c r="AB90" t="s">
        <v>401</v>
      </c>
      <c r="AC90">
        <v>0.104</v>
      </c>
      <c r="AM90" t="s">
        <v>402</v>
      </c>
    </row>
    <row r="91" spans="1:39" x14ac:dyDescent="0.25">
      <c r="A91" t="s">
        <v>399</v>
      </c>
      <c r="B91" t="s">
        <v>400</v>
      </c>
      <c r="C91" t="s">
        <v>384</v>
      </c>
      <c r="D91" t="s">
        <v>385</v>
      </c>
      <c r="E91">
        <v>3</v>
      </c>
      <c r="F91">
        <v>25</v>
      </c>
      <c r="AA91">
        <v>0.21</v>
      </c>
      <c r="AB91" t="s">
        <v>401</v>
      </c>
      <c r="AC91">
        <v>0.20699999999999999</v>
      </c>
      <c r="AM91" t="s">
        <v>402</v>
      </c>
    </row>
    <row r="92" spans="1:39" x14ac:dyDescent="0.25">
      <c r="A92" t="s">
        <v>399</v>
      </c>
      <c r="B92" t="s">
        <v>400</v>
      </c>
      <c r="C92" t="s">
        <v>384</v>
      </c>
      <c r="D92" t="s">
        <v>385</v>
      </c>
      <c r="E92">
        <v>3</v>
      </c>
      <c r="F92">
        <v>25</v>
      </c>
      <c r="AA92">
        <v>0.84</v>
      </c>
      <c r="AB92" t="s">
        <v>401</v>
      </c>
      <c r="AC92">
        <v>8.1000000000000003E-2</v>
      </c>
      <c r="AM92" t="s">
        <v>402</v>
      </c>
    </row>
    <row r="93" spans="1:39" x14ac:dyDescent="0.25">
      <c r="A93" t="s">
        <v>399</v>
      </c>
      <c r="B93" t="s">
        <v>400</v>
      </c>
      <c r="C93" t="s">
        <v>384</v>
      </c>
      <c r="D93" t="s">
        <v>385</v>
      </c>
      <c r="E93">
        <v>3</v>
      </c>
      <c r="F93">
        <v>25</v>
      </c>
      <c r="AA93">
        <v>0.24299999999999999</v>
      </c>
      <c r="AB93" t="s">
        <v>401</v>
      </c>
      <c r="AC93">
        <v>0.255</v>
      </c>
      <c r="AM93" t="s">
        <v>402</v>
      </c>
    </row>
    <row r="94" spans="1:39" x14ac:dyDescent="0.25">
      <c r="A94" t="s">
        <v>399</v>
      </c>
      <c r="B94" t="s">
        <v>400</v>
      </c>
      <c r="C94" t="s">
        <v>384</v>
      </c>
      <c r="D94" t="s">
        <v>385</v>
      </c>
      <c r="E94">
        <v>3</v>
      </c>
      <c r="F94">
        <v>25</v>
      </c>
      <c r="AA94">
        <v>0.7</v>
      </c>
      <c r="AB94" t="s">
        <v>401</v>
      </c>
      <c r="AC94">
        <v>8.5999999999999993E-2</v>
      </c>
      <c r="AM94" t="s">
        <v>402</v>
      </c>
    </row>
    <row r="95" spans="1:39" x14ac:dyDescent="0.25">
      <c r="A95" t="s">
        <v>399</v>
      </c>
      <c r="B95" t="s">
        <v>400</v>
      </c>
      <c r="C95" t="s">
        <v>384</v>
      </c>
      <c r="D95" t="s">
        <v>385</v>
      </c>
      <c r="E95">
        <v>3</v>
      </c>
      <c r="F95">
        <v>25</v>
      </c>
      <c r="AA95">
        <v>0.14000000000000001</v>
      </c>
      <c r="AB95" t="s">
        <v>401</v>
      </c>
      <c r="AC95">
        <v>0.13300000000000001</v>
      </c>
      <c r="AM95" t="s">
        <v>402</v>
      </c>
    </row>
    <row r="96" spans="1:39" x14ac:dyDescent="0.25">
      <c r="A96" t="s">
        <v>399</v>
      </c>
      <c r="B96" t="s">
        <v>400</v>
      </c>
      <c r="C96" t="s">
        <v>384</v>
      </c>
      <c r="D96" t="s">
        <v>385</v>
      </c>
      <c r="E96">
        <v>3</v>
      </c>
      <c r="F96">
        <v>25</v>
      </c>
      <c r="AA96">
        <v>0.15</v>
      </c>
      <c r="AB96" t="s">
        <v>401</v>
      </c>
      <c r="AC96">
        <v>0.15</v>
      </c>
      <c r="AM96" t="s">
        <v>402</v>
      </c>
    </row>
    <row r="97" spans="1:39" x14ac:dyDescent="0.25">
      <c r="A97" t="s">
        <v>403</v>
      </c>
      <c r="B97" t="s">
        <v>404</v>
      </c>
      <c r="C97" t="s">
        <v>384</v>
      </c>
      <c r="D97" t="s">
        <v>385</v>
      </c>
      <c r="AA97">
        <v>0.03</v>
      </c>
      <c r="AB97" t="s">
        <v>314</v>
      </c>
      <c r="AC97">
        <v>5.0000000000000001E-3</v>
      </c>
    </row>
    <row r="98" spans="1:39" x14ac:dyDescent="0.25">
      <c r="A98" t="s">
        <v>403</v>
      </c>
      <c r="B98" t="s">
        <v>404</v>
      </c>
      <c r="C98" t="s">
        <v>384</v>
      </c>
      <c r="D98" t="s">
        <v>385</v>
      </c>
      <c r="AA98">
        <v>4.3000000000000002E-5</v>
      </c>
      <c r="AB98" t="s">
        <v>314</v>
      </c>
      <c r="AC98">
        <v>0.5</v>
      </c>
    </row>
    <row r="99" spans="1:39" x14ac:dyDescent="0.25">
      <c r="A99" t="s">
        <v>411</v>
      </c>
      <c r="B99" t="s">
        <v>412</v>
      </c>
      <c r="C99" t="s">
        <v>191</v>
      </c>
      <c r="D99" t="s">
        <v>90</v>
      </c>
      <c r="E99">
        <v>6</v>
      </c>
      <c r="F99">
        <v>18</v>
      </c>
      <c r="AA99">
        <v>0.44</v>
      </c>
      <c r="AB99" t="s">
        <v>308</v>
      </c>
      <c r="AC99">
        <f>0.01 * SQRT(6)</f>
        <v>2.4494897427831779E-2</v>
      </c>
    </row>
    <row r="100" spans="1:39" x14ac:dyDescent="0.25">
      <c r="A100" t="s">
        <v>411</v>
      </c>
      <c r="B100" t="s">
        <v>412</v>
      </c>
      <c r="C100" t="s">
        <v>164</v>
      </c>
      <c r="D100" t="s">
        <v>90</v>
      </c>
      <c r="E100">
        <v>6</v>
      </c>
      <c r="F100">
        <v>18</v>
      </c>
      <c r="AA100">
        <v>0.43</v>
      </c>
      <c r="AB100" t="s">
        <v>308</v>
      </c>
      <c r="AC100">
        <f>0.43*SQRT(6)</f>
        <v>1.0532805893967665</v>
      </c>
    </row>
    <row r="101" spans="1:39" x14ac:dyDescent="0.25">
      <c r="A101" t="s">
        <v>423</v>
      </c>
      <c r="B101" t="s">
        <v>424</v>
      </c>
      <c r="C101" t="s">
        <v>425</v>
      </c>
      <c r="V101">
        <v>0.185</v>
      </c>
      <c r="W101" t="s">
        <v>308</v>
      </c>
      <c r="AA101">
        <v>1.27</v>
      </c>
      <c r="AB101" t="s">
        <v>308</v>
      </c>
    </row>
    <row r="102" spans="1:39" x14ac:dyDescent="0.25">
      <c r="A102" t="s">
        <v>429</v>
      </c>
      <c r="B102" t="s">
        <v>430</v>
      </c>
      <c r="C102" t="s">
        <v>434</v>
      </c>
      <c r="D102" t="s">
        <v>435</v>
      </c>
      <c r="E102">
        <v>3</v>
      </c>
      <c r="AA102">
        <v>2.2999999999999998</v>
      </c>
      <c r="AB102" t="s">
        <v>308</v>
      </c>
      <c r="AM102" t="s">
        <v>432</v>
      </c>
    </row>
    <row r="103" spans="1:39" x14ac:dyDescent="0.25">
      <c r="A103" t="s">
        <v>436</v>
      </c>
      <c r="B103" t="s">
        <v>430</v>
      </c>
      <c r="C103" t="s">
        <v>434</v>
      </c>
      <c r="D103" t="s">
        <v>435</v>
      </c>
      <c r="E103">
        <v>3</v>
      </c>
      <c r="AA103">
        <v>2.1</v>
      </c>
      <c r="AB103" t="s">
        <v>308</v>
      </c>
      <c r="AM103" t="s">
        <v>433</v>
      </c>
    </row>
    <row r="104" spans="1:39" x14ac:dyDescent="0.25">
      <c r="A104" t="s">
        <v>437</v>
      </c>
      <c r="B104" t="s">
        <v>430</v>
      </c>
      <c r="C104" t="s">
        <v>434</v>
      </c>
      <c r="D104" t="s">
        <v>435</v>
      </c>
      <c r="E104">
        <v>3</v>
      </c>
      <c r="AA104">
        <v>1.9</v>
      </c>
      <c r="AB104" t="s">
        <v>308</v>
      </c>
      <c r="AM104" t="s">
        <v>431</v>
      </c>
    </row>
    <row r="105" spans="1:39" x14ac:dyDescent="0.25">
      <c r="A105" t="s">
        <v>447</v>
      </c>
      <c r="B105" t="s">
        <v>448</v>
      </c>
      <c r="C105" t="s">
        <v>17</v>
      </c>
      <c r="D105" t="s">
        <v>18</v>
      </c>
      <c r="E105">
        <v>3</v>
      </c>
      <c r="AA105">
        <v>1.81</v>
      </c>
      <c r="AB105" t="s">
        <v>308</v>
      </c>
      <c r="AM105" t="s">
        <v>450</v>
      </c>
    </row>
    <row r="106" spans="1:39" x14ac:dyDescent="0.25">
      <c r="A106" t="s">
        <v>447</v>
      </c>
      <c r="B106" t="s">
        <v>448</v>
      </c>
      <c r="C106" t="s">
        <v>17</v>
      </c>
      <c r="D106" t="s">
        <v>18</v>
      </c>
      <c r="E106">
        <v>3</v>
      </c>
      <c r="AA106">
        <v>1.75</v>
      </c>
      <c r="AB106" t="s">
        <v>308</v>
      </c>
      <c r="AM106" t="s">
        <v>451</v>
      </c>
    </row>
    <row r="107" spans="1:39" x14ac:dyDescent="0.25">
      <c r="A107" t="s">
        <v>447</v>
      </c>
      <c r="B107" t="s">
        <v>448</v>
      </c>
      <c r="C107" t="s">
        <v>133</v>
      </c>
      <c r="D107" t="s">
        <v>449</v>
      </c>
      <c r="E107">
        <v>3</v>
      </c>
      <c r="AA107">
        <v>1.7</v>
      </c>
      <c r="AB107" t="s">
        <v>308</v>
      </c>
      <c r="AM107" t="s">
        <v>451</v>
      </c>
    </row>
    <row r="108" spans="1:39" x14ac:dyDescent="0.25">
      <c r="A108" t="s">
        <v>447</v>
      </c>
      <c r="B108" t="s">
        <v>448</v>
      </c>
      <c r="C108" t="s">
        <v>133</v>
      </c>
      <c r="D108" t="s">
        <v>449</v>
      </c>
      <c r="E108">
        <v>3</v>
      </c>
      <c r="AA108">
        <v>1.7</v>
      </c>
      <c r="AB108" t="s">
        <v>308</v>
      </c>
      <c r="AM108" t="s">
        <v>451</v>
      </c>
    </row>
    <row r="109" spans="1:39" x14ac:dyDescent="0.25">
      <c r="A109" t="s">
        <v>452</v>
      </c>
      <c r="B109" t="s">
        <v>453</v>
      </c>
      <c r="C109" t="s">
        <v>191</v>
      </c>
      <c r="D109" t="s">
        <v>192</v>
      </c>
      <c r="E109">
        <v>2</v>
      </c>
      <c r="F109">
        <v>30</v>
      </c>
      <c r="AA109">
        <f>AVERAGE(0.1153,0.11)</f>
        <v>0.11265</v>
      </c>
      <c r="AB109" t="s">
        <v>314</v>
      </c>
      <c r="AM109" t="s">
        <v>455</v>
      </c>
    </row>
    <row r="110" spans="1:39" x14ac:dyDescent="0.25">
      <c r="A110" t="s">
        <v>452</v>
      </c>
      <c r="B110" t="s">
        <v>453</v>
      </c>
      <c r="C110" t="s">
        <v>133</v>
      </c>
      <c r="D110" t="s">
        <v>454</v>
      </c>
      <c r="E110">
        <v>1</v>
      </c>
      <c r="F110">
        <v>30</v>
      </c>
      <c r="AA110">
        <v>0.05</v>
      </c>
      <c r="AB110" t="s">
        <v>314</v>
      </c>
      <c r="AM110" t="s">
        <v>455</v>
      </c>
    </row>
    <row r="111" spans="1:39" x14ac:dyDescent="0.25">
      <c r="A111" t="s">
        <v>458</v>
      </c>
      <c r="B111" t="s">
        <v>459</v>
      </c>
      <c r="C111" t="s">
        <v>191</v>
      </c>
      <c r="D111" t="s">
        <v>460</v>
      </c>
      <c r="E111">
        <v>9</v>
      </c>
      <c r="AA111">
        <v>1.7600000000000001E-2</v>
      </c>
      <c r="AB111" t="s">
        <v>308</v>
      </c>
      <c r="AE111">
        <v>4</v>
      </c>
      <c r="AM111" t="s">
        <v>466</v>
      </c>
    </row>
    <row r="112" spans="1:39" x14ac:dyDescent="0.25">
      <c r="A112" t="s">
        <v>461</v>
      </c>
      <c r="B112" t="s">
        <v>459</v>
      </c>
      <c r="C112" t="s">
        <v>191</v>
      </c>
      <c r="D112" t="s">
        <v>460</v>
      </c>
      <c r="E112">
        <v>9</v>
      </c>
      <c r="AA112">
        <v>0.1183</v>
      </c>
      <c r="AB112" t="s">
        <v>308</v>
      </c>
      <c r="AC112">
        <f>0.1213-AA112</f>
        <v>3.0000000000000027E-3</v>
      </c>
      <c r="AE112">
        <v>7</v>
      </c>
      <c r="AM112" t="s">
        <v>466</v>
      </c>
    </row>
    <row r="113" spans="1:39" x14ac:dyDescent="0.25">
      <c r="A113" t="s">
        <v>462</v>
      </c>
      <c r="B113" t="s">
        <v>459</v>
      </c>
      <c r="C113" t="s">
        <v>191</v>
      </c>
      <c r="D113" t="s">
        <v>460</v>
      </c>
      <c r="E113">
        <v>9</v>
      </c>
      <c r="AA113">
        <v>0.16900000000000001</v>
      </c>
      <c r="AB113" t="s">
        <v>308</v>
      </c>
      <c r="AC113">
        <f>0.1749-AA113</f>
        <v>5.8999999999999886E-3</v>
      </c>
      <c r="AE113">
        <v>8</v>
      </c>
      <c r="AM113" t="s">
        <v>466</v>
      </c>
    </row>
    <row r="114" spans="1:39" x14ac:dyDescent="0.25">
      <c r="A114" t="s">
        <v>463</v>
      </c>
      <c r="B114" t="s">
        <v>459</v>
      </c>
      <c r="C114" t="s">
        <v>191</v>
      </c>
      <c r="D114" t="s">
        <v>460</v>
      </c>
      <c r="E114">
        <v>9</v>
      </c>
      <c r="AA114">
        <v>0.12720000000000001</v>
      </c>
      <c r="AB114" t="s">
        <v>308</v>
      </c>
      <c r="AC114">
        <f>0.133-AA114</f>
        <v>5.7999999999999996E-3</v>
      </c>
      <c r="AE114">
        <v>11</v>
      </c>
      <c r="AM114" t="s">
        <v>466</v>
      </c>
    </row>
    <row r="115" spans="1:39" x14ac:dyDescent="0.25">
      <c r="A115" t="s">
        <v>464</v>
      </c>
      <c r="B115" t="s">
        <v>459</v>
      </c>
      <c r="C115" t="s">
        <v>191</v>
      </c>
      <c r="D115" t="s">
        <v>460</v>
      </c>
      <c r="E115">
        <v>9</v>
      </c>
      <c r="AA115">
        <v>0.158</v>
      </c>
      <c r="AB115" t="s">
        <v>308</v>
      </c>
      <c r="AC115">
        <f>0.1639-AA115</f>
        <v>5.8999999999999886E-3</v>
      </c>
      <c r="AE115">
        <v>13</v>
      </c>
      <c r="AM115" t="s">
        <v>466</v>
      </c>
    </row>
    <row r="116" spans="1:39" x14ac:dyDescent="0.25">
      <c r="A116" t="s">
        <v>465</v>
      </c>
      <c r="B116" t="s">
        <v>459</v>
      </c>
      <c r="C116" t="s">
        <v>191</v>
      </c>
      <c r="D116" t="s">
        <v>460</v>
      </c>
      <c r="E116">
        <v>9</v>
      </c>
      <c r="AA116">
        <v>6.6100000000000006E-2</v>
      </c>
      <c r="AB116" t="s">
        <v>308</v>
      </c>
      <c r="AE116">
        <v>18</v>
      </c>
      <c r="AM116" t="s">
        <v>466</v>
      </c>
    </row>
    <row r="117" spans="1:39" x14ac:dyDescent="0.25">
      <c r="A117" t="s">
        <v>484</v>
      </c>
      <c r="B117" t="s">
        <v>485</v>
      </c>
      <c r="C117" t="s">
        <v>17</v>
      </c>
      <c r="D117" t="s">
        <v>486</v>
      </c>
      <c r="F117">
        <v>20</v>
      </c>
      <c r="AA117">
        <v>1.68</v>
      </c>
      <c r="AB117" t="s">
        <v>308</v>
      </c>
    </row>
    <row r="118" spans="1:39" x14ac:dyDescent="0.25">
      <c r="A118" t="s">
        <v>495</v>
      </c>
      <c r="B118" t="s">
        <v>496</v>
      </c>
      <c r="C118" t="s">
        <v>133</v>
      </c>
      <c r="D118" t="s">
        <v>302</v>
      </c>
      <c r="E118">
        <v>3</v>
      </c>
      <c r="AA118">
        <v>2.8000000000000001E-2</v>
      </c>
      <c r="AB118" t="s">
        <v>314</v>
      </c>
      <c r="AC118">
        <v>2E-3</v>
      </c>
    </row>
    <row r="119" spans="1:39" x14ac:dyDescent="0.25">
      <c r="A119" t="s">
        <v>497</v>
      </c>
      <c r="B119" t="s">
        <v>498</v>
      </c>
      <c r="C119" t="s">
        <v>133</v>
      </c>
      <c r="D119" t="s">
        <v>500</v>
      </c>
      <c r="E119">
        <v>3</v>
      </c>
      <c r="AA119">
        <v>0.54</v>
      </c>
      <c r="AB119" t="s">
        <v>308</v>
      </c>
      <c r="AF119" t="s">
        <v>504</v>
      </c>
      <c r="AM119" t="s">
        <v>501</v>
      </c>
    </row>
    <row r="120" spans="1:39" x14ac:dyDescent="0.25">
      <c r="A120" t="s">
        <v>497</v>
      </c>
      <c r="B120" t="s">
        <v>498</v>
      </c>
      <c r="C120" t="s">
        <v>133</v>
      </c>
      <c r="D120" t="s">
        <v>500</v>
      </c>
      <c r="E120">
        <v>3</v>
      </c>
      <c r="AA120">
        <v>0.82</v>
      </c>
      <c r="AB120" t="s">
        <v>308</v>
      </c>
      <c r="AF120" t="s">
        <v>504</v>
      </c>
      <c r="AM120" t="s">
        <v>502</v>
      </c>
    </row>
    <row r="121" spans="1:39" x14ac:dyDescent="0.25">
      <c r="A121" t="s">
        <v>497</v>
      </c>
      <c r="B121" t="s">
        <v>498</v>
      </c>
      <c r="C121" t="s">
        <v>133</v>
      </c>
      <c r="D121" t="s">
        <v>500</v>
      </c>
      <c r="E121">
        <v>3</v>
      </c>
      <c r="AA121">
        <v>0.75</v>
      </c>
      <c r="AB121" t="s">
        <v>308</v>
      </c>
      <c r="AF121" t="s">
        <v>504</v>
      </c>
      <c r="AM121" t="s">
        <v>503</v>
      </c>
    </row>
    <row r="122" spans="1:39" x14ac:dyDescent="0.25">
      <c r="A122" t="s">
        <v>505</v>
      </c>
      <c r="B122" t="s">
        <v>506</v>
      </c>
      <c r="C122" t="s">
        <v>191</v>
      </c>
      <c r="D122" t="s">
        <v>508</v>
      </c>
      <c r="F122">
        <v>22</v>
      </c>
      <c r="AA122">
        <v>0.34689999999999999</v>
      </c>
      <c r="AB122" t="s">
        <v>308</v>
      </c>
    </row>
    <row r="123" spans="1:39" x14ac:dyDescent="0.25">
      <c r="A123" t="s">
        <v>509</v>
      </c>
      <c r="B123" t="s">
        <v>510</v>
      </c>
      <c r="C123" t="s">
        <v>191</v>
      </c>
      <c r="D123" t="s">
        <v>192</v>
      </c>
      <c r="E123">
        <v>4</v>
      </c>
      <c r="G123">
        <v>1</v>
      </c>
      <c r="H123" t="s">
        <v>511</v>
      </c>
      <c r="AA123">
        <v>1.73</v>
      </c>
      <c r="AB123" t="s">
        <v>308</v>
      </c>
      <c r="AC123">
        <f>(1.78-AA123)/SQRT(4)</f>
        <v>2.5000000000000022E-2</v>
      </c>
    </row>
    <row r="124" spans="1:39" x14ac:dyDescent="0.25">
      <c r="A124" t="s">
        <v>513</v>
      </c>
      <c r="B124" t="s">
        <v>510</v>
      </c>
      <c r="C124" t="s">
        <v>191</v>
      </c>
      <c r="D124" t="s">
        <v>192</v>
      </c>
      <c r="E124">
        <v>4</v>
      </c>
      <c r="G124">
        <v>4</v>
      </c>
      <c r="H124" t="s">
        <v>511</v>
      </c>
      <c r="AA124">
        <v>1.6</v>
      </c>
      <c r="AB124" t="s">
        <v>308</v>
      </c>
      <c r="AC124">
        <f>(1.71-AA124)/SQRT(4)</f>
        <v>5.4999999999999938E-2</v>
      </c>
    </row>
    <row r="125" spans="1:39" x14ac:dyDescent="0.25">
      <c r="A125" t="s">
        <v>514</v>
      </c>
      <c r="B125" t="s">
        <v>510</v>
      </c>
      <c r="C125" t="s">
        <v>191</v>
      </c>
      <c r="D125" t="s">
        <v>192</v>
      </c>
      <c r="E125">
        <v>4</v>
      </c>
      <c r="G125">
        <v>80</v>
      </c>
      <c r="H125" t="s">
        <v>511</v>
      </c>
      <c r="AA125">
        <v>2</v>
      </c>
      <c r="AB125" t="s">
        <v>512</v>
      </c>
      <c r="AC125">
        <f>(2.04-AA125)/SQRT(4)</f>
        <v>2.0000000000000018E-2</v>
      </c>
    </row>
    <row r="126" spans="1:39" x14ac:dyDescent="0.25">
      <c r="A126" t="s">
        <v>522</v>
      </c>
      <c r="B126" t="s">
        <v>523</v>
      </c>
      <c r="C126" t="s">
        <v>191</v>
      </c>
      <c r="D126" t="s">
        <v>192</v>
      </c>
      <c r="F126">
        <v>20</v>
      </c>
      <c r="N126">
        <v>31.5</v>
      </c>
      <c r="O126" t="s">
        <v>524</v>
      </c>
      <c r="P126">
        <v>31.5</v>
      </c>
    </row>
    <row r="127" spans="1:39" x14ac:dyDescent="0.25">
      <c r="A127" t="s">
        <v>527</v>
      </c>
      <c r="B127" t="s">
        <v>523</v>
      </c>
      <c r="C127" t="s">
        <v>191</v>
      </c>
      <c r="D127" t="s">
        <v>192</v>
      </c>
      <c r="F127">
        <v>20</v>
      </c>
      <c r="G127">
        <v>13</v>
      </c>
      <c r="H127" t="s">
        <v>525</v>
      </c>
      <c r="S127">
        <v>0.56000000000000005</v>
      </c>
      <c r="T127" t="s">
        <v>526</v>
      </c>
    </row>
    <row r="128" spans="1:39" x14ac:dyDescent="0.25">
      <c r="A128" t="s">
        <v>528</v>
      </c>
      <c r="B128" t="s">
        <v>523</v>
      </c>
      <c r="C128" t="s">
        <v>191</v>
      </c>
      <c r="D128" t="s">
        <v>192</v>
      </c>
      <c r="F128">
        <v>20</v>
      </c>
      <c r="G128">
        <v>21</v>
      </c>
      <c r="H128" t="s">
        <v>525</v>
      </c>
      <c r="S128">
        <v>0.43</v>
      </c>
      <c r="T128" t="s">
        <v>526</v>
      </c>
    </row>
    <row r="129" spans="1:39" x14ac:dyDescent="0.25">
      <c r="A129" t="s">
        <v>529</v>
      </c>
      <c r="B129" t="s">
        <v>523</v>
      </c>
      <c r="C129" t="s">
        <v>191</v>
      </c>
      <c r="D129" t="s">
        <v>192</v>
      </c>
      <c r="F129">
        <v>20</v>
      </c>
      <c r="G129">
        <v>43</v>
      </c>
      <c r="H129" t="s">
        <v>525</v>
      </c>
      <c r="S129">
        <v>0.78</v>
      </c>
      <c r="T129" t="s">
        <v>526</v>
      </c>
    </row>
    <row r="130" spans="1:39" x14ac:dyDescent="0.25">
      <c r="A130" t="s">
        <v>530</v>
      </c>
      <c r="B130" t="s">
        <v>523</v>
      </c>
      <c r="C130" t="s">
        <v>191</v>
      </c>
      <c r="D130" t="s">
        <v>192</v>
      </c>
      <c r="F130">
        <v>20</v>
      </c>
      <c r="G130">
        <v>59</v>
      </c>
      <c r="H130" t="s">
        <v>525</v>
      </c>
      <c r="S130">
        <v>0.7</v>
      </c>
      <c r="T130" t="s">
        <v>526</v>
      </c>
    </row>
    <row r="131" spans="1:39" x14ac:dyDescent="0.25">
      <c r="A131" t="s">
        <v>531</v>
      </c>
      <c r="B131" t="s">
        <v>523</v>
      </c>
      <c r="C131" t="s">
        <v>191</v>
      </c>
      <c r="D131" t="s">
        <v>192</v>
      </c>
      <c r="F131">
        <v>20</v>
      </c>
      <c r="G131">
        <v>75</v>
      </c>
      <c r="H131" t="s">
        <v>525</v>
      </c>
      <c r="S131">
        <v>0.77</v>
      </c>
      <c r="T131" t="s">
        <v>526</v>
      </c>
    </row>
    <row r="132" spans="1:39" x14ac:dyDescent="0.25">
      <c r="A132" t="s">
        <v>532</v>
      </c>
      <c r="B132" t="s">
        <v>523</v>
      </c>
      <c r="C132" t="s">
        <v>191</v>
      </c>
      <c r="D132" t="s">
        <v>192</v>
      </c>
      <c r="F132">
        <v>20</v>
      </c>
      <c r="G132">
        <v>93</v>
      </c>
      <c r="H132" t="s">
        <v>525</v>
      </c>
      <c r="S132">
        <v>0.94</v>
      </c>
      <c r="T132" t="s">
        <v>526</v>
      </c>
    </row>
    <row r="133" spans="1:39" x14ac:dyDescent="0.25">
      <c r="A133" t="s">
        <v>533</v>
      </c>
      <c r="B133" t="s">
        <v>523</v>
      </c>
      <c r="C133" t="s">
        <v>191</v>
      </c>
      <c r="D133" t="s">
        <v>192</v>
      </c>
      <c r="F133">
        <v>20</v>
      </c>
      <c r="G133">
        <v>130</v>
      </c>
      <c r="H133" t="s">
        <v>525</v>
      </c>
      <c r="S133">
        <v>0.91</v>
      </c>
      <c r="T133" t="s">
        <v>526</v>
      </c>
    </row>
    <row r="134" spans="1:39" x14ac:dyDescent="0.25">
      <c r="A134" t="s">
        <v>534</v>
      </c>
      <c r="B134" t="s">
        <v>523</v>
      </c>
      <c r="C134" t="s">
        <v>191</v>
      </c>
      <c r="D134" t="s">
        <v>192</v>
      </c>
      <c r="F134">
        <v>20</v>
      </c>
      <c r="G134">
        <v>149</v>
      </c>
      <c r="H134" t="s">
        <v>525</v>
      </c>
      <c r="S134">
        <v>1.17</v>
      </c>
      <c r="T134" t="s">
        <v>526</v>
      </c>
    </row>
    <row r="135" spans="1:39" x14ac:dyDescent="0.25">
      <c r="A135" t="s">
        <v>535</v>
      </c>
      <c r="B135" t="s">
        <v>523</v>
      </c>
      <c r="C135" t="s">
        <v>191</v>
      </c>
      <c r="D135" t="s">
        <v>192</v>
      </c>
      <c r="F135">
        <v>20</v>
      </c>
      <c r="G135">
        <v>193</v>
      </c>
      <c r="H135" t="s">
        <v>525</v>
      </c>
      <c r="S135">
        <v>1.1499999999999999</v>
      </c>
      <c r="T135" t="s">
        <v>526</v>
      </c>
    </row>
    <row r="136" spans="1:39" x14ac:dyDescent="0.25">
      <c r="A136" t="s">
        <v>536</v>
      </c>
      <c r="B136" t="s">
        <v>523</v>
      </c>
      <c r="C136" t="s">
        <v>191</v>
      </c>
      <c r="D136" t="s">
        <v>192</v>
      </c>
      <c r="F136">
        <v>20</v>
      </c>
      <c r="G136">
        <v>281</v>
      </c>
      <c r="H136" t="s">
        <v>525</v>
      </c>
      <c r="S136">
        <v>1.9</v>
      </c>
      <c r="T136" t="s">
        <v>526</v>
      </c>
    </row>
    <row r="137" spans="1:39" x14ac:dyDescent="0.25">
      <c r="A137" t="s">
        <v>537</v>
      </c>
      <c r="B137" t="s">
        <v>523</v>
      </c>
      <c r="C137" t="s">
        <v>191</v>
      </c>
      <c r="D137" t="s">
        <v>192</v>
      </c>
      <c r="F137">
        <v>20</v>
      </c>
      <c r="G137">
        <v>316</v>
      </c>
      <c r="H137" t="s">
        <v>525</v>
      </c>
      <c r="S137">
        <v>2.15</v>
      </c>
      <c r="T137" t="s">
        <v>526</v>
      </c>
    </row>
    <row r="138" spans="1:39" x14ac:dyDescent="0.25">
      <c r="A138" t="s">
        <v>538</v>
      </c>
      <c r="B138" t="s">
        <v>523</v>
      </c>
      <c r="C138" t="s">
        <v>191</v>
      </c>
      <c r="D138" t="s">
        <v>192</v>
      </c>
      <c r="F138">
        <v>20</v>
      </c>
      <c r="G138">
        <v>387</v>
      </c>
      <c r="H138" t="s">
        <v>525</v>
      </c>
      <c r="S138">
        <v>2.86</v>
      </c>
      <c r="T138" t="s">
        <v>526</v>
      </c>
    </row>
    <row r="139" spans="1:39" x14ac:dyDescent="0.25">
      <c r="A139" t="s">
        <v>539</v>
      </c>
      <c r="B139" t="s">
        <v>523</v>
      </c>
      <c r="C139" t="s">
        <v>191</v>
      </c>
      <c r="D139" t="s">
        <v>192</v>
      </c>
      <c r="F139">
        <v>20</v>
      </c>
      <c r="G139">
        <v>409</v>
      </c>
      <c r="H139" t="s">
        <v>525</v>
      </c>
      <c r="S139">
        <v>3.04</v>
      </c>
      <c r="T139" t="s">
        <v>526</v>
      </c>
    </row>
    <row r="140" spans="1:39" x14ac:dyDescent="0.25">
      <c r="A140" t="s">
        <v>551</v>
      </c>
      <c r="B140" t="s">
        <v>552</v>
      </c>
      <c r="C140" t="s">
        <v>286</v>
      </c>
      <c r="AG140">
        <v>1.2999999999999999E-2</v>
      </c>
      <c r="AH140" t="s">
        <v>554</v>
      </c>
    </row>
    <row r="141" spans="1:39" x14ac:dyDescent="0.25">
      <c r="A141" t="s">
        <v>572</v>
      </c>
      <c r="B141" t="s">
        <v>573</v>
      </c>
      <c r="C141" t="s">
        <v>286</v>
      </c>
      <c r="AG141">
        <v>0.2</v>
      </c>
      <c r="AH141" t="s">
        <v>574</v>
      </c>
      <c r="AM141" t="s">
        <v>575</v>
      </c>
    </row>
    <row r="142" spans="1:39" x14ac:dyDescent="0.25">
      <c r="A142" t="s">
        <v>579</v>
      </c>
      <c r="B142" t="s">
        <v>580</v>
      </c>
      <c r="C142" t="s">
        <v>17</v>
      </c>
      <c r="D142" t="s">
        <v>486</v>
      </c>
      <c r="F142">
        <v>20</v>
      </c>
      <c r="S142">
        <v>167</v>
      </c>
      <c r="T142" t="s">
        <v>582</v>
      </c>
      <c r="AM142" t="s">
        <v>583</v>
      </c>
    </row>
    <row r="143" spans="1:39" x14ac:dyDescent="0.25">
      <c r="A143" t="s">
        <v>579</v>
      </c>
      <c r="B143" t="s">
        <v>580</v>
      </c>
      <c r="C143" t="s">
        <v>191</v>
      </c>
      <c r="D143" t="s">
        <v>581</v>
      </c>
      <c r="F143">
        <v>20</v>
      </c>
      <c r="S143">
        <v>97</v>
      </c>
      <c r="T143" t="s">
        <v>582</v>
      </c>
      <c r="AM143" t="s">
        <v>584</v>
      </c>
    </row>
    <row r="144" spans="1:39" x14ac:dyDescent="0.25">
      <c r="A144" t="s">
        <v>604</v>
      </c>
      <c r="B144" t="s">
        <v>605</v>
      </c>
      <c r="C144" t="s">
        <v>301</v>
      </c>
      <c r="D144" t="s">
        <v>607</v>
      </c>
      <c r="S144">
        <v>2.1999999999999999E-2</v>
      </c>
      <c r="T144" t="s">
        <v>608</v>
      </c>
      <c r="U144">
        <v>3.0000000000000001E-3</v>
      </c>
      <c r="AM144" t="s">
        <v>610</v>
      </c>
    </row>
    <row r="145" spans="1:39" x14ac:dyDescent="0.25">
      <c r="A145" t="s">
        <v>604</v>
      </c>
      <c r="B145" t="s">
        <v>605</v>
      </c>
      <c r="C145" t="s">
        <v>606</v>
      </c>
      <c r="D145" t="s">
        <v>90</v>
      </c>
      <c r="S145">
        <v>1.0999999999999999E-2</v>
      </c>
      <c r="T145" t="s">
        <v>609</v>
      </c>
      <c r="U145">
        <v>1E-3</v>
      </c>
      <c r="AM145" t="s">
        <v>610</v>
      </c>
    </row>
    <row r="146" spans="1:39" x14ac:dyDescent="0.25">
      <c r="A146" t="s">
        <v>611</v>
      </c>
      <c r="B146" t="s">
        <v>612</v>
      </c>
      <c r="C146" t="s">
        <v>164</v>
      </c>
      <c r="D146" t="s">
        <v>165</v>
      </c>
      <c r="E146">
        <v>3</v>
      </c>
      <c r="F146">
        <v>18</v>
      </c>
      <c r="AA146">
        <v>0.5</v>
      </c>
      <c r="AB146" t="s">
        <v>613</v>
      </c>
      <c r="AC146">
        <v>0.04</v>
      </c>
    </row>
    <row r="147" spans="1:39" x14ac:dyDescent="0.25">
      <c r="A147" t="s">
        <v>617</v>
      </c>
      <c r="B147" t="s">
        <v>618</v>
      </c>
      <c r="C147" t="s">
        <v>191</v>
      </c>
      <c r="D147" t="s">
        <v>192</v>
      </c>
      <c r="E147">
        <v>4</v>
      </c>
      <c r="F147">
        <v>26</v>
      </c>
      <c r="K147">
        <v>13</v>
      </c>
      <c r="L147" t="s">
        <v>621</v>
      </c>
      <c r="N147">
        <v>10.3</v>
      </c>
      <c r="O147" t="s">
        <v>621</v>
      </c>
      <c r="P147">
        <v>10.3</v>
      </c>
      <c r="AM147" t="s">
        <v>620</v>
      </c>
    </row>
    <row r="148" spans="1:39" x14ac:dyDescent="0.25">
      <c r="A148" t="s">
        <v>622</v>
      </c>
      <c r="B148" t="s">
        <v>623</v>
      </c>
      <c r="C148" t="s">
        <v>286</v>
      </c>
      <c r="E148">
        <v>4</v>
      </c>
      <c r="K148">
        <v>5.9</v>
      </c>
      <c r="L148" t="s">
        <v>625</v>
      </c>
      <c r="N148">
        <v>2.4</v>
      </c>
      <c r="O148" t="s">
        <v>625</v>
      </c>
      <c r="P148">
        <v>2.4</v>
      </c>
      <c r="AG148">
        <v>0.96</v>
      </c>
    </row>
    <row r="149" spans="1:39" x14ac:dyDescent="0.25">
      <c r="A149" t="s">
        <v>626</v>
      </c>
      <c r="B149" t="s">
        <v>627</v>
      </c>
      <c r="C149" t="s">
        <v>191</v>
      </c>
      <c r="D149" t="s">
        <v>362</v>
      </c>
      <c r="F149">
        <v>25</v>
      </c>
      <c r="G149">
        <v>10</v>
      </c>
      <c r="H149" t="s">
        <v>524</v>
      </c>
      <c r="S149">
        <v>4.2</v>
      </c>
      <c r="T149" t="s">
        <v>628</v>
      </c>
      <c r="AM149" t="s">
        <v>629</v>
      </c>
    </row>
    <row r="150" spans="1:39" x14ac:dyDescent="0.25">
      <c r="A150" t="s">
        <v>656</v>
      </c>
      <c r="B150" t="s">
        <v>627</v>
      </c>
      <c r="C150" t="s">
        <v>191</v>
      </c>
      <c r="D150" t="s">
        <v>362</v>
      </c>
      <c r="F150">
        <v>25</v>
      </c>
      <c r="G150">
        <v>20</v>
      </c>
      <c r="H150" t="s">
        <v>524</v>
      </c>
      <c r="S150">
        <v>5.08</v>
      </c>
      <c r="T150" t="s">
        <v>628</v>
      </c>
      <c r="AM150" t="s">
        <v>630</v>
      </c>
    </row>
    <row r="151" spans="1:39" x14ac:dyDescent="0.25">
      <c r="A151" t="s">
        <v>657</v>
      </c>
      <c r="B151" t="s">
        <v>627</v>
      </c>
      <c r="C151" t="s">
        <v>191</v>
      </c>
      <c r="D151" t="s">
        <v>362</v>
      </c>
      <c r="F151">
        <v>25</v>
      </c>
      <c r="G151">
        <v>40</v>
      </c>
      <c r="H151" t="s">
        <v>524</v>
      </c>
      <c r="S151">
        <v>5.0199999999999996</v>
      </c>
      <c r="T151" t="s">
        <v>628</v>
      </c>
      <c r="AM151" t="s">
        <v>631</v>
      </c>
    </row>
    <row r="152" spans="1:39" x14ac:dyDescent="0.25">
      <c r="A152" t="s">
        <v>658</v>
      </c>
      <c r="B152" t="s">
        <v>627</v>
      </c>
      <c r="C152" t="s">
        <v>191</v>
      </c>
      <c r="D152" t="s">
        <v>362</v>
      </c>
      <c r="F152">
        <v>25</v>
      </c>
      <c r="G152">
        <v>80</v>
      </c>
      <c r="H152" t="s">
        <v>524</v>
      </c>
      <c r="S152">
        <v>11.47</v>
      </c>
      <c r="T152" t="s">
        <v>628</v>
      </c>
      <c r="AM152" t="s">
        <v>632</v>
      </c>
    </row>
    <row r="153" spans="1:39" x14ac:dyDescent="0.25">
      <c r="A153" t="s">
        <v>659</v>
      </c>
      <c r="B153" t="s">
        <v>627</v>
      </c>
      <c r="C153" t="s">
        <v>191</v>
      </c>
      <c r="D153" t="s">
        <v>362</v>
      </c>
      <c r="F153">
        <v>25</v>
      </c>
      <c r="G153">
        <v>160</v>
      </c>
      <c r="H153" t="s">
        <v>524</v>
      </c>
      <c r="S153">
        <v>18.86</v>
      </c>
      <c r="T153" t="s">
        <v>628</v>
      </c>
      <c r="AM153" t="s">
        <v>633</v>
      </c>
    </row>
    <row r="154" spans="1:39" x14ac:dyDescent="0.25">
      <c r="A154" t="s">
        <v>653</v>
      </c>
      <c r="B154" t="s">
        <v>654</v>
      </c>
      <c r="C154" t="s">
        <v>301</v>
      </c>
      <c r="D154" t="s">
        <v>660</v>
      </c>
      <c r="S154">
        <v>5.2</v>
      </c>
      <c r="T154" t="s">
        <v>661</v>
      </c>
      <c r="AA154">
        <v>9.0999999999999998E-2</v>
      </c>
      <c r="AB154" t="s">
        <v>308</v>
      </c>
      <c r="AM154" t="s">
        <v>666</v>
      </c>
    </row>
    <row r="155" spans="1:39" x14ac:dyDescent="0.25">
      <c r="A155" t="s">
        <v>662</v>
      </c>
      <c r="B155" t="s">
        <v>654</v>
      </c>
      <c r="C155" t="s">
        <v>301</v>
      </c>
      <c r="D155" t="s">
        <v>660</v>
      </c>
      <c r="S155">
        <v>5.87</v>
      </c>
      <c r="T155" t="s">
        <v>661</v>
      </c>
      <c r="AA155">
        <v>6.4000000000000001E-2</v>
      </c>
      <c r="AB155" t="s">
        <v>308</v>
      </c>
      <c r="AM155" t="s">
        <v>667</v>
      </c>
    </row>
    <row r="156" spans="1:39" x14ac:dyDescent="0.25">
      <c r="A156" t="s">
        <v>663</v>
      </c>
      <c r="B156" t="s">
        <v>654</v>
      </c>
      <c r="C156" t="s">
        <v>301</v>
      </c>
      <c r="D156" t="s">
        <v>660</v>
      </c>
      <c r="S156">
        <v>6.14</v>
      </c>
      <c r="T156" t="s">
        <v>661</v>
      </c>
      <c r="AA156">
        <v>4.9000000000000002E-2</v>
      </c>
      <c r="AB156" t="s">
        <v>308</v>
      </c>
      <c r="AM156" t="s">
        <v>668</v>
      </c>
    </row>
    <row r="157" spans="1:39" x14ac:dyDescent="0.25">
      <c r="A157" t="s">
        <v>664</v>
      </c>
      <c r="B157" t="s">
        <v>654</v>
      </c>
      <c r="C157" t="s">
        <v>301</v>
      </c>
      <c r="D157" t="s">
        <v>660</v>
      </c>
      <c r="S157">
        <v>6.21</v>
      </c>
      <c r="T157" t="s">
        <v>661</v>
      </c>
      <c r="AA157">
        <v>4.2999999999999997E-2</v>
      </c>
      <c r="AB157" t="s">
        <v>308</v>
      </c>
      <c r="AM157" t="s">
        <v>669</v>
      </c>
    </row>
    <row r="158" spans="1:39" x14ac:dyDescent="0.25">
      <c r="A158" t="s">
        <v>665</v>
      </c>
      <c r="B158" t="s">
        <v>654</v>
      </c>
      <c r="C158" t="s">
        <v>301</v>
      </c>
      <c r="D158" t="s">
        <v>660</v>
      </c>
      <c r="S158">
        <v>6.46</v>
      </c>
      <c r="T158" t="s">
        <v>661</v>
      </c>
      <c r="AA158">
        <v>3.7999999999999999E-2</v>
      </c>
      <c r="AB158" t="s">
        <v>308</v>
      </c>
      <c r="AM158" t="s">
        <v>670</v>
      </c>
    </row>
    <row r="159" spans="1:39" x14ac:dyDescent="0.25">
      <c r="A159" t="s">
        <v>674</v>
      </c>
      <c r="B159" t="s">
        <v>675</v>
      </c>
      <c r="C159" t="s">
        <v>676</v>
      </c>
      <c r="D159" t="s">
        <v>90</v>
      </c>
      <c r="E159">
        <v>3</v>
      </c>
      <c r="F159">
        <v>20</v>
      </c>
      <c r="S159">
        <v>1.6E-2</v>
      </c>
      <c r="T159" t="s">
        <v>608</v>
      </c>
      <c r="U159">
        <v>2E-3</v>
      </c>
    </row>
    <row r="160" spans="1:39" x14ac:dyDescent="0.25">
      <c r="A160" t="s">
        <v>683</v>
      </c>
      <c r="B160" t="s">
        <v>675</v>
      </c>
      <c r="C160" t="s">
        <v>677</v>
      </c>
      <c r="D160" t="s">
        <v>678</v>
      </c>
      <c r="E160">
        <v>3</v>
      </c>
      <c r="F160">
        <v>20</v>
      </c>
      <c r="S160">
        <v>4.0000000000000001E-3</v>
      </c>
      <c r="T160" t="s">
        <v>608</v>
      </c>
      <c r="U160">
        <v>1E-3</v>
      </c>
    </row>
    <row r="161" spans="1:39" x14ac:dyDescent="0.25">
      <c r="A161" t="s">
        <v>684</v>
      </c>
      <c r="B161" t="s">
        <v>675</v>
      </c>
      <c r="C161" t="s">
        <v>679</v>
      </c>
      <c r="D161" t="s">
        <v>90</v>
      </c>
      <c r="E161">
        <v>3</v>
      </c>
      <c r="F161">
        <v>20</v>
      </c>
      <c r="S161">
        <v>8.0000000000000002E-3</v>
      </c>
      <c r="T161" t="s">
        <v>608</v>
      </c>
      <c r="U161">
        <v>1E-3</v>
      </c>
    </row>
    <row r="162" spans="1:39" x14ac:dyDescent="0.25">
      <c r="A162" t="s">
        <v>685</v>
      </c>
      <c r="B162" t="s">
        <v>675</v>
      </c>
      <c r="C162" t="s">
        <v>680</v>
      </c>
      <c r="D162" t="s">
        <v>90</v>
      </c>
      <c r="E162">
        <v>3</v>
      </c>
      <c r="F162">
        <v>20</v>
      </c>
      <c r="S162">
        <v>3.0000000000000001E-3</v>
      </c>
      <c r="T162" t="s">
        <v>608</v>
      </c>
      <c r="U162">
        <v>0</v>
      </c>
    </row>
    <row r="163" spans="1:39" x14ac:dyDescent="0.25">
      <c r="A163" t="s">
        <v>686</v>
      </c>
      <c r="B163" t="s">
        <v>675</v>
      </c>
      <c r="C163" t="s">
        <v>681</v>
      </c>
      <c r="D163" t="s">
        <v>90</v>
      </c>
      <c r="E163">
        <v>3</v>
      </c>
      <c r="F163">
        <v>20</v>
      </c>
      <c r="S163">
        <v>2E-3</v>
      </c>
      <c r="T163" t="s">
        <v>608</v>
      </c>
      <c r="U163">
        <v>0</v>
      </c>
    </row>
    <row r="164" spans="1:39" x14ac:dyDescent="0.25">
      <c r="A164" t="s">
        <v>687</v>
      </c>
      <c r="B164" t="s">
        <v>675</v>
      </c>
      <c r="C164" t="s">
        <v>682</v>
      </c>
      <c r="D164" t="s">
        <v>90</v>
      </c>
      <c r="E164">
        <v>3</v>
      </c>
      <c r="F164">
        <v>20</v>
      </c>
      <c r="S164">
        <v>0.01</v>
      </c>
      <c r="T164" t="s">
        <v>608</v>
      </c>
      <c r="U164">
        <v>1E-3</v>
      </c>
    </row>
    <row r="165" spans="1:39" x14ac:dyDescent="0.25">
      <c r="A165" t="s">
        <v>703</v>
      </c>
      <c r="B165" t="s">
        <v>704</v>
      </c>
      <c r="C165" t="s">
        <v>191</v>
      </c>
      <c r="D165" t="s">
        <v>192</v>
      </c>
      <c r="S165">
        <v>0.13400000000000001</v>
      </c>
      <c r="T165" t="s">
        <v>707</v>
      </c>
      <c r="X165">
        <v>0.01</v>
      </c>
    </row>
    <row r="166" spans="1:39" x14ac:dyDescent="0.25">
      <c r="A166" t="s">
        <v>706</v>
      </c>
      <c r="B166" t="s">
        <v>704</v>
      </c>
      <c r="C166" t="s">
        <v>133</v>
      </c>
      <c r="D166" t="s">
        <v>607</v>
      </c>
      <c r="S166">
        <v>0.18</v>
      </c>
      <c r="T166" t="s">
        <v>707</v>
      </c>
      <c r="X166">
        <v>0.01</v>
      </c>
    </row>
    <row r="167" spans="1:39" x14ac:dyDescent="0.25">
      <c r="A167" t="s">
        <v>703</v>
      </c>
      <c r="B167" t="s">
        <v>704</v>
      </c>
      <c r="C167" t="s">
        <v>191</v>
      </c>
      <c r="D167" t="s">
        <v>192</v>
      </c>
      <c r="S167">
        <v>0.13900000000000001</v>
      </c>
      <c r="T167" t="s">
        <v>707</v>
      </c>
      <c r="X167">
        <v>0.03</v>
      </c>
    </row>
    <row r="168" spans="1:39" x14ac:dyDescent="0.25">
      <c r="A168" t="s">
        <v>706</v>
      </c>
      <c r="B168" t="s">
        <v>704</v>
      </c>
      <c r="C168" t="s">
        <v>133</v>
      </c>
      <c r="D168" t="s">
        <v>607</v>
      </c>
      <c r="S168">
        <v>0.17699999999999999</v>
      </c>
      <c r="T168" t="s">
        <v>707</v>
      </c>
      <c r="X168">
        <v>0.01</v>
      </c>
    </row>
    <row r="169" spans="1:39" x14ac:dyDescent="0.25">
      <c r="A169" t="s">
        <v>711</v>
      </c>
      <c r="B169" t="s">
        <v>712</v>
      </c>
      <c r="C169" t="s">
        <v>191</v>
      </c>
      <c r="D169" t="s">
        <v>90</v>
      </c>
      <c r="E169">
        <v>3</v>
      </c>
      <c r="F169">
        <v>27</v>
      </c>
      <c r="K169">
        <v>500</v>
      </c>
      <c r="L169" t="s">
        <v>713</v>
      </c>
      <c r="N169">
        <v>1.9999999999999999E-6</v>
      </c>
      <c r="O169" t="s">
        <v>825</v>
      </c>
      <c r="P169">
        <f>N169*14.0067*1000</f>
        <v>2.8013399999999997E-2</v>
      </c>
      <c r="AM169" t="s">
        <v>714</v>
      </c>
    </row>
    <row r="170" spans="1:39" x14ac:dyDescent="0.25">
      <c r="A170" t="s">
        <v>715</v>
      </c>
      <c r="B170" t="s">
        <v>716</v>
      </c>
      <c r="C170" t="s">
        <v>191</v>
      </c>
      <c r="D170" t="s">
        <v>192</v>
      </c>
      <c r="E170">
        <v>4</v>
      </c>
      <c r="F170">
        <v>20</v>
      </c>
      <c r="G170">
        <v>0</v>
      </c>
      <c r="H170" t="s">
        <v>524</v>
      </c>
      <c r="AA170">
        <v>5.3999999999999999E-2</v>
      </c>
      <c r="AB170" t="s">
        <v>308</v>
      </c>
    </row>
    <row r="171" spans="1:39" x14ac:dyDescent="0.25">
      <c r="A171" t="s">
        <v>719</v>
      </c>
      <c r="B171" t="s">
        <v>716</v>
      </c>
      <c r="C171" t="s">
        <v>191</v>
      </c>
      <c r="D171" t="s">
        <v>192</v>
      </c>
      <c r="E171">
        <v>4</v>
      </c>
      <c r="F171">
        <v>20</v>
      </c>
      <c r="G171">
        <v>10</v>
      </c>
      <c r="H171" t="s">
        <v>524</v>
      </c>
      <c r="AA171">
        <v>0.20399999999999999</v>
      </c>
      <c r="AB171" t="s">
        <v>308</v>
      </c>
      <c r="AL171">
        <v>53.12</v>
      </c>
    </row>
    <row r="172" spans="1:39" x14ac:dyDescent="0.25">
      <c r="A172" t="s">
        <v>720</v>
      </c>
      <c r="B172" t="s">
        <v>716</v>
      </c>
      <c r="C172" t="s">
        <v>191</v>
      </c>
      <c r="D172" t="s">
        <v>192</v>
      </c>
      <c r="E172">
        <v>4</v>
      </c>
      <c r="F172">
        <v>20</v>
      </c>
      <c r="G172">
        <v>20</v>
      </c>
      <c r="H172" t="s">
        <v>524</v>
      </c>
      <c r="AA172">
        <v>0.22800000000000001</v>
      </c>
      <c r="AB172" t="s">
        <v>308</v>
      </c>
      <c r="AL172">
        <v>53.89</v>
      </c>
    </row>
    <row r="173" spans="1:39" x14ac:dyDescent="0.25">
      <c r="A173" t="s">
        <v>721</v>
      </c>
      <c r="B173" t="s">
        <v>716</v>
      </c>
      <c r="C173" t="s">
        <v>191</v>
      </c>
      <c r="D173" t="s">
        <v>192</v>
      </c>
      <c r="E173">
        <v>4</v>
      </c>
      <c r="F173">
        <v>20</v>
      </c>
      <c r="G173">
        <v>40</v>
      </c>
      <c r="H173" t="s">
        <v>524</v>
      </c>
      <c r="AA173">
        <v>0.214</v>
      </c>
      <c r="AB173" t="s">
        <v>308</v>
      </c>
      <c r="AL173">
        <v>47.06</v>
      </c>
    </row>
    <row r="174" spans="1:39" x14ac:dyDescent="0.25">
      <c r="A174" t="s">
        <v>722</v>
      </c>
      <c r="B174" t="s">
        <v>716</v>
      </c>
      <c r="C174" t="s">
        <v>191</v>
      </c>
      <c r="D174" t="s">
        <v>192</v>
      </c>
      <c r="E174">
        <v>4</v>
      </c>
      <c r="F174">
        <v>20</v>
      </c>
      <c r="G174">
        <v>50</v>
      </c>
      <c r="H174" t="s">
        <v>524</v>
      </c>
      <c r="AA174">
        <v>0.21199999999999999</v>
      </c>
      <c r="AB174" t="s">
        <v>308</v>
      </c>
      <c r="AL174">
        <v>36.93</v>
      </c>
    </row>
    <row r="175" spans="1:39" x14ac:dyDescent="0.25">
      <c r="A175" t="s">
        <v>723</v>
      </c>
      <c r="B175" t="s">
        <v>716</v>
      </c>
      <c r="C175" t="s">
        <v>191</v>
      </c>
      <c r="D175" t="s">
        <v>192</v>
      </c>
      <c r="E175">
        <v>4</v>
      </c>
      <c r="F175">
        <v>20</v>
      </c>
      <c r="G175">
        <v>60</v>
      </c>
      <c r="H175" t="s">
        <v>524</v>
      </c>
      <c r="AA175">
        <v>0.21099999999999999</v>
      </c>
      <c r="AB175" t="s">
        <v>308</v>
      </c>
      <c r="AL175">
        <v>35.56</v>
      </c>
    </row>
    <row r="176" spans="1:39" x14ac:dyDescent="0.25">
      <c r="A176" t="s">
        <v>724</v>
      </c>
      <c r="B176" t="s">
        <v>716</v>
      </c>
      <c r="C176" t="s">
        <v>191</v>
      </c>
      <c r="D176" t="s">
        <v>192</v>
      </c>
      <c r="E176">
        <v>4</v>
      </c>
      <c r="F176">
        <v>20</v>
      </c>
      <c r="G176">
        <v>80</v>
      </c>
      <c r="H176" t="s">
        <v>524</v>
      </c>
      <c r="AA176">
        <v>0.219</v>
      </c>
      <c r="AB176" t="s">
        <v>308</v>
      </c>
      <c r="AL176">
        <v>22.66</v>
      </c>
    </row>
    <row r="177" spans="1:39" x14ac:dyDescent="0.25">
      <c r="A177" t="s">
        <v>725</v>
      </c>
      <c r="B177" t="s">
        <v>716</v>
      </c>
      <c r="C177" t="s">
        <v>191</v>
      </c>
      <c r="D177" t="s">
        <v>192</v>
      </c>
      <c r="E177">
        <v>4</v>
      </c>
      <c r="F177">
        <v>20</v>
      </c>
      <c r="G177">
        <v>125</v>
      </c>
      <c r="H177" t="s">
        <v>524</v>
      </c>
      <c r="AA177">
        <v>0.21299999999999999</v>
      </c>
      <c r="AB177" t="s">
        <v>308</v>
      </c>
      <c r="AL177">
        <v>17.89</v>
      </c>
    </row>
    <row r="178" spans="1:39" x14ac:dyDescent="0.25">
      <c r="A178" t="s">
        <v>726</v>
      </c>
      <c r="B178" t="s">
        <v>716</v>
      </c>
      <c r="C178" t="s">
        <v>191</v>
      </c>
      <c r="D178" t="s">
        <v>192</v>
      </c>
      <c r="E178">
        <v>4</v>
      </c>
      <c r="F178">
        <v>20</v>
      </c>
      <c r="G178">
        <v>250</v>
      </c>
      <c r="H178" t="s">
        <v>524</v>
      </c>
      <c r="AA178">
        <v>0.23599999999999999</v>
      </c>
      <c r="AB178" t="s">
        <v>308</v>
      </c>
      <c r="AL178">
        <v>7.44</v>
      </c>
    </row>
    <row r="179" spans="1:39" x14ac:dyDescent="0.25">
      <c r="A179" t="s">
        <v>727</v>
      </c>
      <c r="B179" t="s">
        <v>716</v>
      </c>
      <c r="C179" t="s">
        <v>191</v>
      </c>
      <c r="D179" t="s">
        <v>192</v>
      </c>
      <c r="E179">
        <v>4</v>
      </c>
      <c r="F179">
        <v>20</v>
      </c>
      <c r="G179">
        <v>500</v>
      </c>
      <c r="H179" t="s">
        <v>524</v>
      </c>
      <c r="AA179">
        <v>0.221</v>
      </c>
      <c r="AB179" t="s">
        <v>308</v>
      </c>
      <c r="AL179">
        <v>3.65</v>
      </c>
    </row>
    <row r="180" spans="1:39" x14ac:dyDescent="0.25">
      <c r="A180" t="s">
        <v>728</v>
      </c>
      <c r="B180" t="s">
        <v>716</v>
      </c>
      <c r="C180" t="s">
        <v>191</v>
      </c>
      <c r="D180" t="s">
        <v>192</v>
      </c>
      <c r="E180">
        <v>4</v>
      </c>
      <c r="F180">
        <v>20</v>
      </c>
      <c r="G180">
        <v>750</v>
      </c>
      <c r="H180" t="s">
        <v>524</v>
      </c>
      <c r="AA180">
        <v>0.20399999999999999</v>
      </c>
      <c r="AB180" t="s">
        <v>308</v>
      </c>
      <c r="AL180">
        <v>2.36</v>
      </c>
    </row>
    <row r="181" spans="1:39" x14ac:dyDescent="0.25">
      <c r="A181" t="s">
        <v>729</v>
      </c>
      <c r="B181" t="s">
        <v>716</v>
      </c>
      <c r="C181" t="s">
        <v>191</v>
      </c>
      <c r="D181" t="s">
        <v>192</v>
      </c>
      <c r="E181">
        <v>4</v>
      </c>
      <c r="F181">
        <v>20</v>
      </c>
      <c r="G181">
        <v>1000</v>
      </c>
      <c r="H181" t="s">
        <v>524</v>
      </c>
      <c r="AA181">
        <v>0.19900000000000001</v>
      </c>
      <c r="AB181" t="s">
        <v>308</v>
      </c>
      <c r="AL181">
        <v>1.75</v>
      </c>
    </row>
    <row r="182" spans="1:39" x14ac:dyDescent="0.25">
      <c r="A182" t="s">
        <v>497</v>
      </c>
      <c r="B182" t="s">
        <v>748</v>
      </c>
      <c r="C182" t="s">
        <v>133</v>
      </c>
      <c r="D182" t="s">
        <v>749</v>
      </c>
      <c r="E182">
        <v>3</v>
      </c>
      <c r="G182">
        <v>2.5</v>
      </c>
      <c r="H182" t="s">
        <v>750</v>
      </c>
      <c r="AA182">
        <v>0.32</v>
      </c>
      <c r="AB182" t="s">
        <v>759</v>
      </c>
      <c r="AC182">
        <v>0.02</v>
      </c>
    </row>
    <row r="183" spans="1:39" x14ac:dyDescent="0.25">
      <c r="A183" t="s">
        <v>751</v>
      </c>
      <c r="B183" t="s">
        <v>748</v>
      </c>
      <c r="C183" t="s">
        <v>133</v>
      </c>
      <c r="D183" t="s">
        <v>752</v>
      </c>
      <c r="E183">
        <v>3</v>
      </c>
      <c r="G183">
        <v>5</v>
      </c>
      <c r="H183" t="s">
        <v>750</v>
      </c>
      <c r="AA183">
        <v>0.48</v>
      </c>
      <c r="AB183" t="s">
        <v>759</v>
      </c>
      <c r="AC183">
        <v>0.03</v>
      </c>
    </row>
    <row r="184" spans="1:39" x14ac:dyDescent="0.25">
      <c r="A184" t="s">
        <v>753</v>
      </c>
      <c r="B184" t="s">
        <v>748</v>
      </c>
      <c r="C184" t="s">
        <v>133</v>
      </c>
      <c r="D184" t="s">
        <v>754</v>
      </c>
      <c r="E184">
        <v>3</v>
      </c>
      <c r="G184">
        <v>10</v>
      </c>
      <c r="H184" t="s">
        <v>750</v>
      </c>
      <c r="AA184">
        <v>0.81</v>
      </c>
      <c r="AB184" t="s">
        <v>759</v>
      </c>
      <c r="AC184">
        <v>0.05</v>
      </c>
    </row>
    <row r="185" spans="1:39" x14ac:dyDescent="0.25">
      <c r="A185" t="s">
        <v>755</v>
      </c>
      <c r="B185" t="s">
        <v>748</v>
      </c>
      <c r="C185" t="s">
        <v>133</v>
      </c>
      <c r="D185" t="s">
        <v>756</v>
      </c>
      <c r="E185">
        <v>3</v>
      </c>
      <c r="G185">
        <v>15</v>
      </c>
      <c r="H185" t="s">
        <v>750</v>
      </c>
      <c r="AA185">
        <v>1.01</v>
      </c>
      <c r="AB185" t="s">
        <v>759</v>
      </c>
      <c r="AC185">
        <v>0.03</v>
      </c>
    </row>
    <row r="186" spans="1:39" x14ac:dyDescent="0.25">
      <c r="A186" t="s">
        <v>757</v>
      </c>
      <c r="B186" t="s">
        <v>748</v>
      </c>
      <c r="C186" t="s">
        <v>133</v>
      </c>
      <c r="D186" t="s">
        <v>758</v>
      </c>
      <c r="E186">
        <v>3</v>
      </c>
      <c r="G186">
        <v>25</v>
      </c>
      <c r="H186" t="s">
        <v>750</v>
      </c>
      <c r="AA186">
        <v>1.34</v>
      </c>
      <c r="AB186" t="s">
        <v>759</v>
      </c>
      <c r="AC186">
        <v>0.08</v>
      </c>
    </row>
    <row r="187" spans="1:39" x14ac:dyDescent="0.25">
      <c r="A187" t="s">
        <v>770</v>
      </c>
      <c r="B187" t="s">
        <v>771</v>
      </c>
      <c r="C187" t="s">
        <v>286</v>
      </c>
      <c r="D187" t="s">
        <v>774</v>
      </c>
      <c r="AG187">
        <v>2.9</v>
      </c>
      <c r="AH187" t="s">
        <v>773</v>
      </c>
      <c r="AJ187">
        <f>7.76-AG187</f>
        <v>4.8599999999999994</v>
      </c>
    </row>
    <row r="188" spans="1:39" x14ac:dyDescent="0.25">
      <c r="A188" t="s">
        <v>784</v>
      </c>
      <c r="B188" t="s">
        <v>785</v>
      </c>
      <c r="E188">
        <v>6</v>
      </c>
      <c r="AG188">
        <v>2.9000000000000001E-2</v>
      </c>
      <c r="AH188" t="s">
        <v>786</v>
      </c>
      <c r="AI188">
        <v>4.0000000000000001E-3</v>
      </c>
      <c r="AM188" t="s">
        <v>792</v>
      </c>
    </row>
    <row r="189" spans="1:39" x14ac:dyDescent="0.25">
      <c r="A189" t="s">
        <v>787</v>
      </c>
      <c r="B189" t="s">
        <v>785</v>
      </c>
      <c r="E189">
        <v>6</v>
      </c>
      <c r="AG189">
        <v>4.7E-2</v>
      </c>
      <c r="AH189" t="s">
        <v>786</v>
      </c>
      <c r="AI189">
        <v>1.2999999999999999E-2</v>
      </c>
    </row>
    <row r="190" spans="1:39" x14ac:dyDescent="0.25">
      <c r="A190" t="s">
        <v>788</v>
      </c>
      <c r="B190" t="s">
        <v>785</v>
      </c>
      <c r="E190">
        <v>6</v>
      </c>
      <c r="AG190">
        <v>6.4000000000000001E-2</v>
      </c>
      <c r="AH190" t="s">
        <v>786</v>
      </c>
      <c r="AI190">
        <v>1.7999999999999999E-2</v>
      </c>
    </row>
    <row r="191" spans="1:39" x14ac:dyDescent="0.25">
      <c r="A191" t="s">
        <v>789</v>
      </c>
      <c r="B191" t="s">
        <v>785</v>
      </c>
      <c r="E191">
        <v>6</v>
      </c>
      <c r="AG191">
        <v>0.14000000000000001</v>
      </c>
      <c r="AH191" t="s">
        <v>786</v>
      </c>
      <c r="AI191">
        <v>0.02</v>
      </c>
    </row>
    <row r="192" spans="1:39" x14ac:dyDescent="0.25">
      <c r="A192" t="s">
        <v>790</v>
      </c>
      <c r="B192" t="s">
        <v>785</v>
      </c>
      <c r="E192">
        <v>6</v>
      </c>
      <c r="AG192">
        <v>8.5000000000000006E-2</v>
      </c>
      <c r="AH192" t="s">
        <v>786</v>
      </c>
      <c r="AI192">
        <v>1.2999999999999999E-2</v>
      </c>
    </row>
    <row r="193" spans="1:39" x14ac:dyDescent="0.25">
      <c r="A193" t="s">
        <v>791</v>
      </c>
      <c r="B193" t="s">
        <v>785</v>
      </c>
      <c r="E193">
        <v>6</v>
      </c>
      <c r="AG193">
        <v>3.2000000000000001E-2</v>
      </c>
      <c r="AH193" t="s">
        <v>786</v>
      </c>
      <c r="AI193">
        <v>7.0000000000000001E-3</v>
      </c>
    </row>
    <row r="194" spans="1:39" x14ac:dyDescent="0.25">
      <c r="A194" t="s">
        <v>796</v>
      </c>
      <c r="B194" t="s">
        <v>797</v>
      </c>
      <c r="E194">
        <v>12</v>
      </c>
      <c r="AG194">
        <v>0.18</v>
      </c>
      <c r="AH194" t="s">
        <v>804</v>
      </c>
      <c r="AK194">
        <v>0.2114</v>
      </c>
      <c r="AM194" t="s">
        <v>800</v>
      </c>
    </row>
    <row r="195" spans="1:39" x14ac:dyDescent="0.25">
      <c r="A195" t="s">
        <v>798</v>
      </c>
      <c r="B195" t="s">
        <v>797</v>
      </c>
      <c r="E195">
        <v>15</v>
      </c>
      <c r="AG195">
        <v>0.05</v>
      </c>
      <c r="AH195" t="s">
        <v>804</v>
      </c>
      <c r="AK195">
        <v>0.06</v>
      </c>
      <c r="AM195" t="s">
        <v>801</v>
      </c>
    </row>
    <row r="196" spans="1:39" x14ac:dyDescent="0.25">
      <c r="A196" t="s">
        <v>799</v>
      </c>
      <c r="B196" t="s">
        <v>797</v>
      </c>
      <c r="E196">
        <v>9</v>
      </c>
      <c r="AG196">
        <v>7.0000000000000001E-3</v>
      </c>
      <c r="AH196" t="s">
        <v>804</v>
      </c>
      <c r="AK196">
        <v>1.0999999999999999E-2</v>
      </c>
      <c r="AM196" t="s">
        <v>802</v>
      </c>
    </row>
    <row r="197" spans="1:39" x14ac:dyDescent="0.25">
      <c r="A197" t="s">
        <v>793</v>
      </c>
      <c r="B197" t="s">
        <v>797</v>
      </c>
      <c r="E197">
        <v>9</v>
      </c>
      <c r="AG197">
        <v>4.0000000000000001E-3</v>
      </c>
      <c r="AH197" t="s">
        <v>804</v>
      </c>
      <c r="AK197">
        <v>8.0000000000000002E-3</v>
      </c>
      <c r="AM197" t="s">
        <v>803</v>
      </c>
    </row>
    <row r="198" spans="1:39" x14ac:dyDescent="0.25">
      <c r="A198" t="s">
        <v>806</v>
      </c>
      <c r="B198" t="s">
        <v>807</v>
      </c>
      <c r="E198">
        <v>3</v>
      </c>
      <c r="AG198">
        <v>55.41</v>
      </c>
      <c r="AH198" t="s">
        <v>808</v>
      </c>
      <c r="AI198">
        <v>2.4900000000000002</v>
      </c>
    </row>
    <row r="199" spans="1:39" x14ac:dyDescent="0.25">
      <c r="A199" t="s">
        <v>809</v>
      </c>
      <c r="B199" t="s">
        <v>807</v>
      </c>
      <c r="E199">
        <v>3</v>
      </c>
      <c r="AG199">
        <v>8.2899999999999991</v>
      </c>
      <c r="AH199" t="s">
        <v>808</v>
      </c>
      <c r="AI199">
        <v>1.01</v>
      </c>
    </row>
    <row r="200" spans="1:39" x14ac:dyDescent="0.25">
      <c r="A200" t="s">
        <v>810</v>
      </c>
      <c r="B200" t="s">
        <v>807</v>
      </c>
      <c r="E200">
        <v>3</v>
      </c>
      <c r="AG200">
        <v>11.38</v>
      </c>
      <c r="AH200" t="s">
        <v>808</v>
      </c>
      <c r="AI200">
        <v>0.66</v>
      </c>
    </row>
    <row r="201" spans="1:39" x14ac:dyDescent="0.25">
      <c r="A201" t="s">
        <v>811</v>
      </c>
      <c r="B201" t="s">
        <v>807</v>
      </c>
      <c r="E201">
        <v>3</v>
      </c>
      <c r="AG201">
        <v>118.74</v>
      </c>
      <c r="AH201" t="s">
        <v>808</v>
      </c>
      <c r="AI201">
        <v>24.86</v>
      </c>
    </row>
    <row r="202" spans="1:39" x14ac:dyDescent="0.25">
      <c r="A202" t="s">
        <v>812</v>
      </c>
      <c r="B202" t="s">
        <v>807</v>
      </c>
      <c r="E202">
        <v>3</v>
      </c>
      <c r="AG202">
        <v>146</v>
      </c>
      <c r="AH202" t="s">
        <v>808</v>
      </c>
      <c r="AI202">
        <v>70.97</v>
      </c>
    </row>
    <row r="203" spans="1:39" x14ac:dyDescent="0.25">
      <c r="A203" t="s">
        <v>813</v>
      </c>
      <c r="B203" t="s">
        <v>807</v>
      </c>
      <c r="E203">
        <v>3</v>
      </c>
      <c r="AG203">
        <v>47.97</v>
      </c>
      <c r="AH203" t="s">
        <v>808</v>
      </c>
      <c r="AI203">
        <v>2.6</v>
      </c>
    </row>
    <row r="204" spans="1:39" x14ac:dyDescent="0.25">
      <c r="A204" t="s">
        <v>814</v>
      </c>
      <c r="B204" t="s">
        <v>807</v>
      </c>
      <c r="E204">
        <v>3</v>
      </c>
      <c r="AG204">
        <v>20.329999999999998</v>
      </c>
      <c r="AH204" t="s">
        <v>808</v>
      </c>
      <c r="AI204">
        <v>2.2000000000000002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2019-06-25T14:45:39Z</dcterms:modified>
</cp:coreProperties>
</file>