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05" yWindow="45" windowWidth="18840" windowHeight="9870" tabRatio="747"/>
  </bookViews>
  <sheets>
    <sheet name="Summary" sheetId="2" r:id="rId1"/>
    <sheet name="Calculations" sheetId="4" r:id="rId2"/>
    <sheet name="data0" sheetId="3" r:id="rId3"/>
  </sheets>
  <definedNames>
    <definedName name="_xlnm.Print_Area" localSheetId="2">data0!$A$1:$AO$15</definedName>
    <definedName name="_xlnm.Print_Area" localSheetId="0">Summary!$A$1:$G$6</definedName>
  </definedNames>
  <calcPr calcId="125725"/>
</workbook>
</file>

<file path=xl/calcChain.xml><?xml version="1.0" encoding="utf-8"?>
<calcChain xmlns="http://schemas.openxmlformats.org/spreadsheetml/2006/main">
  <c r="AL86" i="4"/>
  <c r="AK86"/>
  <c r="AJ86"/>
  <c r="AI86"/>
  <c r="AH86"/>
  <c r="AG86"/>
  <c r="AF86"/>
  <c r="AE86"/>
  <c r="AL85"/>
  <c r="AK85"/>
  <c r="AJ85"/>
  <c r="AI85"/>
  <c r="AH85"/>
  <c r="AG85"/>
  <c r="AF85"/>
  <c r="AE85"/>
  <c r="AL84"/>
  <c r="AK84"/>
  <c r="AJ84"/>
  <c r="AI84"/>
  <c r="AH84"/>
  <c r="AG84"/>
  <c r="AF84"/>
  <c r="AE84"/>
  <c r="AL83"/>
  <c r="AK83"/>
  <c r="AJ83"/>
  <c r="AI83"/>
  <c r="AH83"/>
  <c r="AG83"/>
  <c r="AF83"/>
  <c r="AE83"/>
  <c r="AL82"/>
  <c r="AK82"/>
  <c r="AJ82"/>
  <c r="AI82"/>
  <c r="AH82"/>
  <c r="AG82"/>
  <c r="AF82"/>
  <c r="AE82"/>
  <c r="AL81"/>
  <c r="AK81"/>
  <c r="AJ81"/>
  <c r="AI81"/>
  <c r="AH81"/>
  <c r="AG81"/>
  <c r="AF81"/>
  <c r="AE81"/>
  <c r="AL80"/>
  <c r="AK80"/>
  <c r="AJ80"/>
  <c r="AI80"/>
  <c r="AH80"/>
  <c r="AG80"/>
  <c r="AF80"/>
  <c r="AE80"/>
  <c r="AL79"/>
  <c r="AK79"/>
  <c r="AJ79"/>
  <c r="AI79"/>
  <c r="AH79"/>
  <c r="AG79"/>
  <c r="AF79"/>
  <c r="AE79"/>
  <c r="AL78"/>
  <c r="AK78"/>
  <c r="AJ78"/>
  <c r="AI78"/>
  <c r="AH78"/>
  <c r="AG78"/>
  <c r="AF78"/>
  <c r="AE78"/>
  <c r="AL77"/>
  <c r="AK77"/>
  <c r="AJ77"/>
  <c r="AI77"/>
  <c r="AH77"/>
  <c r="AG77"/>
  <c r="AF77"/>
  <c r="AE77"/>
  <c r="AL76"/>
  <c r="AK76"/>
  <c r="AJ76"/>
  <c r="AI76"/>
  <c r="AH76"/>
  <c r="AG76"/>
  <c r="AF76"/>
  <c r="AE76"/>
  <c r="AL75"/>
  <c r="AK75"/>
  <c r="AJ75"/>
  <c r="AI75"/>
  <c r="AH75"/>
  <c r="AG75"/>
  <c r="AF75"/>
  <c r="AE75"/>
  <c r="AL74"/>
  <c r="AK74"/>
  <c r="AJ74"/>
  <c r="AI74"/>
  <c r="AH74"/>
  <c r="AG74"/>
  <c r="AF74"/>
  <c r="AE74"/>
  <c r="AL73"/>
  <c r="AK73"/>
  <c r="AJ73"/>
  <c r="AI73"/>
  <c r="AH73"/>
  <c r="AG73"/>
  <c r="AF73"/>
  <c r="AE73"/>
  <c r="AL72"/>
  <c r="AK72"/>
  <c r="AJ72"/>
  <c r="AI72"/>
  <c r="AH72"/>
  <c r="AG72"/>
  <c r="AF72"/>
  <c r="AE72"/>
  <c r="AL71"/>
  <c r="AK71"/>
  <c r="AJ71"/>
  <c r="AI71"/>
  <c r="AH71"/>
  <c r="AG71"/>
  <c r="AF71"/>
  <c r="AE71"/>
  <c r="AL70"/>
  <c r="AK70"/>
  <c r="AJ70"/>
  <c r="AI70"/>
  <c r="AH70"/>
  <c r="AG70"/>
  <c r="AF70"/>
  <c r="AE70"/>
  <c r="AL69"/>
  <c r="AK69"/>
  <c r="AJ69"/>
  <c r="AI69"/>
  <c r="AH69"/>
  <c r="AG69"/>
  <c r="AF69"/>
  <c r="AE69"/>
  <c r="AL68"/>
  <c r="AK68"/>
  <c r="AJ68"/>
  <c r="AI68"/>
  <c r="AH68"/>
  <c r="AG68"/>
  <c r="AF68"/>
  <c r="AE68"/>
  <c r="AL67"/>
  <c r="AK67"/>
  <c r="AJ67"/>
  <c r="AI67"/>
  <c r="AH67"/>
  <c r="AG67"/>
  <c r="AF67"/>
  <c r="AE67"/>
  <c r="AL66"/>
  <c r="AK66"/>
  <c r="AJ66"/>
  <c r="AI66"/>
  <c r="AH66"/>
  <c r="AG66"/>
  <c r="AF66"/>
  <c r="AE66"/>
  <c r="AL65"/>
  <c r="AK65"/>
  <c r="AJ65"/>
  <c r="AI65"/>
  <c r="AH65"/>
  <c r="AG65"/>
  <c r="AF65"/>
  <c r="AE65"/>
  <c r="AL64"/>
  <c r="AK64"/>
  <c r="AJ64"/>
  <c r="AI64"/>
  <c r="AH64"/>
  <c r="AG64"/>
  <c r="AF64"/>
  <c r="AE64"/>
  <c r="AL63"/>
  <c r="AK63"/>
  <c r="AJ63"/>
  <c r="AI63"/>
  <c r="AH63"/>
  <c r="AG63"/>
  <c r="AF63"/>
  <c r="AE63"/>
  <c r="AL62"/>
  <c r="AK62"/>
  <c r="AJ62"/>
  <c r="AI62"/>
  <c r="AH62"/>
  <c r="AG62"/>
  <c r="AF62"/>
  <c r="AE62"/>
  <c r="AL61"/>
  <c r="AK61"/>
  <c r="AJ61"/>
  <c r="AI61"/>
  <c r="AH61"/>
  <c r="AG61"/>
  <c r="AF61"/>
  <c r="AE61"/>
  <c r="AL60"/>
  <c r="AK60"/>
  <c r="AJ60"/>
  <c r="AI60"/>
  <c r="AH60"/>
  <c r="AG60"/>
  <c r="AF60"/>
  <c r="AE60"/>
  <c r="AL59"/>
  <c r="AK59"/>
  <c r="AJ59"/>
  <c r="AI59"/>
  <c r="AH59"/>
  <c r="AG59"/>
  <c r="AF59"/>
  <c r="AE59"/>
  <c r="AL58"/>
  <c r="AK58"/>
  <c r="AJ58"/>
  <c r="AI58"/>
  <c r="AH58"/>
  <c r="AG58"/>
  <c r="AF58"/>
  <c r="AE58"/>
  <c r="AL57"/>
  <c r="AK57"/>
  <c r="AJ57"/>
  <c r="AI57"/>
  <c r="AH57"/>
  <c r="AG57"/>
  <c r="AF57"/>
  <c r="AE57"/>
  <c r="AL56"/>
  <c r="AL94" s="1"/>
  <c r="AL95" s="1"/>
  <c r="AK56"/>
  <c r="AK94" s="1"/>
  <c r="AK95" s="1"/>
  <c r="AJ56"/>
  <c r="AJ94" s="1"/>
  <c r="AJ95" s="1"/>
  <c r="AI56"/>
  <c r="AI94" s="1"/>
  <c r="AI95" s="1"/>
  <c r="AH56"/>
  <c r="AH94" s="1"/>
  <c r="AH95" s="1"/>
  <c r="AG56"/>
  <c r="AG94" s="1"/>
  <c r="AG95" s="1"/>
  <c r="AF56"/>
  <c r="AF94" s="1"/>
  <c r="AF95" s="1"/>
  <c r="AE56"/>
  <c r="AE94" s="1"/>
  <c r="AE95" s="1"/>
  <c r="AL55"/>
  <c r="AL92" s="1"/>
  <c r="AL93" s="1"/>
  <c r="AK55"/>
  <c r="AK92" s="1"/>
  <c r="AK93" s="1"/>
  <c r="AJ55"/>
  <c r="AJ92" s="1"/>
  <c r="AJ93" s="1"/>
  <c r="AI55"/>
  <c r="AI92" s="1"/>
  <c r="AI93" s="1"/>
  <c r="AH55"/>
  <c r="AH92" s="1"/>
  <c r="AH93" s="1"/>
  <c r="AG55"/>
  <c r="AG92" s="1"/>
  <c r="AG93" s="1"/>
  <c r="AF55"/>
  <c r="AF92" s="1"/>
  <c r="AF93" s="1"/>
  <c r="AE55"/>
  <c r="AE92" s="1"/>
  <c r="AE93" s="1"/>
  <c r="AL54"/>
  <c r="AL90" s="1"/>
  <c r="AL91" s="1"/>
  <c r="AK54"/>
  <c r="AK90" s="1"/>
  <c r="AK91" s="1"/>
  <c r="AJ54"/>
  <c r="AJ90" s="1"/>
  <c r="AJ91" s="1"/>
  <c r="AI54"/>
  <c r="AI90" s="1"/>
  <c r="AI91" s="1"/>
  <c r="AH54"/>
  <c r="AH90" s="1"/>
  <c r="AH91" s="1"/>
  <c r="AG54"/>
  <c r="AG90" s="1"/>
  <c r="AG91" s="1"/>
  <c r="AF54"/>
  <c r="AF90" s="1"/>
  <c r="AF91" s="1"/>
  <c r="AE54"/>
  <c r="AE90" s="1"/>
  <c r="AE91" s="1"/>
  <c r="AL53"/>
  <c r="AL88" s="1"/>
  <c r="AL89" s="1"/>
  <c r="AK53"/>
  <c r="AK88" s="1"/>
  <c r="AK89" s="1"/>
  <c r="AJ53"/>
  <c r="AJ88" s="1"/>
  <c r="AJ89" s="1"/>
  <c r="AI53"/>
  <c r="AI88" s="1"/>
  <c r="AI89" s="1"/>
  <c r="AH53"/>
  <c r="AH88" s="1"/>
  <c r="AH89" s="1"/>
  <c r="AG53"/>
  <c r="AG88" s="1"/>
  <c r="AG89" s="1"/>
  <c r="AF53"/>
  <c r="AF88" s="1"/>
  <c r="AF89" s="1"/>
  <c r="AE53"/>
  <c r="AE88" s="1"/>
  <c r="AE89" s="1"/>
  <c r="AL52"/>
  <c r="AK52"/>
  <c r="AJ52"/>
  <c r="AI52"/>
  <c r="AH52"/>
  <c r="AG52"/>
  <c r="AF52"/>
  <c r="AE52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94" s="1"/>
  <c r="G95" s="1"/>
  <c r="G55"/>
  <c r="G92" s="1"/>
  <c r="G93" s="1"/>
  <c r="G54"/>
  <c r="G90" s="1"/>
  <c r="G91" s="1"/>
  <c r="G53"/>
  <c r="G88" s="1"/>
  <c r="G89" s="1"/>
  <c r="G52"/>
  <c r="N86"/>
  <c r="M86"/>
  <c r="L86"/>
  <c r="K86"/>
  <c r="J86"/>
  <c r="I86"/>
  <c r="N85"/>
  <c r="M85"/>
  <c r="L85"/>
  <c r="K85"/>
  <c r="J85"/>
  <c r="I85"/>
  <c r="N84"/>
  <c r="M84"/>
  <c r="L84"/>
  <c r="K84"/>
  <c r="J84"/>
  <c r="I84"/>
  <c r="N83"/>
  <c r="M83"/>
  <c r="L83"/>
  <c r="K83"/>
  <c r="J83"/>
  <c r="I83"/>
  <c r="N82"/>
  <c r="M82"/>
  <c r="L82"/>
  <c r="K82"/>
  <c r="J82"/>
  <c r="I82"/>
  <c r="N81"/>
  <c r="M81"/>
  <c r="L81"/>
  <c r="K81"/>
  <c r="J81"/>
  <c r="I81"/>
  <c r="N80"/>
  <c r="M80"/>
  <c r="L80"/>
  <c r="K80"/>
  <c r="J80"/>
  <c r="I80"/>
  <c r="N79"/>
  <c r="M79"/>
  <c r="L79"/>
  <c r="K79"/>
  <c r="J79"/>
  <c r="I79"/>
  <c r="N78"/>
  <c r="M78"/>
  <c r="L78"/>
  <c r="K78"/>
  <c r="J78"/>
  <c r="I78"/>
  <c r="N77"/>
  <c r="M77"/>
  <c r="L77"/>
  <c r="K77"/>
  <c r="J77"/>
  <c r="I77"/>
  <c r="N76"/>
  <c r="M76"/>
  <c r="L76"/>
  <c r="K76"/>
  <c r="J76"/>
  <c r="I76"/>
  <c r="N75"/>
  <c r="M75"/>
  <c r="L75"/>
  <c r="K75"/>
  <c r="J75"/>
  <c r="I75"/>
  <c r="N74"/>
  <c r="M74"/>
  <c r="L74"/>
  <c r="K74"/>
  <c r="J74"/>
  <c r="I74"/>
  <c r="N73"/>
  <c r="M73"/>
  <c r="L73"/>
  <c r="K73"/>
  <c r="J73"/>
  <c r="I73"/>
  <c r="N72"/>
  <c r="M72"/>
  <c r="L72"/>
  <c r="K72"/>
  <c r="J72"/>
  <c r="I72"/>
  <c r="N71"/>
  <c r="M71"/>
  <c r="L71"/>
  <c r="K71"/>
  <c r="J71"/>
  <c r="I71"/>
  <c r="N70"/>
  <c r="M70"/>
  <c r="L70"/>
  <c r="K70"/>
  <c r="J70"/>
  <c r="I70"/>
  <c r="N69"/>
  <c r="M69"/>
  <c r="L69"/>
  <c r="K69"/>
  <c r="J69"/>
  <c r="I69"/>
  <c r="N68"/>
  <c r="M68"/>
  <c r="L68"/>
  <c r="K68"/>
  <c r="J68"/>
  <c r="I68"/>
  <c r="N67"/>
  <c r="M67"/>
  <c r="L67"/>
  <c r="K67"/>
  <c r="J67"/>
  <c r="I67"/>
  <c r="N66"/>
  <c r="M66"/>
  <c r="L66"/>
  <c r="K66"/>
  <c r="J66"/>
  <c r="I66"/>
  <c r="N65"/>
  <c r="M65"/>
  <c r="L65"/>
  <c r="K65"/>
  <c r="J65"/>
  <c r="I65"/>
  <c r="N64"/>
  <c r="M64"/>
  <c r="L64"/>
  <c r="K64"/>
  <c r="J64"/>
  <c r="I64"/>
  <c r="N63"/>
  <c r="M63"/>
  <c r="L63"/>
  <c r="K63"/>
  <c r="J63"/>
  <c r="I63"/>
  <c r="N62"/>
  <c r="M62"/>
  <c r="L62"/>
  <c r="K62"/>
  <c r="J62"/>
  <c r="I62"/>
  <c r="N61"/>
  <c r="M61"/>
  <c r="L61"/>
  <c r="K61"/>
  <c r="J61"/>
  <c r="I61"/>
  <c r="N60"/>
  <c r="M60"/>
  <c r="L60"/>
  <c r="K60"/>
  <c r="J60"/>
  <c r="I60"/>
  <c r="N59"/>
  <c r="M59"/>
  <c r="L59"/>
  <c r="K59"/>
  <c r="J59"/>
  <c r="I59"/>
  <c r="N58"/>
  <c r="M58"/>
  <c r="L58"/>
  <c r="K58"/>
  <c r="J58"/>
  <c r="I58"/>
  <c r="N57"/>
  <c r="M57"/>
  <c r="L57"/>
  <c r="K57"/>
  <c r="J57"/>
  <c r="I57"/>
  <c r="N56"/>
  <c r="N94" s="1"/>
  <c r="N95" s="1"/>
  <c r="M56"/>
  <c r="M94" s="1"/>
  <c r="M95" s="1"/>
  <c r="L56"/>
  <c r="L94" s="1"/>
  <c r="L95" s="1"/>
  <c r="K56"/>
  <c r="K94" s="1"/>
  <c r="K95" s="1"/>
  <c r="J56"/>
  <c r="J94" s="1"/>
  <c r="J95" s="1"/>
  <c r="I56"/>
  <c r="I94" s="1"/>
  <c r="I95" s="1"/>
  <c r="N55"/>
  <c r="N92" s="1"/>
  <c r="N93" s="1"/>
  <c r="M55"/>
  <c r="M92" s="1"/>
  <c r="M93" s="1"/>
  <c r="L55"/>
  <c r="L92" s="1"/>
  <c r="L93" s="1"/>
  <c r="K55"/>
  <c r="K92" s="1"/>
  <c r="K93" s="1"/>
  <c r="J55"/>
  <c r="J92" s="1"/>
  <c r="J93" s="1"/>
  <c r="I55"/>
  <c r="I92" s="1"/>
  <c r="I93" s="1"/>
  <c r="N54"/>
  <c r="N90" s="1"/>
  <c r="N91" s="1"/>
  <c r="M54"/>
  <c r="M90" s="1"/>
  <c r="M91" s="1"/>
  <c r="L54"/>
  <c r="L90" s="1"/>
  <c r="L91" s="1"/>
  <c r="K54"/>
  <c r="K90" s="1"/>
  <c r="K91" s="1"/>
  <c r="J54"/>
  <c r="J90" s="1"/>
  <c r="J91" s="1"/>
  <c r="I54"/>
  <c r="I90" s="1"/>
  <c r="I91" s="1"/>
  <c r="N53"/>
  <c r="N88" s="1"/>
  <c r="N89" s="1"/>
  <c r="M53"/>
  <c r="M88" s="1"/>
  <c r="M89" s="1"/>
  <c r="L53"/>
  <c r="L88" s="1"/>
  <c r="L89" s="1"/>
  <c r="K53"/>
  <c r="K88" s="1"/>
  <c r="K89" s="1"/>
  <c r="J53"/>
  <c r="J88" s="1"/>
  <c r="J89" s="1"/>
  <c r="I53"/>
  <c r="I88" s="1"/>
  <c r="I89" s="1"/>
  <c r="N52"/>
  <c r="M52"/>
  <c r="L52"/>
  <c r="K52"/>
  <c r="J52"/>
  <c r="I52"/>
  <c r="D92"/>
  <c r="D94" s="1"/>
  <c r="D91"/>
  <c r="D93" s="1"/>
  <c r="D95" s="1"/>
  <c r="D90"/>
  <c r="C6" i="2"/>
  <c r="C8" s="1"/>
  <c r="C10" s="1"/>
  <c r="C5"/>
  <c r="C7" s="1"/>
  <c r="C9" s="1"/>
  <c r="G4"/>
  <c r="G5" s="1"/>
  <c r="G6" s="1"/>
  <c r="G7" s="1"/>
  <c r="G8" s="1"/>
  <c r="G9" s="1"/>
  <c r="G10" s="1"/>
  <c r="A4"/>
  <c r="A5" s="1"/>
  <c r="A6" s="1"/>
  <c r="A7" s="1"/>
  <c r="A8" s="1"/>
  <c r="A9" s="1"/>
  <c r="A10" s="1"/>
  <c r="U14" i="4"/>
  <c r="U15" s="1"/>
  <c r="U16" s="1"/>
  <c r="U17" s="1"/>
  <c r="U18" s="1"/>
  <c r="U19" s="1"/>
  <c r="U20" s="1"/>
  <c r="O17"/>
  <c r="O18" s="1"/>
  <c r="O19" s="1"/>
  <c r="O20" s="1"/>
  <c r="Q16"/>
  <c r="Q18" s="1"/>
  <c r="Q20" s="1"/>
  <c r="Q15"/>
  <c r="Q17" s="1"/>
  <c r="Q19" s="1"/>
  <c r="O14"/>
  <c r="O15" s="1"/>
  <c r="O16" s="1"/>
  <c r="C14"/>
  <c r="C30" i="2" s="1"/>
  <c r="P24" i="4"/>
  <c r="Q24" s="1"/>
  <c r="R24" s="1"/>
  <c r="S24" s="1"/>
  <c r="T24" s="1"/>
  <c r="U24" s="1"/>
  <c r="V24" s="1"/>
  <c r="W24" s="1"/>
  <c r="X24" s="1"/>
  <c r="Y24" s="1"/>
  <c r="Z24" s="1"/>
  <c r="AA24" s="1"/>
  <c r="O23"/>
  <c r="P2"/>
  <c r="Q2" s="1"/>
  <c r="R2" s="1"/>
  <c r="S2" s="1"/>
  <c r="T2" s="1"/>
  <c r="U2" s="1"/>
  <c r="V2" s="1"/>
  <c r="W2" s="1"/>
  <c r="X2" s="1"/>
  <c r="Y2" s="1"/>
  <c r="Z2" s="1"/>
  <c r="AA2" s="1"/>
  <c r="O1"/>
  <c r="I35"/>
  <c r="I23"/>
  <c r="I14" l="1"/>
  <c r="D7" i="3"/>
  <c r="D12"/>
  <c r="D17" s="1"/>
  <c r="D56" i="4"/>
  <c r="M2" s="1"/>
  <c r="D55"/>
  <c r="L2" s="1"/>
  <c r="D54"/>
  <c r="K2" s="1"/>
  <c r="D11" i="3"/>
  <c r="D16" s="1"/>
  <c r="D21" s="1"/>
  <c r="D26" s="1"/>
  <c r="D31" s="1"/>
  <c r="D36" s="1"/>
  <c r="D41" s="1"/>
  <c r="D10"/>
  <c r="D15" s="1"/>
  <c r="D20" s="1"/>
  <c r="D25" s="1"/>
  <c r="D30" s="1"/>
  <c r="D35" s="1"/>
  <c r="D40" s="1"/>
  <c r="D9"/>
  <c r="D14" s="1"/>
  <c r="D19" s="1"/>
  <c r="D24" s="1"/>
  <c r="D29" s="1"/>
  <c r="D34" s="1"/>
  <c r="D39" s="1"/>
  <c r="D8"/>
  <c r="D13" s="1"/>
  <c r="D18" s="1"/>
  <c r="D23" s="1"/>
  <c r="D28" s="1"/>
  <c r="D33" s="1"/>
  <c r="D38" s="1"/>
  <c r="D53" i="4"/>
  <c r="J2" s="1"/>
  <c r="C52"/>
  <c r="F3" s="1"/>
  <c r="H82"/>
  <c r="H77"/>
  <c r="H72"/>
  <c r="H67"/>
  <c r="H62"/>
  <c r="E62"/>
  <c r="I5" s="1"/>
  <c r="H57"/>
  <c r="H52"/>
  <c r="E52" s="1"/>
  <c r="I3" s="1"/>
  <c r="H86"/>
  <c r="H85"/>
  <c r="H84"/>
  <c r="H83"/>
  <c r="H81"/>
  <c r="H80"/>
  <c r="H79"/>
  <c r="H78"/>
  <c r="H76"/>
  <c r="H75"/>
  <c r="H74"/>
  <c r="H73"/>
  <c r="H71"/>
  <c r="H70"/>
  <c r="H69"/>
  <c r="H68"/>
  <c r="H66"/>
  <c r="H65"/>
  <c r="H64"/>
  <c r="H63"/>
  <c r="H61"/>
  <c r="H60"/>
  <c r="H59"/>
  <c r="H58"/>
  <c r="H56"/>
  <c r="H94" s="1"/>
  <c r="H95" s="1"/>
  <c r="H55"/>
  <c r="H92" s="1"/>
  <c r="H93" s="1"/>
  <c r="H54"/>
  <c r="H53"/>
  <c r="H88" s="1"/>
  <c r="H89" s="1"/>
  <c r="G51"/>
  <c r="D51"/>
  <c r="E72" l="1"/>
  <c r="I7" s="1"/>
  <c r="O7" s="1"/>
  <c r="H90"/>
  <c r="H91" s="1"/>
  <c r="E82"/>
  <c r="I9" s="1"/>
  <c r="E58"/>
  <c r="J4" s="1"/>
  <c r="E60"/>
  <c r="L4" s="1"/>
  <c r="L26" s="1"/>
  <c r="W26" s="1"/>
  <c r="E63"/>
  <c r="J5" s="1"/>
  <c r="E65"/>
  <c r="L5" s="1"/>
  <c r="L27" s="1"/>
  <c r="W27" s="1"/>
  <c r="E68"/>
  <c r="J6" s="1"/>
  <c r="E70"/>
  <c r="L6" s="1"/>
  <c r="W6" s="1"/>
  <c r="E73"/>
  <c r="J7" s="1"/>
  <c r="E75"/>
  <c r="L7" s="1"/>
  <c r="W7" s="1"/>
  <c r="E78"/>
  <c r="J8" s="1"/>
  <c r="Q8" s="1"/>
  <c r="E80"/>
  <c r="L8" s="1"/>
  <c r="L30" s="1"/>
  <c r="W30" s="1"/>
  <c r="E83"/>
  <c r="J9" s="1"/>
  <c r="E85"/>
  <c r="L9" s="1"/>
  <c r="L31" s="1"/>
  <c r="W31" s="1"/>
  <c r="D22" i="3"/>
  <c r="C62" i="4"/>
  <c r="F5" s="1"/>
  <c r="C57"/>
  <c r="F4" s="1"/>
  <c r="D58"/>
  <c r="D60"/>
  <c r="D63"/>
  <c r="D65"/>
  <c r="D68"/>
  <c r="D70"/>
  <c r="D73"/>
  <c r="D75"/>
  <c r="D78"/>
  <c r="D80"/>
  <c r="D83"/>
  <c r="C88" s="1"/>
  <c r="D85"/>
  <c r="C92" s="1"/>
  <c r="D59"/>
  <c r="D61"/>
  <c r="D64"/>
  <c r="D66"/>
  <c r="D69"/>
  <c r="D71"/>
  <c r="D74"/>
  <c r="D76"/>
  <c r="D79"/>
  <c r="D81"/>
  <c r="D84"/>
  <c r="C90" s="1"/>
  <c r="D86"/>
  <c r="C94" s="1"/>
  <c r="E59"/>
  <c r="K4" s="1"/>
  <c r="K26" s="1"/>
  <c r="T26" s="1"/>
  <c r="E64"/>
  <c r="K5" s="1"/>
  <c r="T5" s="1"/>
  <c r="E66"/>
  <c r="M5" s="1"/>
  <c r="M27" s="1"/>
  <c r="Z27" s="1"/>
  <c r="E69"/>
  <c r="K6" s="1"/>
  <c r="K28" s="1"/>
  <c r="T28" s="1"/>
  <c r="E71"/>
  <c r="M6" s="1"/>
  <c r="M28" s="1"/>
  <c r="Z28" s="1"/>
  <c r="E74"/>
  <c r="K7" s="1"/>
  <c r="K29" s="1"/>
  <c r="T29" s="1"/>
  <c r="E76"/>
  <c r="M7" s="1"/>
  <c r="M29" s="1"/>
  <c r="Z29" s="1"/>
  <c r="E79"/>
  <c r="K8" s="1"/>
  <c r="T8" s="1"/>
  <c r="E81"/>
  <c r="M8" s="1"/>
  <c r="M30" s="1"/>
  <c r="Z30" s="1"/>
  <c r="E84"/>
  <c r="K9" s="1"/>
  <c r="K31" s="1"/>
  <c r="T31" s="1"/>
  <c r="E86"/>
  <c r="M9" s="1"/>
  <c r="M31" s="1"/>
  <c r="Z31" s="1"/>
  <c r="E54"/>
  <c r="K3" s="1"/>
  <c r="T3" s="1"/>
  <c r="E56"/>
  <c r="M3" s="1"/>
  <c r="Z3" s="1"/>
  <c r="E61"/>
  <c r="M4" s="1"/>
  <c r="F61"/>
  <c r="M16" s="1"/>
  <c r="M38" s="1"/>
  <c r="K27"/>
  <c r="T27" s="1"/>
  <c r="T1"/>
  <c r="P15"/>
  <c r="B5" i="2" s="1"/>
  <c r="Z1" i="4"/>
  <c r="P19"/>
  <c r="B9" i="2" s="1"/>
  <c r="E53" i="4"/>
  <c r="J3" s="1"/>
  <c r="Q3" s="1"/>
  <c r="E55"/>
  <c r="L3" s="1"/>
  <c r="W3" s="1"/>
  <c r="J26"/>
  <c r="Q26" s="1"/>
  <c r="Q4"/>
  <c r="W4"/>
  <c r="J27"/>
  <c r="Q27" s="1"/>
  <c r="Q5"/>
  <c r="J28"/>
  <c r="Q28" s="1"/>
  <c r="Q6"/>
  <c r="J29"/>
  <c r="Q29" s="1"/>
  <c r="Q7"/>
  <c r="J30"/>
  <c r="Q30" s="1"/>
  <c r="J31"/>
  <c r="Q31" s="1"/>
  <c r="Q9"/>
  <c r="I15"/>
  <c r="I25" s="1"/>
  <c r="O25" s="1"/>
  <c r="O3"/>
  <c r="I17"/>
  <c r="I27" s="1"/>
  <c r="O27" s="1"/>
  <c r="O5"/>
  <c r="I19"/>
  <c r="I29" s="1"/>
  <c r="O29" s="1"/>
  <c r="I21"/>
  <c r="I31" s="1"/>
  <c r="O31" s="1"/>
  <c r="O9"/>
  <c r="J24"/>
  <c r="Q23" s="1"/>
  <c r="P13"/>
  <c r="B3" i="2" s="1"/>
  <c r="Q1" i="4"/>
  <c r="P17"/>
  <c r="B7" i="2" s="1"/>
  <c r="W1" i="4"/>
  <c r="K25"/>
  <c r="T25" s="1"/>
  <c r="L24"/>
  <c r="W23" s="1"/>
  <c r="L14"/>
  <c r="L36" s="1"/>
  <c r="K24"/>
  <c r="T23" s="1"/>
  <c r="K14"/>
  <c r="K36" s="1"/>
  <c r="M24"/>
  <c r="Z23" s="1"/>
  <c r="M14"/>
  <c r="M36" s="1"/>
  <c r="J14"/>
  <c r="J36" s="1"/>
  <c r="E57"/>
  <c r="I4" s="1"/>
  <c r="E67"/>
  <c r="I6" s="1"/>
  <c r="E77"/>
  <c r="I8" s="1"/>
  <c r="F52"/>
  <c r="G3" s="1"/>
  <c r="F57"/>
  <c r="G4" s="1"/>
  <c r="F62"/>
  <c r="G5" s="1"/>
  <c r="F67"/>
  <c r="G6" s="1"/>
  <c r="F72"/>
  <c r="G7" s="1"/>
  <c r="F77"/>
  <c r="G8" s="1"/>
  <c r="F82"/>
  <c r="G9" s="1"/>
  <c r="F54"/>
  <c r="K15" s="1"/>
  <c r="K37" s="1"/>
  <c r="F55"/>
  <c r="L15" s="1"/>
  <c r="L37" s="1"/>
  <c r="F56"/>
  <c r="M15" s="1"/>
  <c r="M37" s="1"/>
  <c r="F58"/>
  <c r="J16" s="1"/>
  <c r="J38" s="1"/>
  <c r="R26" s="1"/>
  <c r="F59"/>
  <c r="K16" s="1"/>
  <c r="K38" s="1"/>
  <c r="F60"/>
  <c r="L16" s="1"/>
  <c r="L38" s="1"/>
  <c r="F63"/>
  <c r="J17" s="1"/>
  <c r="J39" s="1"/>
  <c r="P27" s="1"/>
  <c r="F64"/>
  <c r="K17" s="1"/>
  <c r="K39" s="1"/>
  <c r="U27" s="1"/>
  <c r="F65"/>
  <c r="L17" s="1"/>
  <c r="L39" s="1"/>
  <c r="F66"/>
  <c r="M17" s="1"/>
  <c r="M39" s="1"/>
  <c r="F68"/>
  <c r="J18" s="1"/>
  <c r="J40" s="1"/>
  <c r="R28" s="1"/>
  <c r="F69"/>
  <c r="K18" s="1"/>
  <c r="K40" s="1"/>
  <c r="F70"/>
  <c r="L18" s="1"/>
  <c r="L40" s="1"/>
  <c r="F71"/>
  <c r="M18" s="1"/>
  <c r="M40" s="1"/>
  <c r="F73"/>
  <c r="J19" s="1"/>
  <c r="J41" s="1"/>
  <c r="P29" s="1"/>
  <c r="F74"/>
  <c r="K19" s="1"/>
  <c r="K41" s="1"/>
  <c r="F75"/>
  <c r="L19" s="1"/>
  <c r="L41" s="1"/>
  <c r="F76"/>
  <c r="M19" s="1"/>
  <c r="M41" s="1"/>
  <c r="F78"/>
  <c r="J20" s="1"/>
  <c r="J42" s="1"/>
  <c r="R30" s="1"/>
  <c r="F79"/>
  <c r="K20" s="1"/>
  <c r="K42" s="1"/>
  <c r="F80"/>
  <c r="L20" s="1"/>
  <c r="L42" s="1"/>
  <c r="F81"/>
  <c r="M20" s="1"/>
  <c r="M42" s="1"/>
  <c r="F83"/>
  <c r="J21" s="1"/>
  <c r="J43" s="1"/>
  <c r="P31" s="1"/>
  <c r="F84"/>
  <c r="K21" s="1"/>
  <c r="K43" s="1"/>
  <c r="F85"/>
  <c r="L21" s="1"/>
  <c r="L43" s="1"/>
  <c r="F86"/>
  <c r="M21" s="1"/>
  <c r="M43" s="1"/>
  <c r="F53"/>
  <c r="J15" s="1"/>
  <c r="J37" s="1"/>
  <c r="F1" i="3"/>
  <c r="J10" i="4" l="1"/>
  <c r="J32" s="1"/>
  <c r="M25"/>
  <c r="Z25" s="1"/>
  <c r="T9"/>
  <c r="U9" s="1"/>
  <c r="T7"/>
  <c r="T6"/>
  <c r="U6" s="1"/>
  <c r="K30"/>
  <c r="T30" s="1"/>
  <c r="S30" s="1"/>
  <c r="S28"/>
  <c r="K10"/>
  <c r="K32" s="1"/>
  <c r="W5"/>
  <c r="X5" s="1"/>
  <c r="L25"/>
  <c r="W25" s="1"/>
  <c r="U31"/>
  <c r="U29"/>
  <c r="W9"/>
  <c r="X9" s="1"/>
  <c r="W8"/>
  <c r="M10"/>
  <c r="M11" s="1"/>
  <c r="M33" s="1"/>
  <c r="L29"/>
  <c r="W29" s="1"/>
  <c r="V29" s="1"/>
  <c r="L28"/>
  <c r="W28" s="1"/>
  <c r="X28" s="1"/>
  <c r="I39"/>
  <c r="X26"/>
  <c r="I37"/>
  <c r="X30"/>
  <c r="V31"/>
  <c r="Z9"/>
  <c r="AA9" s="1"/>
  <c r="Z7"/>
  <c r="I41"/>
  <c r="Z6"/>
  <c r="Z5"/>
  <c r="AA5" s="1"/>
  <c r="V27"/>
  <c r="L10"/>
  <c r="L32" s="1"/>
  <c r="T4"/>
  <c r="S4" s="1"/>
  <c r="Z8"/>
  <c r="Y8" s="1"/>
  <c r="J25"/>
  <c r="Q25" s="1"/>
  <c r="I43"/>
  <c r="D27" i="3"/>
  <c r="C67" i="4"/>
  <c r="F6" s="1"/>
  <c r="G1" i="3"/>
  <c r="H51" i="4"/>
  <c r="AA31"/>
  <c r="Y30"/>
  <c r="AA29"/>
  <c r="Y28"/>
  <c r="AA27"/>
  <c r="S26"/>
  <c r="E92"/>
  <c r="F92"/>
  <c r="E94"/>
  <c r="F94"/>
  <c r="I20"/>
  <c r="I30" s="1"/>
  <c r="I42" s="1"/>
  <c r="O8"/>
  <c r="I16"/>
  <c r="I26" s="1"/>
  <c r="I38" s="1"/>
  <c r="O4"/>
  <c r="J11"/>
  <c r="J33" s="1"/>
  <c r="K11"/>
  <c r="K33" s="1"/>
  <c r="V3"/>
  <c r="X3"/>
  <c r="P3"/>
  <c r="R3"/>
  <c r="M26"/>
  <c r="Z26" s="1"/>
  <c r="Z4"/>
  <c r="Y3"/>
  <c r="AA3"/>
  <c r="S3"/>
  <c r="U3"/>
  <c r="Y31"/>
  <c r="S31"/>
  <c r="Y29"/>
  <c r="S29"/>
  <c r="V30"/>
  <c r="P30"/>
  <c r="V28"/>
  <c r="P28"/>
  <c r="V26"/>
  <c r="P26"/>
  <c r="Y27"/>
  <c r="S27"/>
  <c r="X31"/>
  <c r="R31"/>
  <c r="X29"/>
  <c r="R29"/>
  <c r="X27"/>
  <c r="R27"/>
  <c r="AA30"/>
  <c r="U30"/>
  <c r="AA28"/>
  <c r="U28"/>
  <c r="U26"/>
  <c r="I18"/>
  <c r="I28" s="1"/>
  <c r="I40" s="1"/>
  <c r="O6"/>
  <c r="V9"/>
  <c r="R9"/>
  <c r="P9"/>
  <c r="X8"/>
  <c r="V8"/>
  <c r="R8"/>
  <c r="P8"/>
  <c r="X7"/>
  <c r="V7"/>
  <c r="R7"/>
  <c r="P7"/>
  <c r="X6"/>
  <c r="V6"/>
  <c r="R6"/>
  <c r="P6"/>
  <c r="V5"/>
  <c r="R5"/>
  <c r="P5"/>
  <c r="X4"/>
  <c r="V4"/>
  <c r="R4"/>
  <c r="P4"/>
  <c r="E88"/>
  <c r="F88"/>
  <c r="Y9"/>
  <c r="AA8"/>
  <c r="U8"/>
  <c r="S8"/>
  <c r="AA7"/>
  <c r="Y7"/>
  <c r="U7"/>
  <c r="S7"/>
  <c r="AA6"/>
  <c r="Y6"/>
  <c r="S6"/>
  <c r="Y5"/>
  <c r="U5"/>
  <c r="S5"/>
  <c r="U4"/>
  <c r="E90"/>
  <c r="F90"/>
  <c r="O28"/>
  <c r="X25"/>
  <c r="V25"/>
  <c r="R25"/>
  <c r="P25"/>
  <c r="AA25"/>
  <c r="Y25"/>
  <c r="S25"/>
  <c r="U25"/>
  <c r="O30"/>
  <c r="O26"/>
  <c r="S9" l="1"/>
  <c r="M32"/>
  <c r="L11"/>
  <c r="L33" s="1"/>
  <c r="H1" i="3"/>
  <c r="I51" i="4"/>
  <c r="D32" i="3"/>
  <c r="C72" i="4"/>
  <c r="F7" s="1"/>
  <c r="E91"/>
  <c r="F91"/>
  <c r="T15"/>
  <c r="F5" i="2" s="1"/>
  <c r="R15" i="4"/>
  <c r="D5" i="2" s="1"/>
  <c r="S15" i="4"/>
  <c r="T19"/>
  <c r="R19"/>
  <c r="S19"/>
  <c r="T17"/>
  <c r="R17"/>
  <c r="S17"/>
  <c r="E95"/>
  <c r="F95"/>
  <c r="E93"/>
  <c r="F93"/>
  <c r="E89"/>
  <c r="F89"/>
  <c r="R13"/>
  <c r="D3" i="2" s="1"/>
  <c r="S13" i="4"/>
  <c r="E3" i="2" s="1"/>
  <c r="T13" i="4"/>
  <c r="F3" i="2" s="1"/>
  <c r="AA26" i="4"/>
  <c r="Y26"/>
  <c r="E5" i="2"/>
  <c r="AA4" i="4"/>
  <c r="Y4"/>
  <c r="D37" i="3" l="1"/>
  <c r="C82" i="4" s="1"/>
  <c r="F9" s="1"/>
  <c r="C77"/>
  <c r="F8" s="1"/>
  <c r="I1" i="3"/>
  <c r="J51" i="4"/>
  <c r="S16"/>
  <c r="E6" i="2" s="1"/>
  <c r="T16" i="4"/>
  <c r="F6" i="2" s="1"/>
  <c r="R16" i="4"/>
  <c r="D6" i="2" s="1"/>
  <c r="S14" i="4"/>
  <c r="E4" i="2" s="1"/>
  <c r="T14" i="4"/>
  <c r="F4" i="2" s="1"/>
  <c r="R14" i="4"/>
  <c r="D4" i="2" s="1"/>
  <c r="S18" i="4"/>
  <c r="E8" i="2" s="1"/>
  <c r="T18" i="4"/>
  <c r="F8" i="2" s="1"/>
  <c r="R18" i="4"/>
  <c r="D8" i="2" s="1"/>
  <c r="S20" i="4"/>
  <c r="E10" i="2" s="1"/>
  <c r="T20" i="4"/>
  <c r="R20"/>
  <c r="D10" i="2" s="1"/>
  <c r="F9"/>
  <c r="D9"/>
  <c r="E9"/>
  <c r="F7"/>
  <c r="D7"/>
  <c r="E7"/>
  <c r="F10"/>
  <c r="J1" i="3" l="1"/>
  <c r="K51" i="4"/>
  <c r="K1" i="3" l="1"/>
  <c r="L51" i="4"/>
  <c r="L1" i="3" l="1"/>
  <c r="M51" i="4"/>
  <c r="M1" i="3" l="1"/>
  <c r="N51" i="4"/>
  <c r="N1" i="3" l="1"/>
  <c r="O51" i="4"/>
  <c r="O1" i="3" l="1"/>
  <c r="P51" i="4"/>
  <c r="P1" i="3" l="1"/>
  <c r="Q51" i="4"/>
  <c r="Q1" i="3" l="1"/>
  <c r="R51" i="4"/>
  <c r="R1" i="3" l="1"/>
  <c r="S51" i="4"/>
  <c r="S1" i="3" l="1"/>
  <c r="T51" i="4"/>
  <c r="T1" i="3" l="1"/>
  <c r="U51" i="4"/>
  <c r="U1" i="3" l="1"/>
  <c r="V51" i="4"/>
  <c r="V1" i="3" l="1"/>
  <c r="W51" i="4"/>
  <c r="W1" i="3" l="1"/>
  <c r="X51" i="4"/>
  <c r="X1" i="3" l="1"/>
  <c r="Y51" i="4"/>
  <c r="Y1" i="3" l="1"/>
  <c r="Z51" i="4"/>
  <c r="Z1" i="3" l="1"/>
  <c r="AA51" i="4"/>
  <c r="AA1" i="3" l="1"/>
  <c r="AB51" i="4"/>
  <c r="AB1" i="3" l="1"/>
  <c r="AC51" i="4"/>
  <c r="AC1" i="3" l="1"/>
  <c r="AD51" i="4"/>
  <c r="AD1" i="3" l="1"/>
  <c r="AE51" i="4"/>
  <c r="AE1" i="3" l="1"/>
  <c r="AF51" i="4"/>
  <c r="AF1" i="3" l="1"/>
  <c r="AG51" i="4"/>
  <c r="AG1" i="3" l="1"/>
  <c r="AH51" i="4"/>
  <c r="AH1" i="3" l="1"/>
  <c r="AI51" i="4"/>
  <c r="AI1" i="3" l="1"/>
  <c r="AJ51" i="4"/>
  <c r="AJ1" i="3" l="1"/>
  <c r="AL51" i="4" s="1"/>
  <c r="AK51"/>
</calcChain>
</file>

<file path=xl/sharedStrings.xml><?xml version="1.0" encoding="utf-8"?>
<sst xmlns="http://schemas.openxmlformats.org/spreadsheetml/2006/main" count="66" uniqueCount="43">
  <si>
    <t>#</t>
  </si>
  <si>
    <t>Label</t>
  </si>
  <si>
    <t>%FSR</t>
  </si>
  <si>
    <t>Unit</t>
  </si>
  <si>
    <t>Measurements</t>
  </si>
  <si>
    <r>
      <t>6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Min</t>
    </r>
  </si>
  <si>
    <r>
      <t>6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Max</t>
    </r>
  </si>
  <si>
    <t>Mean</t>
  </si>
  <si>
    <t>FW</t>
  </si>
  <si>
    <t>Offset</t>
  </si>
  <si>
    <t>Delta</t>
  </si>
  <si>
    <t>IR</t>
  </si>
  <si>
    <t>#/samples=</t>
  </si>
  <si>
    <r>
      <t>Proximity Ambient Rejection C3 22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 xml:space="preserve"> Vdd</t>
    </r>
  </si>
  <si>
    <t>StDev</t>
  </si>
  <si>
    <t>Level</t>
  </si>
  <si>
    <t>Rise</t>
  </si>
  <si>
    <t>Droop</t>
  </si>
  <si>
    <t>Dynamic Range</t>
  </si>
  <si>
    <t>kLux</t>
  </si>
  <si>
    <t>Solar kLux</t>
  </si>
  <si>
    <t>Graph Sigma</t>
  </si>
  <si>
    <t>50%-3s</t>
  </si>
  <si>
    <t>50%+3s</t>
  </si>
  <si>
    <t>150%-3s</t>
  </si>
  <si>
    <t>150%+3s</t>
  </si>
  <si>
    <t>250%-3s</t>
  </si>
  <si>
    <t>250%+3s</t>
  </si>
  <si>
    <t>26-3s</t>
  </si>
  <si>
    <t>26+3s</t>
  </si>
  <si>
    <t>128-3s</t>
  </si>
  <si>
    <t>128+3s</t>
  </si>
  <si>
    <t>383-3s</t>
  </si>
  <si>
    <t>383+3s</t>
  </si>
  <si>
    <t>638-3s</t>
  </si>
  <si>
    <t>638+3s</t>
  </si>
  <si>
    <t>#/samples</t>
  </si>
  <si>
    <t>Proximity Ambient Rejection `38 T6</t>
  </si>
  <si>
    <t>25%-3s</t>
  </si>
  <si>
    <t>25%+3s</t>
  </si>
  <si>
    <t>Note: test time ~3min/unit; 1hrs/palette</t>
  </si>
  <si>
    <t>Sleep=</t>
  </si>
  <si>
    <t>3ms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</si>
</sst>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0.0%"/>
    <numFmt numFmtId="166" formatCode="0.000%"/>
    <numFmt numFmtId="167" formatCode="0.0"/>
  </numFmts>
  <fonts count="3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Font="1" applyAlignment="1">
      <alignment horizontal="left"/>
    </xf>
    <xf numFmtId="0" fontId="0" fillId="2" borderId="1" xfId="0" applyFill="1" applyBorder="1" applyAlignment="1">
      <alignment horizontal="right"/>
    </xf>
    <xf numFmtId="2" fontId="0" fillId="2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167" fontId="0" fillId="0" borderId="0" xfId="0" applyNumberFormat="1"/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4" xfId="0" applyBorder="1" applyAlignment="1">
      <alignment horizontal="left"/>
    </xf>
    <xf numFmtId="2" fontId="0" fillId="0" borderId="0" xfId="0" applyNumberFormat="1"/>
    <xf numFmtId="2" fontId="0" fillId="0" borderId="0" xfId="0" applyNumberFormat="1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0" xfId="0" applyAlignment="1">
      <alignment vertical="top"/>
    </xf>
    <xf numFmtId="9" fontId="0" fillId="0" borderId="0" xfId="0" applyNumberFormat="1" applyBorder="1" applyAlignment="1">
      <alignment vertical="top"/>
    </xf>
    <xf numFmtId="0" fontId="0" fillId="0" borderId="5" xfId="0" quotePrefix="1" applyBorder="1" applyAlignment="1">
      <alignment horizontal="center"/>
    </xf>
    <xf numFmtId="9" fontId="0" fillId="0" borderId="6" xfId="0" applyNumberFormat="1" applyBorder="1"/>
    <xf numFmtId="0" fontId="0" fillId="0" borderId="7" xfId="0" quotePrefix="1" applyBorder="1" applyAlignment="1">
      <alignment horizontal="center"/>
    </xf>
    <xf numFmtId="164" fontId="0" fillId="0" borderId="11" xfId="0" applyNumberFormat="1" applyBorder="1"/>
    <xf numFmtId="164" fontId="0" fillId="0" borderId="0" xfId="0" applyNumberFormat="1" applyBorder="1"/>
    <xf numFmtId="164" fontId="0" fillId="0" borderId="12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5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1" xfId="0" applyBorder="1"/>
    <xf numFmtId="0" fontId="0" fillId="0" borderId="16" xfId="0" applyBorder="1"/>
    <xf numFmtId="0" fontId="0" fillId="0" borderId="18" xfId="0" applyBorder="1"/>
    <xf numFmtId="0" fontId="0" fillId="0" borderId="21" xfId="0" applyBorder="1"/>
    <xf numFmtId="0" fontId="0" fillId="3" borderId="1" xfId="0" applyFill="1" applyBorder="1"/>
    <xf numFmtId="165" fontId="0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9" fontId="0" fillId="0" borderId="2" xfId="0" applyNumberFormat="1" applyBorder="1" applyAlignment="1">
      <alignment horizontal="center" vertical="top"/>
    </xf>
    <xf numFmtId="9" fontId="0" fillId="0" borderId="13" xfId="0" applyNumberFormat="1" applyBorder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9" fontId="0" fillId="0" borderId="17" xfId="0" applyNumberFormat="1" applyBorder="1" applyAlignment="1">
      <alignment horizontal="right"/>
    </xf>
    <xf numFmtId="9" fontId="0" fillId="0" borderId="0" xfId="0" applyNumberFormat="1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0" xfId="0" applyAlignment="1">
      <alignment horizontal="center" vertical="top"/>
    </xf>
    <xf numFmtId="9" fontId="0" fillId="0" borderId="0" xfId="0" applyNumberFormat="1" applyBorder="1" applyAlignment="1">
      <alignment horizontal="right" vertical="top"/>
    </xf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ProxAR `38 T6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strRef>
              <c:f>Calculations!$Q$1</c:f>
              <c:strCache>
                <c:ptCount val="1"/>
                <c:pt idx="0">
                  <c:v>25%</c:v>
                </c:pt>
              </c:strCache>
            </c:strRef>
          </c:tx>
          <c:marker>
            <c:symbol val="none"/>
          </c:marker>
          <c:xVal>
            <c:numRef>
              <c:f>Calculations!$O$2:$O$9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0.25541338582677164</c:v>
                </c:pt>
                <c:pt idx="2">
                  <c:v>0.34645669291338588</c:v>
                </c:pt>
                <c:pt idx="3">
                  <c:v>0.43848425196850399</c:v>
                </c:pt>
                <c:pt idx="4">
                  <c:v>0.51033464566929132</c:v>
                </c:pt>
                <c:pt idx="5">
                  <c:v>0.61466535433070868</c:v>
                </c:pt>
                <c:pt idx="6">
                  <c:v>0.74803149606299235</c:v>
                </c:pt>
                <c:pt idx="7">
                  <c:v>0.90895669291338588</c:v>
                </c:pt>
              </c:numCache>
            </c:numRef>
          </c:xVal>
          <c:yVal>
            <c:numRef>
              <c:f>Calculations!$Q$2:$Q$9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2.6302083333333337E-2</c:v>
                </c:pt>
                <c:pt idx="2">
                  <c:v>4.1597732843137253E-2</c:v>
                </c:pt>
                <c:pt idx="3">
                  <c:v>5.2458639705882354E-2</c:v>
                </c:pt>
                <c:pt idx="4">
                  <c:v>6.0033700980392166E-2</c:v>
                </c:pt>
                <c:pt idx="5">
                  <c:v>6.8083639705882354E-2</c:v>
                </c:pt>
                <c:pt idx="6">
                  <c:v>7.5888480392156857E-2</c:v>
                </c:pt>
                <c:pt idx="7">
                  <c:v>8.3432904411764708E-2</c:v>
                </c:pt>
              </c:numCache>
            </c:numRef>
          </c:yVal>
        </c:ser>
        <c:ser>
          <c:idx val="3"/>
          <c:order val="1"/>
          <c:tx>
            <c:strRef>
              <c:f>Calculations!$S$1</c:f>
              <c:strCache>
                <c:ptCount val="1"/>
                <c:pt idx="0">
                  <c:v>50%-3s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Calculations!$O$2:$O$9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0.25541338582677164</c:v>
                </c:pt>
                <c:pt idx="2">
                  <c:v>0.34645669291338588</c:v>
                </c:pt>
                <c:pt idx="3">
                  <c:v>0.43848425196850399</c:v>
                </c:pt>
                <c:pt idx="4">
                  <c:v>0.51033464566929132</c:v>
                </c:pt>
                <c:pt idx="5">
                  <c:v>0.61466535433070868</c:v>
                </c:pt>
                <c:pt idx="6">
                  <c:v>0.74803149606299235</c:v>
                </c:pt>
                <c:pt idx="7">
                  <c:v>0.90895669291338588</c:v>
                </c:pt>
              </c:numCache>
            </c:numRef>
          </c:xVal>
          <c:yVal>
            <c:numRef>
              <c:f>Calculations!$S$2:$S$9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4.2082186709301056E-2</c:v>
                </c:pt>
                <c:pt idx="2">
                  <c:v>6.8148832576085311E-2</c:v>
                </c:pt>
                <c:pt idx="3">
                  <c:v>8.4367691277713291E-2</c:v>
                </c:pt>
                <c:pt idx="4">
                  <c:v>9.4638039776133803E-2</c:v>
                </c:pt>
                <c:pt idx="5">
                  <c:v>0.10237949822860999</c:v>
                </c:pt>
                <c:pt idx="6">
                  <c:v>0.1083007355450338</c:v>
                </c:pt>
                <c:pt idx="7">
                  <c:v>0.11768200204500012</c:v>
                </c:pt>
              </c:numCache>
            </c:numRef>
          </c:yVal>
        </c:ser>
        <c:ser>
          <c:idx val="4"/>
          <c:order val="2"/>
          <c:tx>
            <c:strRef>
              <c:f>Calculations!$T$1</c:f>
              <c:strCache>
                <c:ptCount val="1"/>
                <c:pt idx="0">
                  <c:v>50%</c:v>
                </c:pt>
              </c:strCache>
            </c:strRef>
          </c:tx>
          <c:marker>
            <c:symbol val="none"/>
          </c:marker>
          <c:xVal>
            <c:numRef>
              <c:f>Calculations!$O$2:$O$9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0.25541338582677164</c:v>
                </c:pt>
                <c:pt idx="2">
                  <c:v>0.34645669291338588</c:v>
                </c:pt>
                <c:pt idx="3">
                  <c:v>0.43848425196850399</c:v>
                </c:pt>
                <c:pt idx="4">
                  <c:v>0.51033464566929132</c:v>
                </c:pt>
                <c:pt idx="5">
                  <c:v>0.61466535433070868</c:v>
                </c:pt>
                <c:pt idx="6">
                  <c:v>0.74803149606299235</c:v>
                </c:pt>
                <c:pt idx="7">
                  <c:v>0.90895669291338588</c:v>
                </c:pt>
              </c:numCache>
            </c:numRef>
          </c:xVal>
          <c:yVal>
            <c:numRef>
              <c:f>Calculations!$T$2:$T$9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4.6760110294117654E-2</c:v>
                </c:pt>
                <c:pt idx="2">
                  <c:v>7.2993259803921601E-2</c:v>
                </c:pt>
                <c:pt idx="3">
                  <c:v>9.0073529411764691E-2</c:v>
                </c:pt>
                <c:pt idx="4">
                  <c:v>0.10058976715686274</c:v>
                </c:pt>
                <c:pt idx="5">
                  <c:v>0.10798866421568629</c:v>
                </c:pt>
                <c:pt idx="6">
                  <c:v>0.11596200980392157</c:v>
                </c:pt>
                <c:pt idx="7">
                  <c:v>0.12390471813725493</c:v>
                </c:pt>
              </c:numCache>
            </c:numRef>
          </c:yVal>
        </c:ser>
        <c:ser>
          <c:idx val="5"/>
          <c:order val="3"/>
          <c:tx>
            <c:strRef>
              <c:f>Calculations!$U$1</c:f>
              <c:strCache>
                <c:ptCount val="1"/>
                <c:pt idx="0">
                  <c:v>50%+3s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Calculations!$O$2:$O$9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0.25541338582677164</c:v>
                </c:pt>
                <c:pt idx="2">
                  <c:v>0.34645669291338588</c:v>
                </c:pt>
                <c:pt idx="3">
                  <c:v>0.43848425196850399</c:v>
                </c:pt>
                <c:pt idx="4">
                  <c:v>0.51033464566929132</c:v>
                </c:pt>
                <c:pt idx="5">
                  <c:v>0.61466535433070868</c:v>
                </c:pt>
                <c:pt idx="6">
                  <c:v>0.74803149606299235</c:v>
                </c:pt>
                <c:pt idx="7">
                  <c:v>0.90895669291338588</c:v>
                </c:pt>
              </c:numCache>
            </c:numRef>
          </c:xVal>
          <c:yVal>
            <c:numRef>
              <c:f>Calculations!$U$2:$U$9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5.1438033878934253E-2</c:v>
                </c:pt>
                <c:pt idx="2">
                  <c:v>7.7837687031757891E-2</c:v>
                </c:pt>
                <c:pt idx="3">
                  <c:v>9.5779367545816091E-2</c:v>
                </c:pt>
                <c:pt idx="4">
                  <c:v>0.10654149453759168</c:v>
                </c:pt>
                <c:pt idx="5">
                  <c:v>0.11359783020276258</c:v>
                </c:pt>
                <c:pt idx="6">
                  <c:v>0.12362328406280934</c:v>
                </c:pt>
                <c:pt idx="7">
                  <c:v>0.13012743422950973</c:v>
                </c:pt>
              </c:numCache>
            </c:numRef>
          </c:yVal>
        </c:ser>
        <c:ser>
          <c:idx val="7"/>
          <c:order val="4"/>
          <c:tx>
            <c:strRef>
              <c:f>Calculations!$W$1</c:f>
              <c:strCache>
                <c:ptCount val="1"/>
                <c:pt idx="0">
                  <c:v>150%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Calculations!$O$2:$O$9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0.25541338582677164</c:v>
                </c:pt>
                <c:pt idx="2">
                  <c:v>0.34645669291338588</c:v>
                </c:pt>
                <c:pt idx="3">
                  <c:v>0.43848425196850399</c:v>
                </c:pt>
                <c:pt idx="4">
                  <c:v>0.51033464566929132</c:v>
                </c:pt>
                <c:pt idx="5">
                  <c:v>0.61466535433070868</c:v>
                </c:pt>
                <c:pt idx="6">
                  <c:v>0.74803149606299235</c:v>
                </c:pt>
                <c:pt idx="7">
                  <c:v>0.90895669291338588</c:v>
                </c:pt>
              </c:numCache>
            </c:numRef>
          </c:xVal>
          <c:yVal>
            <c:numRef>
              <c:f>Calculations!$W$2:$W$9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8.6519607843137281E-2</c:v>
                </c:pt>
                <c:pt idx="2">
                  <c:v>0.13182444852941178</c:v>
                </c:pt>
                <c:pt idx="3">
                  <c:v>0.15795036764705883</c:v>
                </c:pt>
                <c:pt idx="4">
                  <c:v>0.17357536764705883</c:v>
                </c:pt>
                <c:pt idx="5">
                  <c:v>0.1887484681372549</c:v>
                </c:pt>
                <c:pt idx="6">
                  <c:v>0.19546568627450983</c:v>
                </c:pt>
                <c:pt idx="7">
                  <c:v>0.19254748774509808</c:v>
                </c:pt>
              </c:numCache>
            </c:numRef>
          </c:yVal>
        </c:ser>
        <c:ser>
          <c:idx val="10"/>
          <c:order val="5"/>
          <c:tx>
            <c:strRef>
              <c:f>Calculations!$Z$1</c:f>
              <c:strCache>
                <c:ptCount val="1"/>
                <c:pt idx="0">
                  <c:v>250%</c:v>
                </c:pt>
              </c:strCache>
            </c:strRef>
          </c:tx>
          <c:marker>
            <c:symbol val="none"/>
          </c:marker>
          <c:xVal>
            <c:numRef>
              <c:f>Calculations!$O$2:$O$9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0.25541338582677164</c:v>
                </c:pt>
                <c:pt idx="2">
                  <c:v>0.34645669291338588</c:v>
                </c:pt>
                <c:pt idx="3">
                  <c:v>0.43848425196850399</c:v>
                </c:pt>
                <c:pt idx="4">
                  <c:v>0.51033464566929132</c:v>
                </c:pt>
                <c:pt idx="5">
                  <c:v>0.61466535433070868</c:v>
                </c:pt>
                <c:pt idx="6">
                  <c:v>0.74803149606299235</c:v>
                </c:pt>
                <c:pt idx="7">
                  <c:v>0.90895669291338588</c:v>
                </c:pt>
              </c:numCache>
            </c:numRef>
          </c:xVal>
          <c:yVal>
            <c:numRef>
              <c:f>Calculations!$Z$2:$Z$9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0.12147671568627449</c:v>
                </c:pt>
                <c:pt idx="2">
                  <c:v>0.18384650735294117</c:v>
                </c:pt>
                <c:pt idx="3">
                  <c:v>0.21668198529411767</c:v>
                </c:pt>
                <c:pt idx="4">
                  <c:v>0.23554687500000002</c:v>
                </c:pt>
                <c:pt idx="5">
                  <c:v>0.24151348039215684</c:v>
                </c:pt>
                <c:pt idx="6">
                  <c:v>0.22800245098039215</c:v>
                </c:pt>
                <c:pt idx="7">
                  <c:v>0.20664828431372551</c:v>
                </c:pt>
              </c:numCache>
            </c:numRef>
          </c:yVal>
        </c:ser>
        <c:axId val="179318784"/>
        <c:axId val="179321088"/>
      </c:scatterChart>
      <c:valAx>
        <c:axId val="179318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Ambient (%/IR FSR) </a:t>
                </a:r>
                <a:endParaRPr lang="en-US"/>
              </a:p>
            </c:rich>
          </c:tx>
          <c:layout/>
        </c:title>
        <c:numFmt formatCode="0%" sourceLinked="0"/>
        <c:tickLblPos val="nextTo"/>
        <c:crossAx val="179321088"/>
        <c:crosses val="autoZero"/>
        <c:crossBetween val="midCat"/>
      </c:valAx>
      <c:valAx>
        <c:axId val="1793210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Prox Delta (%FSR)</a:t>
                </a:r>
                <a:endParaRPr lang="en-US" sz="1000"/>
              </a:p>
            </c:rich>
          </c:tx>
          <c:layout/>
        </c:title>
        <c:numFmt formatCode="0%" sourceLinked="0"/>
        <c:tickLblPos val="nextTo"/>
        <c:crossAx val="179318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ProxAR `38 T6</a:t>
            </a:r>
            <a:endParaRPr lang="en-US"/>
          </a:p>
        </c:rich>
      </c:tx>
      <c:layout>
        <c:manualLayout>
          <c:xMode val="edge"/>
          <c:yMode val="edge"/>
          <c:x val="0.36170099203509132"/>
          <c:y val="2.7722770836372711E-2"/>
        </c:manualLayout>
      </c:layout>
    </c:title>
    <c:plotArea>
      <c:layout/>
      <c:scatterChart>
        <c:scatterStyle val="lineMarker"/>
        <c:ser>
          <c:idx val="1"/>
          <c:order val="0"/>
          <c:tx>
            <c:strRef>
              <c:f>Calculations!$Q$23</c:f>
              <c:strCache>
                <c:ptCount val="1"/>
                <c:pt idx="0">
                  <c:v>64</c:v>
                </c:pt>
              </c:strCache>
            </c:strRef>
          </c:tx>
          <c:marker>
            <c:symbol val="none"/>
          </c:marker>
          <c:xVal>
            <c:numRef>
              <c:f>Calculations!$O$24:$O$31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10.216535433070867</c:v>
                </c:pt>
                <c:pt idx="2">
                  <c:v>13.858267716535435</c:v>
                </c:pt>
                <c:pt idx="3">
                  <c:v>17.539370078740159</c:v>
                </c:pt>
                <c:pt idx="4">
                  <c:v>20.413385826771652</c:v>
                </c:pt>
                <c:pt idx="5">
                  <c:v>24.586614173228348</c:v>
                </c:pt>
                <c:pt idx="6">
                  <c:v>29.921259842519696</c:v>
                </c:pt>
                <c:pt idx="7">
                  <c:v>36.358267716535437</c:v>
                </c:pt>
              </c:numCache>
            </c:numRef>
          </c:xVal>
          <c:yVal>
            <c:numRef>
              <c:f>Calculations!$Q$24:$Q$31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6.7070312500000009</c:v>
                </c:pt>
                <c:pt idx="2">
                  <c:v>10.607421875</c:v>
                </c:pt>
                <c:pt idx="3">
                  <c:v>13.376953125</c:v>
                </c:pt>
                <c:pt idx="4">
                  <c:v>15.308593750000002</c:v>
                </c:pt>
                <c:pt idx="5">
                  <c:v>17.361328125</c:v>
                </c:pt>
                <c:pt idx="6">
                  <c:v>19.3515625</c:v>
                </c:pt>
                <c:pt idx="7">
                  <c:v>21.275390625</c:v>
                </c:pt>
              </c:numCache>
            </c:numRef>
          </c:yVal>
        </c:ser>
        <c:ser>
          <c:idx val="3"/>
          <c:order val="1"/>
          <c:tx>
            <c:strRef>
              <c:f>Calculations!$S$23</c:f>
              <c:strCache>
                <c:ptCount val="1"/>
                <c:pt idx="0">
                  <c:v>128-3s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Calculations!$O$24:$O$31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10.216535433070867</c:v>
                </c:pt>
                <c:pt idx="2">
                  <c:v>13.858267716535435</c:v>
                </c:pt>
                <c:pt idx="3">
                  <c:v>17.539370078740159</c:v>
                </c:pt>
                <c:pt idx="4">
                  <c:v>20.413385826771652</c:v>
                </c:pt>
                <c:pt idx="5">
                  <c:v>24.586614173228348</c:v>
                </c:pt>
                <c:pt idx="6">
                  <c:v>29.921259842519696</c:v>
                </c:pt>
                <c:pt idx="7">
                  <c:v>36.358267716535437</c:v>
                </c:pt>
              </c:numCache>
            </c:numRef>
          </c:xVal>
          <c:yVal>
            <c:numRef>
              <c:f>Calculations!$S$24:$S$31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10.730957610871769</c:v>
                </c:pt>
                <c:pt idx="2">
                  <c:v>17.377952306901754</c:v>
                </c:pt>
                <c:pt idx="3">
                  <c:v>21.51376127581689</c:v>
                </c:pt>
                <c:pt idx="4">
                  <c:v>24.132700142914118</c:v>
                </c:pt>
                <c:pt idx="5">
                  <c:v>26.106772048295547</c:v>
                </c:pt>
                <c:pt idx="6">
                  <c:v>27.616687563983621</c:v>
                </c:pt>
                <c:pt idx="7">
                  <c:v>30.008910521475034</c:v>
                </c:pt>
              </c:numCache>
            </c:numRef>
          </c:yVal>
        </c:ser>
        <c:ser>
          <c:idx val="4"/>
          <c:order val="2"/>
          <c:tx>
            <c:strRef>
              <c:f>Calculations!$T$23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xVal>
            <c:numRef>
              <c:f>Calculations!$O$24:$O$31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10.216535433070867</c:v>
                </c:pt>
                <c:pt idx="2">
                  <c:v>13.858267716535435</c:v>
                </c:pt>
                <c:pt idx="3">
                  <c:v>17.539370078740159</c:v>
                </c:pt>
                <c:pt idx="4">
                  <c:v>20.413385826771652</c:v>
                </c:pt>
                <c:pt idx="5">
                  <c:v>24.586614173228348</c:v>
                </c:pt>
                <c:pt idx="6">
                  <c:v>29.921259842519696</c:v>
                </c:pt>
                <c:pt idx="7">
                  <c:v>36.358267716535437</c:v>
                </c:pt>
              </c:numCache>
            </c:numRef>
          </c:xVal>
          <c:yVal>
            <c:numRef>
              <c:f>Calculations!$T$24:$T$31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11.923828125000002</c:v>
                </c:pt>
                <c:pt idx="2">
                  <c:v>18.613281250000007</c:v>
                </c:pt>
                <c:pt idx="3">
                  <c:v>22.968749999999996</c:v>
                </c:pt>
                <c:pt idx="4">
                  <c:v>25.650390625</c:v>
                </c:pt>
                <c:pt idx="5">
                  <c:v>27.537109375000004</c:v>
                </c:pt>
                <c:pt idx="6">
                  <c:v>29.5703125</c:v>
                </c:pt>
                <c:pt idx="7">
                  <c:v>31.595703125000007</c:v>
                </c:pt>
              </c:numCache>
            </c:numRef>
          </c:yVal>
        </c:ser>
        <c:ser>
          <c:idx val="5"/>
          <c:order val="3"/>
          <c:tx>
            <c:strRef>
              <c:f>Calculations!$U$23</c:f>
              <c:strCache>
                <c:ptCount val="1"/>
                <c:pt idx="0">
                  <c:v>128+3s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Calculations!$O$24:$O$31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10.216535433070867</c:v>
                </c:pt>
                <c:pt idx="2">
                  <c:v>13.858267716535435</c:v>
                </c:pt>
                <c:pt idx="3">
                  <c:v>17.539370078740159</c:v>
                </c:pt>
                <c:pt idx="4">
                  <c:v>20.413385826771652</c:v>
                </c:pt>
                <c:pt idx="5">
                  <c:v>24.586614173228348</c:v>
                </c:pt>
                <c:pt idx="6">
                  <c:v>29.921259842519696</c:v>
                </c:pt>
                <c:pt idx="7">
                  <c:v>36.358267716535437</c:v>
                </c:pt>
              </c:numCache>
            </c:numRef>
          </c:xVal>
          <c:yVal>
            <c:numRef>
              <c:f>Calculations!$U$24:$U$31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13.116698639128234</c:v>
                </c:pt>
                <c:pt idx="2">
                  <c:v>19.84861019309826</c:v>
                </c:pt>
                <c:pt idx="3">
                  <c:v>24.423738724183103</c:v>
                </c:pt>
                <c:pt idx="4">
                  <c:v>27.168081107085882</c:v>
                </c:pt>
                <c:pt idx="5">
                  <c:v>28.967446701704461</c:v>
                </c:pt>
                <c:pt idx="6">
                  <c:v>31.523937436016379</c:v>
                </c:pt>
                <c:pt idx="7">
                  <c:v>33.182495728524984</c:v>
                </c:pt>
              </c:numCache>
            </c:numRef>
          </c:yVal>
        </c:ser>
        <c:ser>
          <c:idx val="7"/>
          <c:order val="4"/>
          <c:tx>
            <c:strRef>
              <c:f>Calculations!$W$23</c:f>
              <c:strCache>
                <c:ptCount val="1"/>
                <c:pt idx="0">
                  <c:v>383</c:v>
                </c:pt>
              </c:strCache>
            </c:strRef>
          </c:tx>
          <c:marker>
            <c:symbol val="none"/>
          </c:marker>
          <c:xVal>
            <c:numRef>
              <c:f>Calculations!$O$24:$O$31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10.216535433070867</c:v>
                </c:pt>
                <c:pt idx="2">
                  <c:v>13.858267716535435</c:v>
                </c:pt>
                <c:pt idx="3">
                  <c:v>17.539370078740159</c:v>
                </c:pt>
                <c:pt idx="4">
                  <c:v>20.413385826771652</c:v>
                </c:pt>
                <c:pt idx="5">
                  <c:v>24.586614173228348</c:v>
                </c:pt>
                <c:pt idx="6">
                  <c:v>29.921259842519696</c:v>
                </c:pt>
                <c:pt idx="7">
                  <c:v>36.358267716535437</c:v>
                </c:pt>
              </c:numCache>
            </c:numRef>
          </c:xVal>
          <c:yVal>
            <c:numRef>
              <c:f>Calculations!$W$24:$W$31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22.062500000000007</c:v>
                </c:pt>
                <c:pt idx="2">
                  <c:v>33.615234375</c:v>
                </c:pt>
                <c:pt idx="3">
                  <c:v>40.27734375</c:v>
                </c:pt>
                <c:pt idx="4">
                  <c:v>44.26171875</c:v>
                </c:pt>
                <c:pt idx="5">
                  <c:v>48.130859375</c:v>
                </c:pt>
                <c:pt idx="6">
                  <c:v>49.843750000000007</c:v>
                </c:pt>
                <c:pt idx="7">
                  <c:v>49.099609375000014</c:v>
                </c:pt>
              </c:numCache>
            </c:numRef>
          </c:yVal>
        </c:ser>
        <c:ser>
          <c:idx val="10"/>
          <c:order val="5"/>
          <c:tx>
            <c:strRef>
              <c:f>Calculations!$Z$23</c:f>
              <c:strCache>
                <c:ptCount val="1"/>
                <c:pt idx="0">
                  <c:v>638</c:v>
                </c:pt>
              </c:strCache>
            </c:strRef>
          </c:tx>
          <c:marker>
            <c:symbol val="none"/>
          </c:marker>
          <c:xVal>
            <c:numRef>
              <c:f>Calculations!$O$24:$O$31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10.216535433070867</c:v>
                </c:pt>
                <c:pt idx="2">
                  <c:v>13.858267716535435</c:v>
                </c:pt>
                <c:pt idx="3">
                  <c:v>17.539370078740159</c:v>
                </c:pt>
                <c:pt idx="4">
                  <c:v>20.413385826771652</c:v>
                </c:pt>
                <c:pt idx="5">
                  <c:v>24.586614173228348</c:v>
                </c:pt>
                <c:pt idx="6">
                  <c:v>29.921259842519696</c:v>
                </c:pt>
                <c:pt idx="7">
                  <c:v>36.358267716535437</c:v>
                </c:pt>
              </c:numCache>
            </c:numRef>
          </c:xVal>
          <c:yVal>
            <c:numRef>
              <c:f>Calculations!$Z$24:$Z$31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30.976562499999996</c:v>
                </c:pt>
                <c:pt idx="2">
                  <c:v>46.880859375</c:v>
                </c:pt>
                <c:pt idx="3">
                  <c:v>55.253906250000007</c:v>
                </c:pt>
                <c:pt idx="4">
                  <c:v>60.064453125000007</c:v>
                </c:pt>
                <c:pt idx="5">
                  <c:v>61.585937499999993</c:v>
                </c:pt>
                <c:pt idx="6">
                  <c:v>58.140625</c:v>
                </c:pt>
                <c:pt idx="7">
                  <c:v>52.695312500000007</c:v>
                </c:pt>
              </c:numCache>
            </c:numRef>
          </c:yVal>
        </c:ser>
        <c:axId val="179362048"/>
        <c:axId val="179450240"/>
      </c:scatterChart>
      <c:valAx>
        <c:axId val="179362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Ambient (kLux Solar) </a:t>
                </a:r>
              </a:p>
            </c:rich>
          </c:tx>
          <c:layout/>
        </c:title>
        <c:numFmt formatCode="#,##0.0" sourceLinked="0"/>
        <c:tickLblPos val="nextTo"/>
        <c:crossAx val="179450240"/>
        <c:crosses val="autoZero"/>
        <c:crossBetween val="midCat"/>
      </c:valAx>
      <c:valAx>
        <c:axId val="1794502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Prox Delta (LSBs)</a:t>
                </a:r>
              </a:p>
            </c:rich>
          </c:tx>
          <c:layout/>
        </c:title>
        <c:numFmt formatCode="#,##0.0" sourceLinked="0"/>
        <c:tickLblPos val="nextTo"/>
        <c:crossAx val="179362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Prox</a:t>
            </a:r>
            <a:r>
              <a:rPr lang="en-US" baseline="0"/>
              <a:t>AR `38:C3 </a:t>
            </a:r>
            <a:r>
              <a:rPr lang="en-US" sz="1800" b="1" i="0" u="none" strike="noStrike" baseline="0"/>
              <a:t>22</a:t>
            </a:r>
            <a:r>
              <a:rPr lang="en-US" sz="1800" b="1" i="0" u="none" strike="noStrike" baseline="0">
                <a:latin typeface="Symbol" pitchFamily="18" charset="2"/>
              </a:rPr>
              <a:t>W</a:t>
            </a:r>
            <a:r>
              <a:rPr lang="en-US" sz="1800" b="1" i="0" u="none" strike="noStrike" baseline="0"/>
              <a:t> Vdd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Calculations!$P$1</c:f>
              <c:strCache>
                <c:ptCount val="1"/>
                <c:pt idx="0">
                  <c:v>25%-3s</c:v>
                </c:pt>
              </c:strCache>
            </c:strRef>
          </c:tx>
          <c:marker>
            <c:symbol val="none"/>
          </c:marker>
          <c:xVal>
            <c:numRef>
              <c:f>Calculations!$O$2:$O$9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0.25541338582677164</c:v>
                </c:pt>
                <c:pt idx="2">
                  <c:v>0.34645669291338588</c:v>
                </c:pt>
                <c:pt idx="3">
                  <c:v>0.43848425196850399</c:v>
                </c:pt>
                <c:pt idx="4">
                  <c:v>0.51033464566929132</c:v>
                </c:pt>
                <c:pt idx="5">
                  <c:v>0.61466535433070868</c:v>
                </c:pt>
                <c:pt idx="6">
                  <c:v>0.74803149606299235</c:v>
                </c:pt>
                <c:pt idx="7">
                  <c:v>0.90895669291338588</c:v>
                </c:pt>
              </c:numCache>
            </c:numRef>
          </c:xVal>
          <c:yVal>
            <c:numRef>
              <c:f>Calculations!$P$2:$P$9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2.2273103756003065E-2</c:v>
                </c:pt>
                <c:pt idx="2">
                  <c:v>3.6547894387205009E-2</c:v>
                </c:pt>
                <c:pt idx="3">
                  <c:v>4.605078991126229E-2</c:v>
                </c:pt>
                <c:pt idx="4">
                  <c:v>5.4037981585716627E-2</c:v>
                </c:pt>
                <c:pt idx="5">
                  <c:v>6.2251683119655878E-2</c:v>
                </c:pt>
                <c:pt idx="6">
                  <c:v>6.9820076166638378E-2</c:v>
                </c:pt>
                <c:pt idx="7">
                  <c:v>7.6420502562818488E-2</c:v>
                </c:pt>
              </c:numCache>
            </c:numRef>
          </c:yVal>
        </c:ser>
        <c:ser>
          <c:idx val="1"/>
          <c:order val="1"/>
          <c:tx>
            <c:strRef>
              <c:f>Calculations!$Q$1</c:f>
              <c:strCache>
                <c:ptCount val="1"/>
                <c:pt idx="0">
                  <c:v>25%</c:v>
                </c:pt>
              </c:strCache>
            </c:strRef>
          </c:tx>
          <c:marker>
            <c:symbol val="none"/>
          </c:marker>
          <c:xVal>
            <c:numRef>
              <c:f>Calculations!$O$2:$O$9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0.25541338582677164</c:v>
                </c:pt>
                <c:pt idx="2">
                  <c:v>0.34645669291338588</c:v>
                </c:pt>
                <c:pt idx="3">
                  <c:v>0.43848425196850399</c:v>
                </c:pt>
                <c:pt idx="4">
                  <c:v>0.51033464566929132</c:v>
                </c:pt>
                <c:pt idx="5">
                  <c:v>0.61466535433070868</c:v>
                </c:pt>
                <c:pt idx="6">
                  <c:v>0.74803149606299235</c:v>
                </c:pt>
                <c:pt idx="7">
                  <c:v>0.90895669291338588</c:v>
                </c:pt>
              </c:numCache>
            </c:numRef>
          </c:xVal>
          <c:yVal>
            <c:numRef>
              <c:f>Calculations!$Q$2:$Q$9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2.6302083333333337E-2</c:v>
                </c:pt>
                <c:pt idx="2">
                  <c:v>4.1597732843137253E-2</c:v>
                </c:pt>
                <c:pt idx="3">
                  <c:v>5.2458639705882354E-2</c:v>
                </c:pt>
                <c:pt idx="4">
                  <c:v>6.0033700980392166E-2</c:v>
                </c:pt>
                <c:pt idx="5">
                  <c:v>6.8083639705882354E-2</c:v>
                </c:pt>
                <c:pt idx="6">
                  <c:v>7.5888480392156857E-2</c:v>
                </c:pt>
                <c:pt idx="7">
                  <c:v>8.3432904411764708E-2</c:v>
                </c:pt>
              </c:numCache>
            </c:numRef>
          </c:yVal>
        </c:ser>
        <c:ser>
          <c:idx val="2"/>
          <c:order val="2"/>
          <c:tx>
            <c:strRef>
              <c:f>Calculations!$R$1</c:f>
              <c:strCache>
                <c:ptCount val="1"/>
                <c:pt idx="0">
                  <c:v>25%+3s</c:v>
                </c:pt>
              </c:strCache>
            </c:strRef>
          </c:tx>
          <c:marker>
            <c:symbol val="none"/>
          </c:marker>
          <c:xVal>
            <c:numRef>
              <c:f>Calculations!$O$2:$O$9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0.25541338582677164</c:v>
                </c:pt>
                <c:pt idx="2">
                  <c:v>0.34645669291338588</c:v>
                </c:pt>
                <c:pt idx="3">
                  <c:v>0.43848425196850399</c:v>
                </c:pt>
                <c:pt idx="4">
                  <c:v>0.51033464566929132</c:v>
                </c:pt>
                <c:pt idx="5">
                  <c:v>0.61466535433070868</c:v>
                </c:pt>
                <c:pt idx="6">
                  <c:v>0.74803149606299235</c:v>
                </c:pt>
                <c:pt idx="7">
                  <c:v>0.90895669291338588</c:v>
                </c:pt>
              </c:numCache>
            </c:numRef>
          </c:xVal>
          <c:yVal>
            <c:numRef>
              <c:f>Calculations!$R$2:$R$9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3.0331062910663609E-2</c:v>
                </c:pt>
                <c:pt idx="2">
                  <c:v>4.6647571299069497E-2</c:v>
                </c:pt>
                <c:pt idx="3">
                  <c:v>5.8866489500502418E-2</c:v>
                </c:pt>
                <c:pt idx="4">
                  <c:v>6.6029420375067704E-2</c:v>
                </c:pt>
                <c:pt idx="5">
                  <c:v>7.3915596292108837E-2</c:v>
                </c:pt>
                <c:pt idx="6">
                  <c:v>8.1956884617675335E-2</c:v>
                </c:pt>
                <c:pt idx="7">
                  <c:v>9.0445306260710928E-2</c:v>
                </c:pt>
              </c:numCache>
            </c:numRef>
          </c:yVal>
        </c:ser>
        <c:ser>
          <c:idx val="3"/>
          <c:order val="3"/>
          <c:tx>
            <c:strRef>
              <c:f>Calculations!$S$1</c:f>
              <c:strCache>
                <c:ptCount val="1"/>
                <c:pt idx="0">
                  <c:v>50%-3s</c:v>
                </c:pt>
              </c:strCache>
            </c:strRef>
          </c:tx>
          <c:marker>
            <c:symbol val="none"/>
          </c:marker>
          <c:xVal>
            <c:numRef>
              <c:f>Calculations!$O$2:$O$9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0.25541338582677164</c:v>
                </c:pt>
                <c:pt idx="2">
                  <c:v>0.34645669291338588</c:v>
                </c:pt>
                <c:pt idx="3">
                  <c:v>0.43848425196850399</c:v>
                </c:pt>
                <c:pt idx="4">
                  <c:v>0.51033464566929132</c:v>
                </c:pt>
                <c:pt idx="5">
                  <c:v>0.61466535433070868</c:v>
                </c:pt>
                <c:pt idx="6">
                  <c:v>0.74803149606299235</c:v>
                </c:pt>
                <c:pt idx="7">
                  <c:v>0.90895669291338588</c:v>
                </c:pt>
              </c:numCache>
            </c:numRef>
          </c:xVal>
          <c:yVal>
            <c:numRef>
              <c:f>Calculations!$S$2:$S$9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4.2082186709301056E-2</c:v>
                </c:pt>
                <c:pt idx="2">
                  <c:v>6.8148832576085311E-2</c:v>
                </c:pt>
                <c:pt idx="3">
                  <c:v>8.4367691277713291E-2</c:v>
                </c:pt>
                <c:pt idx="4">
                  <c:v>9.4638039776133803E-2</c:v>
                </c:pt>
                <c:pt idx="5">
                  <c:v>0.10237949822860999</c:v>
                </c:pt>
                <c:pt idx="6">
                  <c:v>0.1083007355450338</c:v>
                </c:pt>
                <c:pt idx="7">
                  <c:v>0.11768200204500012</c:v>
                </c:pt>
              </c:numCache>
            </c:numRef>
          </c:yVal>
        </c:ser>
        <c:ser>
          <c:idx val="4"/>
          <c:order val="4"/>
          <c:tx>
            <c:strRef>
              <c:f>Calculations!$T$1</c:f>
              <c:strCache>
                <c:ptCount val="1"/>
                <c:pt idx="0">
                  <c:v>50%</c:v>
                </c:pt>
              </c:strCache>
            </c:strRef>
          </c:tx>
          <c:marker>
            <c:symbol val="none"/>
          </c:marker>
          <c:xVal>
            <c:numRef>
              <c:f>Calculations!$O$2:$O$9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0.25541338582677164</c:v>
                </c:pt>
                <c:pt idx="2">
                  <c:v>0.34645669291338588</c:v>
                </c:pt>
                <c:pt idx="3">
                  <c:v>0.43848425196850399</c:v>
                </c:pt>
                <c:pt idx="4">
                  <c:v>0.51033464566929132</c:v>
                </c:pt>
                <c:pt idx="5">
                  <c:v>0.61466535433070868</c:v>
                </c:pt>
                <c:pt idx="6">
                  <c:v>0.74803149606299235</c:v>
                </c:pt>
                <c:pt idx="7">
                  <c:v>0.90895669291338588</c:v>
                </c:pt>
              </c:numCache>
            </c:numRef>
          </c:xVal>
          <c:yVal>
            <c:numRef>
              <c:f>Calculations!$T$2:$T$9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4.6760110294117654E-2</c:v>
                </c:pt>
                <c:pt idx="2">
                  <c:v>7.2993259803921601E-2</c:v>
                </c:pt>
                <c:pt idx="3">
                  <c:v>9.0073529411764691E-2</c:v>
                </c:pt>
                <c:pt idx="4">
                  <c:v>0.10058976715686274</c:v>
                </c:pt>
                <c:pt idx="5">
                  <c:v>0.10798866421568629</c:v>
                </c:pt>
                <c:pt idx="6">
                  <c:v>0.11596200980392157</c:v>
                </c:pt>
                <c:pt idx="7">
                  <c:v>0.12390471813725493</c:v>
                </c:pt>
              </c:numCache>
            </c:numRef>
          </c:yVal>
        </c:ser>
        <c:ser>
          <c:idx val="5"/>
          <c:order val="5"/>
          <c:tx>
            <c:strRef>
              <c:f>Calculations!$U$1</c:f>
              <c:strCache>
                <c:ptCount val="1"/>
                <c:pt idx="0">
                  <c:v>50%+3s</c:v>
                </c:pt>
              </c:strCache>
            </c:strRef>
          </c:tx>
          <c:marker>
            <c:symbol val="none"/>
          </c:marker>
          <c:xVal>
            <c:numRef>
              <c:f>Calculations!$O$2:$O$9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0.25541338582677164</c:v>
                </c:pt>
                <c:pt idx="2">
                  <c:v>0.34645669291338588</c:v>
                </c:pt>
                <c:pt idx="3">
                  <c:v>0.43848425196850399</c:v>
                </c:pt>
                <c:pt idx="4">
                  <c:v>0.51033464566929132</c:v>
                </c:pt>
                <c:pt idx="5">
                  <c:v>0.61466535433070868</c:v>
                </c:pt>
                <c:pt idx="6">
                  <c:v>0.74803149606299235</c:v>
                </c:pt>
                <c:pt idx="7">
                  <c:v>0.90895669291338588</c:v>
                </c:pt>
              </c:numCache>
            </c:numRef>
          </c:xVal>
          <c:yVal>
            <c:numRef>
              <c:f>Calculations!$U$2:$U$9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5.1438033878934253E-2</c:v>
                </c:pt>
                <c:pt idx="2">
                  <c:v>7.7837687031757891E-2</c:v>
                </c:pt>
                <c:pt idx="3">
                  <c:v>9.5779367545816091E-2</c:v>
                </c:pt>
                <c:pt idx="4">
                  <c:v>0.10654149453759168</c:v>
                </c:pt>
                <c:pt idx="5">
                  <c:v>0.11359783020276258</c:v>
                </c:pt>
                <c:pt idx="6">
                  <c:v>0.12362328406280934</c:v>
                </c:pt>
                <c:pt idx="7">
                  <c:v>0.13012743422950973</c:v>
                </c:pt>
              </c:numCache>
            </c:numRef>
          </c:yVal>
        </c:ser>
        <c:ser>
          <c:idx val="6"/>
          <c:order val="6"/>
          <c:tx>
            <c:strRef>
              <c:f>Calculations!$V$1</c:f>
              <c:strCache>
                <c:ptCount val="1"/>
                <c:pt idx="0">
                  <c:v>150%-3s</c:v>
                </c:pt>
              </c:strCache>
            </c:strRef>
          </c:tx>
          <c:marker>
            <c:symbol val="none"/>
          </c:marker>
          <c:xVal>
            <c:numRef>
              <c:f>Calculations!$O$2:$O$9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0.25541338582677164</c:v>
                </c:pt>
                <c:pt idx="2">
                  <c:v>0.34645669291338588</c:v>
                </c:pt>
                <c:pt idx="3">
                  <c:v>0.43848425196850399</c:v>
                </c:pt>
                <c:pt idx="4">
                  <c:v>0.51033464566929132</c:v>
                </c:pt>
                <c:pt idx="5">
                  <c:v>0.61466535433070868</c:v>
                </c:pt>
                <c:pt idx="6">
                  <c:v>0.74803149606299235</c:v>
                </c:pt>
                <c:pt idx="7">
                  <c:v>0.90895669291338588</c:v>
                </c:pt>
              </c:numCache>
            </c:numRef>
          </c:xVal>
          <c:yVal>
            <c:numRef>
              <c:f>Calculations!$V$2:$V$9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7.8197996999330943E-2</c:v>
                </c:pt>
                <c:pt idx="2">
                  <c:v>0.12286468560651098</c:v>
                </c:pt>
                <c:pt idx="3">
                  <c:v>0.14626387923102976</c:v>
                </c:pt>
                <c:pt idx="4">
                  <c:v>0.16100655564501448</c:v>
                </c:pt>
                <c:pt idx="5">
                  <c:v>0.17317708973807314</c:v>
                </c:pt>
                <c:pt idx="6">
                  <c:v>0.15196126760831835</c:v>
                </c:pt>
                <c:pt idx="7">
                  <c:v>0.14634553775901055</c:v>
                </c:pt>
              </c:numCache>
            </c:numRef>
          </c:yVal>
        </c:ser>
        <c:ser>
          <c:idx val="7"/>
          <c:order val="7"/>
          <c:tx>
            <c:strRef>
              <c:f>Calculations!$W$1</c:f>
              <c:strCache>
                <c:ptCount val="1"/>
                <c:pt idx="0">
                  <c:v>150%</c:v>
                </c:pt>
              </c:strCache>
            </c:strRef>
          </c:tx>
          <c:marker>
            <c:symbol val="none"/>
          </c:marker>
          <c:xVal>
            <c:numRef>
              <c:f>Calculations!$O$2:$O$9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0.25541338582677164</c:v>
                </c:pt>
                <c:pt idx="2">
                  <c:v>0.34645669291338588</c:v>
                </c:pt>
                <c:pt idx="3">
                  <c:v>0.43848425196850399</c:v>
                </c:pt>
                <c:pt idx="4">
                  <c:v>0.51033464566929132</c:v>
                </c:pt>
                <c:pt idx="5">
                  <c:v>0.61466535433070868</c:v>
                </c:pt>
                <c:pt idx="6">
                  <c:v>0.74803149606299235</c:v>
                </c:pt>
                <c:pt idx="7">
                  <c:v>0.90895669291338588</c:v>
                </c:pt>
              </c:numCache>
            </c:numRef>
          </c:xVal>
          <c:yVal>
            <c:numRef>
              <c:f>Calculations!$W$2:$W$9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8.6519607843137281E-2</c:v>
                </c:pt>
                <c:pt idx="2">
                  <c:v>0.13182444852941178</c:v>
                </c:pt>
                <c:pt idx="3">
                  <c:v>0.15795036764705883</c:v>
                </c:pt>
                <c:pt idx="4">
                  <c:v>0.17357536764705883</c:v>
                </c:pt>
                <c:pt idx="5">
                  <c:v>0.1887484681372549</c:v>
                </c:pt>
                <c:pt idx="6">
                  <c:v>0.19546568627450983</c:v>
                </c:pt>
                <c:pt idx="7">
                  <c:v>0.19254748774509808</c:v>
                </c:pt>
              </c:numCache>
            </c:numRef>
          </c:yVal>
        </c:ser>
        <c:ser>
          <c:idx val="8"/>
          <c:order val="8"/>
          <c:tx>
            <c:strRef>
              <c:f>Calculations!$X$1</c:f>
              <c:strCache>
                <c:ptCount val="1"/>
                <c:pt idx="0">
                  <c:v>150%+3s</c:v>
                </c:pt>
              </c:strCache>
            </c:strRef>
          </c:tx>
          <c:marker>
            <c:symbol val="none"/>
          </c:marker>
          <c:xVal>
            <c:numRef>
              <c:f>Calculations!$O$2:$O$9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0.25541338582677164</c:v>
                </c:pt>
                <c:pt idx="2">
                  <c:v>0.34645669291338588</c:v>
                </c:pt>
                <c:pt idx="3">
                  <c:v>0.43848425196850399</c:v>
                </c:pt>
                <c:pt idx="4">
                  <c:v>0.51033464566929132</c:v>
                </c:pt>
                <c:pt idx="5">
                  <c:v>0.61466535433070868</c:v>
                </c:pt>
                <c:pt idx="6">
                  <c:v>0.74803149606299235</c:v>
                </c:pt>
                <c:pt idx="7">
                  <c:v>0.90895669291338588</c:v>
                </c:pt>
              </c:numCache>
            </c:numRef>
          </c:xVal>
          <c:yVal>
            <c:numRef>
              <c:f>Calculations!$X$2:$X$9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9.4841218686943618E-2</c:v>
                </c:pt>
                <c:pt idx="2">
                  <c:v>0.14078421145231257</c:v>
                </c:pt>
                <c:pt idx="3">
                  <c:v>0.1696368560630879</c:v>
                </c:pt>
                <c:pt idx="4">
                  <c:v>0.18614417964910318</c:v>
                </c:pt>
                <c:pt idx="5">
                  <c:v>0.20431984653643667</c:v>
                </c:pt>
                <c:pt idx="6">
                  <c:v>0.23897010494070131</c:v>
                </c:pt>
                <c:pt idx="7">
                  <c:v>0.23874943773118562</c:v>
                </c:pt>
              </c:numCache>
            </c:numRef>
          </c:yVal>
        </c:ser>
        <c:ser>
          <c:idx val="9"/>
          <c:order val="9"/>
          <c:tx>
            <c:strRef>
              <c:f>Calculations!$Y$1</c:f>
              <c:strCache>
                <c:ptCount val="1"/>
                <c:pt idx="0">
                  <c:v>250%-3s</c:v>
                </c:pt>
              </c:strCache>
            </c:strRef>
          </c:tx>
          <c:marker>
            <c:symbol val="none"/>
          </c:marker>
          <c:xVal>
            <c:numRef>
              <c:f>Calculations!$O$2:$O$9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0.25541338582677164</c:v>
                </c:pt>
                <c:pt idx="2">
                  <c:v>0.34645669291338588</c:v>
                </c:pt>
                <c:pt idx="3">
                  <c:v>0.43848425196850399</c:v>
                </c:pt>
                <c:pt idx="4">
                  <c:v>0.51033464566929132</c:v>
                </c:pt>
                <c:pt idx="5">
                  <c:v>0.61466535433070868</c:v>
                </c:pt>
                <c:pt idx="6">
                  <c:v>0.74803149606299235</c:v>
                </c:pt>
                <c:pt idx="7">
                  <c:v>0.90895669291338588</c:v>
                </c:pt>
              </c:numCache>
            </c:numRef>
          </c:xVal>
          <c:yVal>
            <c:numRef>
              <c:f>Calculations!$Y$2:$Y$9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0.11269836422962705</c:v>
                </c:pt>
                <c:pt idx="2">
                  <c:v>0.17293595112039462</c:v>
                </c:pt>
                <c:pt idx="3">
                  <c:v>0.18592148258254074</c:v>
                </c:pt>
                <c:pt idx="4">
                  <c:v>0.20229547523144525</c:v>
                </c:pt>
                <c:pt idx="5">
                  <c:v>0.19653412522617369</c:v>
                </c:pt>
                <c:pt idx="6">
                  <c:v>0.13516010311535037</c:v>
                </c:pt>
                <c:pt idx="7">
                  <c:v>0.1224426734481787</c:v>
                </c:pt>
              </c:numCache>
            </c:numRef>
          </c:yVal>
        </c:ser>
        <c:ser>
          <c:idx val="10"/>
          <c:order val="10"/>
          <c:tx>
            <c:strRef>
              <c:f>Calculations!$Z$1</c:f>
              <c:strCache>
                <c:ptCount val="1"/>
                <c:pt idx="0">
                  <c:v>250%</c:v>
                </c:pt>
              </c:strCache>
            </c:strRef>
          </c:tx>
          <c:marker>
            <c:symbol val="none"/>
          </c:marker>
          <c:xVal>
            <c:numRef>
              <c:f>Calculations!$O$2:$O$9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0.25541338582677164</c:v>
                </c:pt>
                <c:pt idx="2">
                  <c:v>0.34645669291338588</c:v>
                </c:pt>
                <c:pt idx="3">
                  <c:v>0.43848425196850399</c:v>
                </c:pt>
                <c:pt idx="4">
                  <c:v>0.51033464566929132</c:v>
                </c:pt>
                <c:pt idx="5">
                  <c:v>0.61466535433070868</c:v>
                </c:pt>
                <c:pt idx="6">
                  <c:v>0.74803149606299235</c:v>
                </c:pt>
                <c:pt idx="7">
                  <c:v>0.90895669291338588</c:v>
                </c:pt>
              </c:numCache>
            </c:numRef>
          </c:xVal>
          <c:yVal>
            <c:numRef>
              <c:f>Calculations!$Z$2:$Z$9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0.12147671568627449</c:v>
                </c:pt>
                <c:pt idx="2">
                  <c:v>0.18384650735294117</c:v>
                </c:pt>
                <c:pt idx="3">
                  <c:v>0.21668198529411767</c:v>
                </c:pt>
                <c:pt idx="4">
                  <c:v>0.23554687500000002</c:v>
                </c:pt>
                <c:pt idx="5">
                  <c:v>0.24151348039215684</c:v>
                </c:pt>
                <c:pt idx="6">
                  <c:v>0.22800245098039215</c:v>
                </c:pt>
                <c:pt idx="7">
                  <c:v>0.20664828431372551</c:v>
                </c:pt>
              </c:numCache>
            </c:numRef>
          </c:yVal>
        </c:ser>
        <c:ser>
          <c:idx val="11"/>
          <c:order val="11"/>
          <c:tx>
            <c:strRef>
              <c:f>Calculations!$AA$1</c:f>
              <c:strCache>
                <c:ptCount val="1"/>
                <c:pt idx="0">
                  <c:v>250%+3s</c:v>
                </c:pt>
              </c:strCache>
            </c:strRef>
          </c:tx>
          <c:marker>
            <c:symbol val="none"/>
          </c:marker>
          <c:xVal>
            <c:numRef>
              <c:f>Calculations!$O$2:$O$9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0.25541338582677164</c:v>
                </c:pt>
                <c:pt idx="2">
                  <c:v>0.34645669291338588</c:v>
                </c:pt>
                <c:pt idx="3">
                  <c:v>0.43848425196850399</c:v>
                </c:pt>
                <c:pt idx="4">
                  <c:v>0.51033464566929132</c:v>
                </c:pt>
                <c:pt idx="5">
                  <c:v>0.61466535433070868</c:v>
                </c:pt>
                <c:pt idx="6">
                  <c:v>0.74803149606299235</c:v>
                </c:pt>
                <c:pt idx="7">
                  <c:v>0.90895669291338588</c:v>
                </c:pt>
              </c:numCache>
            </c:numRef>
          </c:xVal>
          <c:yVal>
            <c:numRef>
              <c:f>Calculations!$AA$2:$AA$9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0.13025506714292195</c:v>
                </c:pt>
                <c:pt idx="2">
                  <c:v>0.19475706358548772</c:v>
                </c:pt>
                <c:pt idx="3">
                  <c:v>0.2474424880056946</c:v>
                </c:pt>
                <c:pt idx="4">
                  <c:v>0.26879827476855478</c:v>
                </c:pt>
                <c:pt idx="5">
                  <c:v>0.28649283555813998</c:v>
                </c:pt>
                <c:pt idx="6">
                  <c:v>0.32084479884543393</c:v>
                </c:pt>
                <c:pt idx="7">
                  <c:v>0.29085389517927229</c:v>
                </c:pt>
              </c:numCache>
            </c:numRef>
          </c:yVal>
        </c:ser>
        <c:axId val="179881472"/>
        <c:axId val="179883392"/>
      </c:scatterChart>
      <c:valAx>
        <c:axId val="179881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Ambient</a:t>
                </a:r>
                <a:r>
                  <a:rPr lang="en-US" baseline="0"/>
                  <a:t> (%/IR FSR)  </a:t>
                </a:r>
                <a:endParaRPr lang="en-US"/>
              </a:p>
            </c:rich>
          </c:tx>
          <c:layout/>
        </c:title>
        <c:numFmt formatCode="0%" sourceLinked="0"/>
        <c:tickLblPos val="nextTo"/>
        <c:crossAx val="179883392"/>
        <c:crosses val="autoZero"/>
        <c:crossBetween val="midCat"/>
      </c:valAx>
      <c:valAx>
        <c:axId val="1798833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Prox Delta (%FSR)</a:t>
                </a:r>
              </a:p>
            </c:rich>
          </c:tx>
          <c:layout/>
        </c:title>
        <c:numFmt formatCode="0%" sourceLinked="0"/>
        <c:tickLblPos val="nextTo"/>
        <c:crossAx val="179881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ProxAR `38:C3 </a:t>
            </a:r>
            <a:r>
              <a:rPr lang="en-US" sz="1800" b="1" i="0" u="none" strike="noStrike" baseline="0"/>
              <a:t>22</a:t>
            </a:r>
            <a:r>
              <a:rPr lang="en-US" sz="1800" b="1" i="0" u="none" strike="noStrike" baseline="0">
                <a:latin typeface="Symbol" pitchFamily="18" charset="2"/>
              </a:rPr>
              <a:t>W</a:t>
            </a:r>
            <a:r>
              <a:rPr lang="en-US" sz="1800" b="1" i="0" u="none" strike="noStrike" baseline="0"/>
              <a:t> Vdd</a:t>
            </a:r>
            <a:endParaRPr lang="en-US" sz="1800" b="1" i="0" baseline="0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strRef>
              <c:f>Calculations!$Q$1</c:f>
              <c:strCache>
                <c:ptCount val="1"/>
                <c:pt idx="0">
                  <c:v>25%</c:v>
                </c:pt>
              </c:strCache>
            </c:strRef>
          </c:tx>
          <c:marker>
            <c:symbol val="none"/>
          </c:marker>
          <c:xVal>
            <c:numRef>
              <c:f>Calculations!$O$2:$O$9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0.25541338582677164</c:v>
                </c:pt>
                <c:pt idx="2">
                  <c:v>0.34645669291338588</c:v>
                </c:pt>
                <c:pt idx="3">
                  <c:v>0.43848425196850399</c:v>
                </c:pt>
                <c:pt idx="4">
                  <c:v>0.51033464566929132</c:v>
                </c:pt>
                <c:pt idx="5">
                  <c:v>0.61466535433070868</c:v>
                </c:pt>
                <c:pt idx="6">
                  <c:v>0.74803149606299235</c:v>
                </c:pt>
                <c:pt idx="7">
                  <c:v>0.90895669291338588</c:v>
                </c:pt>
              </c:numCache>
            </c:numRef>
          </c:xVal>
          <c:yVal>
            <c:numRef>
              <c:f>Calculations!$Q$2:$Q$9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2.6302083333333337E-2</c:v>
                </c:pt>
                <c:pt idx="2">
                  <c:v>4.1597732843137253E-2</c:v>
                </c:pt>
                <c:pt idx="3">
                  <c:v>5.2458639705882354E-2</c:v>
                </c:pt>
                <c:pt idx="4">
                  <c:v>6.0033700980392166E-2</c:v>
                </c:pt>
                <c:pt idx="5">
                  <c:v>6.8083639705882354E-2</c:v>
                </c:pt>
                <c:pt idx="6">
                  <c:v>7.5888480392156857E-2</c:v>
                </c:pt>
                <c:pt idx="7">
                  <c:v>8.3432904411764708E-2</c:v>
                </c:pt>
              </c:numCache>
            </c:numRef>
          </c:yVal>
        </c:ser>
        <c:ser>
          <c:idx val="3"/>
          <c:order val="1"/>
          <c:tx>
            <c:strRef>
              <c:f>Calculations!$S$1</c:f>
              <c:strCache>
                <c:ptCount val="1"/>
                <c:pt idx="0">
                  <c:v>50%-3s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Calculations!$O$2:$O$9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0.25541338582677164</c:v>
                </c:pt>
                <c:pt idx="2">
                  <c:v>0.34645669291338588</c:v>
                </c:pt>
                <c:pt idx="3">
                  <c:v>0.43848425196850399</c:v>
                </c:pt>
                <c:pt idx="4">
                  <c:v>0.51033464566929132</c:v>
                </c:pt>
                <c:pt idx="5">
                  <c:v>0.61466535433070868</c:v>
                </c:pt>
                <c:pt idx="6">
                  <c:v>0.74803149606299235</c:v>
                </c:pt>
                <c:pt idx="7">
                  <c:v>0.90895669291338588</c:v>
                </c:pt>
              </c:numCache>
            </c:numRef>
          </c:xVal>
          <c:yVal>
            <c:numRef>
              <c:f>Calculations!$S$2:$S$9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4.2082186709301056E-2</c:v>
                </c:pt>
                <c:pt idx="2">
                  <c:v>6.8148832576085311E-2</c:v>
                </c:pt>
                <c:pt idx="3">
                  <c:v>8.4367691277713291E-2</c:v>
                </c:pt>
                <c:pt idx="4">
                  <c:v>9.4638039776133803E-2</c:v>
                </c:pt>
                <c:pt idx="5">
                  <c:v>0.10237949822860999</c:v>
                </c:pt>
                <c:pt idx="6">
                  <c:v>0.1083007355450338</c:v>
                </c:pt>
                <c:pt idx="7">
                  <c:v>0.11768200204500012</c:v>
                </c:pt>
              </c:numCache>
            </c:numRef>
          </c:yVal>
        </c:ser>
        <c:ser>
          <c:idx val="4"/>
          <c:order val="2"/>
          <c:tx>
            <c:strRef>
              <c:f>Calculations!$T$1</c:f>
              <c:strCache>
                <c:ptCount val="1"/>
                <c:pt idx="0">
                  <c:v>50%</c:v>
                </c:pt>
              </c:strCache>
            </c:strRef>
          </c:tx>
          <c:marker>
            <c:symbol val="none"/>
          </c:marker>
          <c:xVal>
            <c:numRef>
              <c:f>Calculations!$O$2:$O$9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0.25541338582677164</c:v>
                </c:pt>
                <c:pt idx="2">
                  <c:v>0.34645669291338588</c:v>
                </c:pt>
                <c:pt idx="3">
                  <c:v>0.43848425196850399</c:v>
                </c:pt>
                <c:pt idx="4">
                  <c:v>0.51033464566929132</c:v>
                </c:pt>
                <c:pt idx="5">
                  <c:v>0.61466535433070868</c:v>
                </c:pt>
                <c:pt idx="6">
                  <c:v>0.74803149606299235</c:v>
                </c:pt>
                <c:pt idx="7">
                  <c:v>0.90895669291338588</c:v>
                </c:pt>
              </c:numCache>
            </c:numRef>
          </c:xVal>
          <c:yVal>
            <c:numRef>
              <c:f>Calculations!$T$2:$T$9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4.6760110294117654E-2</c:v>
                </c:pt>
                <c:pt idx="2">
                  <c:v>7.2993259803921601E-2</c:v>
                </c:pt>
                <c:pt idx="3">
                  <c:v>9.0073529411764691E-2</c:v>
                </c:pt>
                <c:pt idx="4">
                  <c:v>0.10058976715686274</c:v>
                </c:pt>
                <c:pt idx="5">
                  <c:v>0.10798866421568629</c:v>
                </c:pt>
                <c:pt idx="6">
                  <c:v>0.11596200980392157</c:v>
                </c:pt>
                <c:pt idx="7">
                  <c:v>0.12390471813725493</c:v>
                </c:pt>
              </c:numCache>
            </c:numRef>
          </c:yVal>
        </c:ser>
        <c:ser>
          <c:idx val="5"/>
          <c:order val="3"/>
          <c:tx>
            <c:strRef>
              <c:f>Calculations!$U$1</c:f>
              <c:strCache>
                <c:ptCount val="1"/>
                <c:pt idx="0">
                  <c:v>50%+3s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Calculations!$O$2:$O$9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0.25541338582677164</c:v>
                </c:pt>
                <c:pt idx="2">
                  <c:v>0.34645669291338588</c:v>
                </c:pt>
                <c:pt idx="3">
                  <c:v>0.43848425196850399</c:v>
                </c:pt>
                <c:pt idx="4">
                  <c:v>0.51033464566929132</c:v>
                </c:pt>
                <c:pt idx="5">
                  <c:v>0.61466535433070868</c:v>
                </c:pt>
                <c:pt idx="6">
                  <c:v>0.74803149606299235</c:v>
                </c:pt>
                <c:pt idx="7">
                  <c:v>0.90895669291338588</c:v>
                </c:pt>
              </c:numCache>
            </c:numRef>
          </c:xVal>
          <c:yVal>
            <c:numRef>
              <c:f>Calculations!$U$2:$U$9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5.1438033878934253E-2</c:v>
                </c:pt>
                <c:pt idx="2">
                  <c:v>7.7837687031757891E-2</c:v>
                </c:pt>
                <c:pt idx="3">
                  <c:v>9.5779367545816091E-2</c:v>
                </c:pt>
                <c:pt idx="4">
                  <c:v>0.10654149453759168</c:v>
                </c:pt>
                <c:pt idx="5">
                  <c:v>0.11359783020276258</c:v>
                </c:pt>
                <c:pt idx="6">
                  <c:v>0.12362328406280934</c:v>
                </c:pt>
                <c:pt idx="7">
                  <c:v>0.13012743422950973</c:v>
                </c:pt>
              </c:numCache>
            </c:numRef>
          </c:yVal>
        </c:ser>
        <c:ser>
          <c:idx val="7"/>
          <c:order val="4"/>
          <c:tx>
            <c:strRef>
              <c:f>Calculations!$W$1</c:f>
              <c:strCache>
                <c:ptCount val="1"/>
                <c:pt idx="0">
                  <c:v>150%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Calculations!$O$2:$O$9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0.25541338582677164</c:v>
                </c:pt>
                <c:pt idx="2">
                  <c:v>0.34645669291338588</c:v>
                </c:pt>
                <c:pt idx="3">
                  <c:v>0.43848425196850399</c:v>
                </c:pt>
                <c:pt idx="4">
                  <c:v>0.51033464566929132</c:v>
                </c:pt>
                <c:pt idx="5">
                  <c:v>0.61466535433070868</c:v>
                </c:pt>
                <c:pt idx="6">
                  <c:v>0.74803149606299235</c:v>
                </c:pt>
                <c:pt idx="7">
                  <c:v>0.90895669291338588</c:v>
                </c:pt>
              </c:numCache>
            </c:numRef>
          </c:xVal>
          <c:yVal>
            <c:numRef>
              <c:f>Calculations!$W$2:$W$9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8.6519607843137281E-2</c:v>
                </c:pt>
                <c:pt idx="2">
                  <c:v>0.13182444852941178</c:v>
                </c:pt>
                <c:pt idx="3">
                  <c:v>0.15795036764705883</c:v>
                </c:pt>
                <c:pt idx="4">
                  <c:v>0.17357536764705883</c:v>
                </c:pt>
                <c:pt idx="5">
                  <c:v>0.1887484681372549</c:v>
                </c:pt>
                <c:pt idx="6">
                  <c:v>0.19546568627450983</c:v>
                </c:pt>
                <c:pt idx="7">
                  <c:v>0.19254748774509808</c:v>
                </c:pt>
              </c:numCache>
            </c:numRef>
          </c:yVal>
        </c:ser>
        <c:ser>
          <c:idx val="10"/>
          <c:order val="5"/>
          <c:tx>
            <c:strRef>
              <c:f>Calculations!$Z$1</c:f>
              <c:strCache>
                <c:ptCount val="1"/>
                <c:pt idx="0">
                  <c:v>250%</c:v>
                </c:pt>
              </c:strCache>
            </c:strRef>
          </c:tx>
          <c:marker>
            <c:symbol val="none"/>
          </c:marker>
          <c:xVal>
            <c:numRef>
              <c:f>Calculations!$O$2:$O$9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0.25541338582677164</c:v>
                </c:pt>
                <c:pt idx="2">
                  <c:v>0.34645669291338588</c:v>
                </c:pt>
                <c:pt idx="3">
                  <c:v>0.43848425196850399</c:v>
                </c:pt>
                <c:pt idx="4">
                  <c:v>0.51033464566929132</c:v>
                </c:pt>
                <c:pt idx="5">
                  <c:v>0.61466535433070868</c:v>
                </c:pt>
                <c:pt idx="6">
                  <c:v>0.74803149606299235</c:v>
                </c:pt>
                <c:pt idx="7">
                  <c:v>0.90895669291338588</c:v>
                </c:pt>
              </c:numCache>
            </c:numRef>
          </c:xVal>
          <c:yVal>
            <c:numRef>
              <c:f>Calculations!$Z$2:$Z$9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0.12147671568627449</c:v>
                </c:pt>
                <c:pt idx="2">
                  <c:v>0.18384650735294117</c:v>
                </c:pt>
                <c:pt idx="3">
                  <c:v>0.21668198529411767</c:v>
                </c:pt>
                <c:pt idx="4">
                  <c:v>0.23554687500000002</c:v>
                </c:pt>
                <c:pt idx="5">
                  <c:v>0.24151348039215684</c:v>
                </c:pt>
                <c:pt idx="6">
                  <c:v>0.22800245098039215</c:v>
                </c:pt>
                <c:pt idx="7">
                  <c:v>0.20664828431372551</c:v>
                </c:pt>
              </c:numCache>
            </c:numRef>
          </c:yVal>
        </c:ser>
        <c:axId val="179970048"/>
        <c:axId val="179971968"/>
      </c:scatterChart>
      <c:valAx>
        <c:axId val="179970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Ambient (%/IR FSR) </a:t>
                </a:r>
                <a:endParaRPr lang="en-US"/>
              </a:p>
            </c:rich>
          </c:tx>
          <c:layout/>
        </c:title>
        <c:numFmt formatCode="0%" sourceLinked="0"/>
        <c:tickLblPos val="nextTo"/>
        <c:crossAx val="179971968"/>
        <c:crosses val="autoZero"/>
        <c:crossBetween val="midCat"/>
      </c:valAx>
      <c:valAx>
        <c:axId val="179971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Prox Delta (%FSR)</a:t>
                </a:r>
                <a:endParaRPr lang="en-US" sz="1000"/>
              </a:p>
            </c:rich>
          </c:tx>
          <c:layout/>
        </c:title>
        <c:numFmt formatCode="0%" sourceLinked="0"/>
        <c:tickLblPos val="nextTo"/>
        <c:crossAx val="179970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ProxAR `38:C3 </a:t>
            </a:r>
            <a:r>
              <a:rPr lang="en-US" sz="1800" b="1" i="0" u="none" strike="noStrike" baseline="0"/>
              <a:t>22</a:t>
            </a:r>
            <a:r>
              <a:rPr lang="en-US" sz="1800" b="1" i="0" u="none" strike="noStrike" baseline="0">
                <a:latin typeface="Symbol" pitchFamily="18" charset="2"/>
              </a:rPr>
              <a:t>W</a:t>
            </a:r>
            <a:r>
              <a:rPr lang="en-US" sz="1800" b="1" i="0" u="none" strike="noStrike" baseline="0"/>
              <a:t> Vdd</a:t>
            </a:r>
            <a:endParaRPr lang="en-US"/>
          </a:p>
        </c:rich>
      </c:tx>
      <c:layout>
        <c:manualLayout>
          <c:xMode val="edge"/>
          <c:yMode val="edge"/>
          <c:x val="0.36170099203509126"/>
          <c:y val="2.7722770836372711E-2"/>
        </c:manualLayout>
      </c:layout>
    </c:title>
    <c:plotArea>
      <c:layout/>
      <c:scatterChart>
        <c:scatterStyle val="lineMarker"/>
        <c:ser>
          <c:idx val="1"/>
          <c:order val="0"/>
          <c:tx>
            <c:strRef>
              <c:f>Calculations!$Q$23</c:f>
              <c:strCache>
                <c:ptCount val="1"/>
                <c:pt idx="0">
                  <c:v>64</c:v>
                </c:pt>
              </c:strCache>
            </c:strRef>
          </c:tx>
          <c:marker>
            <c:symbol val="none"/>
          </c:marker>
          <c:xVal>
            <c:numRef>
              <c:f>Calculations!$O$24:$O$31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10.216535433070867</c:v>
                </c:pt>
                <c:pt idx="2">
                  <c:v>13.858267716535435</c:v>
                </c:pt>
                <c:pt idx="3">
                  <c:v>17.539370078740159</c:v>
                </c:pt>
                <c:pt idx="4">
                  <c:v>20.413385826771652</c:v>
                </c:pt>
                <c:pt idx="5">
                  <c:v>24.586614173228348</c:v>
                </c:pt>
                <c:pt idx="6">
                  <c:v>29.921259842519696</c:v>
                </c:pt>
                <c:pt idx="7">
                  <c:v>36.358267716535437</c:v>
                </c:pt>
              </c:numCache>
            </c:numRef>
          </c:xVal>
          <c:yVal>
            <c:numRef>
              <c:f>Calculations!$Q$24:$Q$31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6.7070312500000009</c:v>
                </c:pt>
                <c:pt idx="2">
                  <c:v>10.607421875</c:v>
                </c:pt>
                <c:pt idx="3">
                  <c:v>13.376953125</c:v>
                </c:pt>
                <c:pt idx="4">
                  <c:v>15.308593750000002</c:v>
                </c:pt>
                <c:pt idx="5">
                  <c:v>17.361328125</c:v>
                </c:pt>
                <c:pt idx="6">
                  <c:v>19.3515625</c:v>
                </c:pt>
                <c:pt idx="7">
                  <c:v>21.275390625</c:v>
                </c:pt>
              </c:numCache>
            </c:numRef>
          </c:yVal>
        </c:ser>
        <c:ser>
          <c:idx val="3"/>
          <c:order val="1"/>
          <c:tx>
            <c:strRef>
              <c:f>Calculations!$S$23</c:f>
              <c:strCache>
                <c:ptCount val="1"/>
                <c:pt idx="0">
                  <c:v>128-3s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Calculations!$O$24:$O$31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10.216535433070867</c:v>
                </c:pt>
                <c:pt idx="2">
                  <c:v>13.858267716535435</c:v>
                </c:pt>
                <c:pt idx="3">
                  <c:v>17.539370078740159</c:v>
                </c:pt>
                <c:pt idx="4">
                  <c:v>20.413385826771652</c:v>
                </c:pt>
                <c:pt idx="5">
                  <c:v>24.586614173228348</c:v>
                </c:pt>
                <c:pt idx="6">
                  <c:v>29.921259842519696</c:v>
                </c:pt>
                <c:pt idx="7">
                  <c:v>36.358267716535437</c:v>
                </c:pt>
              </c:numCache>
            </c:numRef>
          </c:xVal>
          <c:yVal>
            <c:numRef>
              <c:f>Calculations!$S$24:$S$31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10.730957610871769</c:v>
                </c:pt>
                <c:pt idx="2">
                  <c:v>17.377952306901754</c:v>
                </c:pt>
                <c:pt idx="3">
                  <c:v>21.51376127581689</c:v>
                </c:pt>
                <c:pt idx="4">
                  <c:v>24.132700142914118</c:v>
                </c:pt>
                <c:pt idx="5">
                  <c:v>26.106772048295547</c:v>
                </c:pt>
                <c:pt idx="6">
                  <c:v>27.616687563983621</c:v>
                </c:pt>
                <c:pt idx="7">
                  <c:v>30.008910521475034</c:v>
                </c:pt>
              </c:numCache>
            </c:numRef>
          </c:yVal>
        </c:ser>
        <c:ser>
          <c:idx val="4"/>
          <c:order val="2"/>
          <c:tx>
            <c:strRef>
              <c:f>Calculations!$T$23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xVal>
            <c:numRef>
              <c:f>Calculations!$O$24:$O$31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10.216535433070867</c:v>
                </c:pt>
                <c:pt idx="2">
                  <c:v>13.858267716535435</c:v>
                </c:pt>
                <c:pt idx="3">
                  <c:v>17.539370078740159</c:v>
                </c:pt>
                <c:pt idx="4">
                  <c:v>20.413385826771652</c:v>
                </c:pt>
                <c:pt idx="5">
                  <c:v>24.586614173228348</c:v>
                </c:pt>
                <c:pt idx="6">
                  <c:v>29.921259842519696</c:v>
                </c:pt>
                <c:pt idx="7">
                  <c:v>36.358267716535437</c:v>
                </c:pt>
              </c:numCache>
            </c:numRef>
          </c:xVal>
          <c:yVal>
            <c:numRef>
              <c:f>Calculations!$T$24:$T$31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11.923828125000002</c:v>
                </c:pt>
                <c:pt idx="2">
                  <c:v>18.613281250000007</c:v>
                </c:pt>
                <c:pt idx="3">
                  <c:v>22.968749999999996</c:v>
                </c:pt>
                <c:pt idx="4">
                  <c:v>25.650390625</c:v>
                </c:pt>
                <c:pt idx="5">
                  <c:v>27.537109375000004</c:v>
                </c:pt>
                <c:pt idx="6">
                  <c:v>29.5703125</c:v>
                </c:pt>
                <c:pt idx="7">
                  <c:v>31.595703125000007</c:v>
                </c:pt>
              </c:numCache>
            </c:numRef>
          </c:yVal>
        </c:ser>
        <c:ser>
          <c:idx val="5"/>
          <c:order val="3"/>
          <c:tx>
            <c:strRef>
              <c:f>Calculations!$U$23</c:f>
              <c:strCache>
                <c:ptCount val="1"/>
                <c:pt idx="0">
                  <c:v>128+3s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Calculations!$O$24:$O$31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10.216535433070867</c:v>
                </c:pt>
                <c:pt idx="2">
                  <c:v>13.858267716535435</c:v>
                </c:pt>
                <c:pt idx="3">
                  <c:v>17.539370078740159</c:v>
                </c:pt>
                <c:pt idx="4">
                  <c:v>20.413385826771652</c:v>
                </c:pt>
                <c:pt idx="5">
                  <c:v>24.586614173228348</c:v>
                </c:pt>
                <c:pt idx="6">
                  <c:v>29.921259842519696</c:v>
                </c:pt>
                <c:pt idx="7">
                  <c:v>36.358267716535437</c:v>
                </c:pt>
              </c:numCache>
            </c:numRef>
          </c:xVal>
          <c:yVal>
            <c:numRef>
              <c:f>Calculations!$U$24:$U$31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13.116698639128234</c:v>
                </c:pt>
                <c:pt idx="2">
                  <c:v>19.84861019309826</c:v>
                </c:pt>
                <c:pt idx="3">
                  <c:v>24.423738724183103</c:v>
                </c:pt>
                <c:pt idx="4">
                  <c:v>27.168081107085882</c:v>
                </c:pt>
                <c:pt idx="5">
                  <c:v>28.967446701704461</c:v>
                </c:pt>
                <c:pt idx="6">
                  <c:v>31.523937436016379</c:v>
                </c:pt>
                <c:pt idx="7">
                  <c:v>33.182495728524984</c:v>
                </c:pt>
              </c:numCache>
            </c:numRef>
          </c:yVal>
        </c:ser>
        <c:ser>
          <c:idx val="7"/>
          <c:order val="4"/>
          <c:tx>
            <c:strRef>
              <c:f>Calculations!$W$23</c:f>
              <c:strCache>
                <c:ptCount val="1"/>
                <c:pt idx="0">
                  <c:v>383</c:v>
                </c:pt>
              </c:strCache>
            </c:strRef>
          </c:tx>
          <c:marker>
            <c:symbol val="none"/>
          </c:marker>
          <c:xVal>
            <c:numRef>
              <c:f>Calculations!$O$24:$O$31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10.216535433070867</c:v>
                </c:pt>
                <c:pt idx="2">
                  <c:v>13.858267716535435</c:v>
                </c:pt>
                <c:pt idx="3">
                  <c:v>17.539370078740159</c:v>
                </c:pt>
                <c:pt idx="4">
                  <c:v>20.413385826771652</c:v>
                </c:pt>
                <c:pt idx="5">
                  <c:v>24.586614173228348</c:v>
                </c:pt>
                <c:pt idx="6">
                  <c:v>29.921259842519696</c:v>
                </c:pt>
                <c:pt idx="7">
                  <c:v>36.358267716535437</c:v>
                </c:pt>
              </c:numCache>
            </c:numRef>
          </c:xVal>
          <c:yVal>
            <c:numRef>
              <c:f>Calculations!$W$24:$W$31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22.062500000000007</c:v>
                </c:pt>
                <c:pt idx="2">
                  <c:v>33.615234375</c:v>
                </c:pt>
                <c:pt idx="3">
                  <c:v>40.27734375</c:v>
                </c:pt>
                <c:pt idx="4">
                  <c:v>44.26171875</c:v>
                </c:pt>
                <c:pt idx="5">
                  <c:v>48.130859375</c:v>
                </c:pt>
                <c:pt idx="6">
                  <c:v>49.843750000000007</c:v>
                </c:pt>
                <c:pt idx="7">
                  <c:v>49.099609375000014</c:v>
                </c:pt>
              </c:numCache>
            </c:numRef>
          </c:yVal>
        </c:ser>
        <c:ser>
          <c:idx val="10"/>
          <c:order val="5"/>
          <c:tx>
            <c:strRef>
              <c:f>Calculations!$Z$23</c:f>
              <c:strCache>
                <c:ptCount val="1"/>
                <c:pt idx="0">
                  <c:v>638</c:v>
                </c:pt>
              </c:strCache>
            </c:strRef>
          </c:tx>
          <c:marker>
            <c:symbol val="none"/>
          </c:marker>
          <c:xVal>
            <c:numRef>
              <c:f>Calculations!$O$24:$O$31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10.216535433070867</c:v>
                </c:pt>
                <c:pt idx="2">
                  <c:v>13.858267716535435</c:v>
                </c:pt>
                <c:pt idx="3">
                  <c:v>17.539370078740159</c:v>
                </c:pt>
                <c:pt idx="4">
                  <c:v>20.413385826771652</c:v>
                </c:pt>
                <c:pt idx="5">
                  <c:v>24.586614173228348</c:v>
                </c:pt>
                <c:pt idx="6">
                  <c:v>29.921259842519696</c:v>
                </c:pt>
                <c:pt idx="7">
                  <c:v>36.358267716535437</c:v>
                </c:pt>
              </c:numCache>
            </c:numRef>
          </c:xVal>
          <c:yVal>
            <c:numRef>
              <c:f>Calculations!$Z$24:$Z$31</c:f>
              <c:numCache>
                <c:formatCode>0.000</c:formatCode>
                <c:ptCount val="8"/>
                <c:pt idx="0" formatCode="General">
                  <c:v>0</c:v>
                </c:pt>
                <c:pt idx="1">
                  <c:v>30.976562499999996</c:v>
                </c:pt>
                <c:pt idx="2">
                  <c:v>46.880859375</c:v>
                </c:pt>
                <c:pt idx="3">
                  <c:v>55.253906250000007</c:v>
                </c:pt>
                <c:pt idx="4">
                  <c:v>60.064453125000007</c:v>
                </c:pt>
                <c:pt idx="5">
                  <c:v>61.585937499999993</c:v>
                </c:pt>
                <c:pt idx="6">
                  <c:v>58.140625</c:v>
                </c:pt>
                <c:pt idx="7">
                  <c:v>52.695312500000007</c:v>
                </c:pt>
              </c:numCache>
            </c:numRef>
          </c:yVal>
        </c:ser>
        <c:axId val="180000640"/>
        <c:axId val="180015104"/>
      </c:scatterChart>
      <c:valAx>
        <c:axId val="180000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Ambient (kLux Solar) </a:t>
                </a:r>
              </a:p>
            </c:rich>
          </c:tx>
          <c:layout/>
        </c:title>
        <c:numFmt formatCode="#,##0.0" sourceLinked="0"/>
        <c:tickLblPos val="nextTo"/>
        <c:crossAx val="180015104"/>
        <c:crosses val="autoZero"/>
        <c:crossBetween val="midCat"/>
      </c:valAx>
      <c:valAx>
        <c:axId val="180015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Prox Delta (LSBs)</a:t>
                </a:r>
              </a:p>
            </c:rich>
          </c:tx>
          <c:layout/>
        </c:title>
        <c:numFmt formatCode="#,##0.0" sourceLinked="0"/>
        <c:tickLblPos val="nextTo"/>
        <c:crossAx val="180000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data0!$E$2:$E$41</c:f>
              <c:numCache>
                <c:formatCode>0.00</c:formatCode>
                <c:ptCount val="40"/>
                <c:pt idx="0">
                  <c:v>0.18110236220472442</c:v>
                </c:pt>
                <c:pt idx="1">
                  <c:v>0.24607843137254901</c:v>
                </c:pt>
                <c:pt idx="2">
                  <c:v>0.49963235294117647</c:v>
                </c:pt>
                <c:pt idx="3">
                  <c:v>0.50232843137254901</c:v>
                </c:pt>
                <c:pt idx="4">
                  <c:v>0.51017156862745094</c:v>
                </c:pt>
                <c:pt idx="5">
                  <c:v>0.25196850393700787</c:v>
                </c:pt>
                <c:pt idx="6">
                  <c:v>0.27377450980392154</c:v>
                </c:pt>
                <c:pt idx="7">
                  <c:v>0.54656862745098034</c:v>
                </c:pt>
                <c:pt idx="8">
                  <c:v>0.60196078431372546</c:v>
                </c:pt>
                <c:pt idx="9">
                  <c:v>0.63921568627450975</c:v>
                </c:pt>
                <c:pt idx="10">
                  <c:v>0.34645669291338582</c:v>
                </c:pt>
                <c:pt idx="11">
                  <c:v>0.29031862745098042</c:v>
                </c:pt>
                <c:pt idx="12">
                  <c:v>0.5725490196078431</c:v>
                </c:pt>
                <c:pt idx="13">
                  <c:v>0.64436274509803926</c:v>
                </c:pt>
                <c:pt idx="14">
                  <c:v>0.70465686274509798</c:v>
                </c:pt>
                <c:pt idx="15">
                  <c:v>0.44094488188976377</c:v>
                </c:pt>
                <c:pt idx="16">
                  <c:v>0.30269607843137253</c:v>
                </c:pt>
                <c:pt idx="17">
                  <c:v>0.59227941176470589</c:v>
                </c:pt>
                <c:pt idx="18">
                  <c:v>0.67316176470588229</c:v>
                </c:pt>
                <c:pt idx="19">
                  <c:v>0.74362745098039218</c:v>
                </c:pt>
                <c:pt idx="20">
                  <c:v>0.51181102362204722</c:v>
                </c:pt>
                <c:pt idx="21">
                  <c:v>0.30943627450980393</c:v>
                </c:pt>
                <c:pt idx="22">
                  <c:v>0.60012254901960782</c:v>
                </c:pt>
                <c:pt idx="23">
                  <c:v>0.68958333333333333</c:v>
                </c:pt>
                <c:pt idx="24">
                  <c:v>0.75870098039215683</c:v>
                </c:pt>
                <c:pt idx="25">
                  <c:v>0.62204724409448819</c:v>
                </c:pt>
                <c:pt idx="26">
                  <c:v>0.31825980392156861</c:v>
                </c:pt>
                <c:pt idx="27">
                  <c:v>0.61017156862745092</c:v>
                </c:pt>
                <c:pt idx="28">
                  <c:v>0.70637254901960789</c:v>
                </c:pt>
                <c:pt idx="29">
                  <c:v>0.74681372549019609</c:v>
                </c:pt>
                <c:pt idx="30">
                  <c:v>0.75590551181102361</c:v>
                </c:pt>
                <c:pt idx="31">
                  <c:v>0.32757352941176471</c:v>
                </c:pt>
                <c:pt idx="32">
                  <c:v>0.62120098039215688</c:v>
                </c:pt>
                <c:pt idx="33">
                  <c:v>0.71335784313725492</c:v>
                </c:pt>
                <c:pt idx="34">
                  <c:v>0.71740196078431373</c:v>
                </c:pt>
                <c:pt idx="35">
                  <c:v>0.92125984251968507</c:v>
                </c:pt>
                <c:pt idx="36">
                  <c:v>0.33223039215686273</c:v>
                </c:pt>
                <c:pt idx="37">
                  <c:v>0.62892156862745097</c:v>
                </c:pt>
                <c:pt idx="38">
                  <c:v>0.72034313725490196</c:v>
                </c:pt>
                <c:pt idx="39">
                  <c:v>0.7279411764705882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data0!$F$2:$F$41</c:f>
              <c:numCache>
                <c:formatCode>0.00</c:formatCode>
                <c:ptCount val="40"/>
                <c:pt idx="0">
                  <c:v>0.1889763779527559</c:v>
                </c:pt>
                <c:pt idx="1">
                  <c:v>0.26580882352941176</c:v>
                </c:pt>
                <c:pt idx="2">
                  <c:v>0.51286764705882348</c:v>
                </c:pt>
                <c:pt idx="3">
                  <c:v>0.51666666666666661</c:v>
                </c:pt>
                <c:pt idx="4">
                  <c:v>0.51801470588235299</c:v>
                </c:pt>
                <c:pt idx="5">
                  <c:v>0.26771653543307089</c:v>
                </c:pt>
                <c:pt idx="6">
                  <c:v>0.29019607843137252</c:v>
                </c:pt>
                <c:pt idx="7">
                  <c:v>0.5599264705882353</c:v>
                </c:pt>
                <c:pt idx="8">
                  <c:v>0.60134803921568625</c:v>
                </c:pt>
                <c:pt idx="9">
                  <c:v>0.64656862745098043</c:v>
                </c:pt>
                <c:pt idx="10">
                  <c:v>0.36220472440944884</c:v>
                </c:pt>
                <c:pt idx="11">
                  <c:v>0.3057598039215686</c:v>
                </c:pt>
                <c:pt idx="12">
                  <c:v>0.58615196078431375</c:v>
                </c:pt>
                <c:pt idx="13">
                  <c:v>0.6462009803921569</c:v>
                </c:pt>
                <c:pt idx="14">
                  <c:v>0.7112745098039216</c:v>
                </c:pt>
                <c:pt idx="15">
                  <c:v>0.46456692913385828</c:v>
                </c:pt>
                <c:pt idx="16">
                  <c:v>0.31703431372549018</c:v>
                </c:pt>
                <c:pt idx="17">
                  <c:v>0.60514705882352937</c:v>
                </c:pt>
                <c:pt idx="18">
                  <c:v>0.67475490196078436</c:v>
                </c:pt>
                <c:pt idx="19">
                  <c:v>0.75159313725490196</c:v>
                </c:pt>
                <c:pt idx="20">
                  <c:v>0.54330708661417326</c:v>
                </c:pt>
                <c:pt idx="21">
                  <c:v>0.32279411764705884</c:v>
                </c:pt>
                <c:pt idx="22">
                  <c:v>0.61678921568627454</c:v>
                </c:pt>
                <c:pt idx="23">
                  <c:v>0.69178921568627449</c:v>
                </c:pt>
                <c:pt idx="24">
                  <c:v>0.77303921568627454</c:v>
                </c:pt>
                <c:pt idx="25">
                  <c:v>0.65354330708661412</c:v>
                </c:pt>
                <c:pt idx="26">
                  <c:v>0.3310049019607843</c:v>
                </c:pt>
                <c:pt idx="27">
                  <c:v>0.62169117647058825</c:v>
                </c:pt>
                <c:pt idx="28">
                  <c:v>0.70723039215686279</c:v>
                </c:pt>
                <c:pt idx="29">
                  <c:v>0.78860294117647056</c:v>
                </c:pt>
                <c:pt idx="30">
                  <c:v>0.80314960629921262</c:v>
                </c:pt>
                <c:pt idx="31">
                  <c:v>0.33958333333333335</c:v>
                </c:pt>
                <c:pt idx="32">
                  <c:v>0.62818627450980391</c:v>
                </c:pt>
                <c:pt idx="33">
                  <c:v>0.72254901960784312</c:v>
                </c:pt>
                <c:pt idx="34">
                  <c:v>0.79166666666666663</c:v>
                </c:pt>
                <c:pt idx="35">
                  <c:v>0.96850393700787396</c:v>
                </c:pt>
                <c:pt idx="36">
                  <c:v>0.34620098039215685</c:v>
                </c:pt>
                <c:pt idx="37">
                  <c:v>0.63884803921568623</c:v>
                </c:pt>
                <c:pt idx="38">
                  <c:v>0.73492647058823524</c:v>
                </c:pt>
                <c:pt idx="39">
                  <c:v>0.78615196078431371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data0!$G$2:$G$41</c:f>
              <c:numCache>
                <c:formatCode>0.00</c:formatCode>
                <c:ptCount val="40"/>
                <c:pt idx="0">
                  <c:v>0.1889763779527559</c:v>
                </c:pt>
                <c:pt idx="1">
                  <c:v>0.24901960784313726</c:v>
                </c:pt>
                <c:pt idx="2">
                  <c:v>0.50134803921568627</c:v>
                </c:pt>
                <c:pt idx="3">
                  <c:v>0.51458333333333328</c:v>
                </c:pt>
                <c:pt idx="4">
                  <c:v>0.51335784313725485</c:v>
                </c:pt>
                <c:pt idx="5">
                  <c:v>0.25984251968503935</c:v>
                </c:pt>
                <c:pt idx="6">
                  <c:v>0.27524509803921571</c:v>
                </c:pt>
                <c:pt idx="7">
                  <c:v>0.54877450980392151</c:v>
                </c:pt>
                <c:pt idx="8">
                  <c:v>0.59950980392156861</c:v>
                </c:pt>
                <c:pt idx="9">
                  <c:v>0.63774509803921564</c:v>
                </c:pt>
                <c:pt idx="10">
                  <c:v>0.3543307086614173</c:v>
                </c:pt>
                <c:pt idx="11">
                  <c:v>0.28884803921568625</c:v>
                </c:pt>
                <c:pt idx="12">
                  <c:v>0.57610294117647054</c:v>
                </c:pt>
                <c:pt idx="13">
                  <c:v>0.64313725490196072</c:v>
                </c:pt>
                <c:pt idx="14">
                  <c:v>0.70171568627450975</c:v>
                </c:pt>
                <c:pt idx="15">
                  <c:v>0.44881889763779526</c:v>
                </c:pt>
                <c:pt idx="16">
                  <c:v>0.29987745098039215</c:v>
                </c:pt>
                <c:pt idx="17">
                  <c:v>0.5928921568627451</c:v>
                </c:pt>
                <c:pt idx="18">
                  <c:v>0.6705882352941176</c:v>
                </c:pt>
                <c:pt idx="19">
                  <c:v>0.73872549019607847</c:v>
                </c:pt>
                <c:pt idx="20">
                  <c:v>0.52755905511811019</c:v>
                </c:pt>
                <c:pt idx="21">
                  <c:v>0.30637254901960786</c:v>
                </c:pt>
                <c:pt idx="22">
                  <c:v>0.60428921568627447</c:v>
                </c:pt>
                <c:pt idx="23">
                  <c:v>0.68799019607843137</c:v>
                </c:pt>
                <c:pt idx="24">
                  <c:v>0.76225490196078427</c:v>
                </c:pt>
                <c:pt idx="25">
                  <c:v>0.63779527559055116</c:v>
                </c:pt>
                <c:pt idx="26">
                  <c:v>0.31629901960784312</c:v>
                </c:pt>
                <c:pt idx="27">
                  <c:v>0.60980392156862739</c:v>
                </c:pt>
                <c:pt idx="28">
                  <c:v>0.70171568627450975</c:v>
                </c:pt>
                <c:pt idx="29">
                  <c:v>0.77647058823529413</c:v>
                </c:pt>
                <c:pt idx="30">
                  <c:v>0.77165354330708658</c:v>
                </c:pt>
                <c:pt idx="31">
                  <c:v>0.32426470588235295</c:v>
                </c:pt>
                <c:pt idx="32">
                  <c:v>0.61862745098039218</c:v>
                </c:pt>
                <c:pt idx="33">
                  <c:v>0.71801470588235294</c:v>
                </c:pt>
                <c:pt idx="34">
                  <c:v>0.78100490196078431</c:v>
                </c:pt>
                <c:pt idx="35">
                  <c:v>0.93700787401574803</c:v>
                </c:pt>
                <c:pt idx="36">
                  <c:v>0.32953431372549019</c:v>
                </c:pt>
                <c:pt idx="37">
                  <c:v>0.6224264705882353</c:v>
                </c:pt>
                <c:pt idx="38">
                  <c:v>0.7262254901960784</c:v>
                </c:pt>
                <c:pt idx="39">
                  <c:v>0.77916666666666667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data0!$H$2:$H$41</c:f>
              <c:numCache>
                <c:formatCode>0.00</c:formatCode>
                <c:ptCount val="40"/>
                <c:pt idx="0">
                  <c:v>0.18110236220472442</c:v>
                </c:pt>
                <c:pt idx="1">
                  <c:v>0.2363970588235294</c:v>
                </c:pt>
                <c:pt idx="2">
                  <c:v>0.48210784313725491</c:v>
                </c:pt>
                <c:pt idx="3">
                  <c:v>0.49718137254901962</c:v>
                </c:pt>
                <c:pt idx="4">
                  <c:v>0.4915441176470588</c:v>
                </c:pt>
                <c:pt idx="5">
                  <c:v>0.25196850393700787</c:v>
                </c:pt>
                <c:pt idx="6">
                  <c:v>0.26421568627450981</c:v>
                </c:pt>
                <c:pt idx="7">
                  <c:v>0.52990196078431373</c:v>
                </c:pt>
                <c:pt idx="8">
                  <c:v>0.58799019607843139</c:v>
                </c:pt>
                <c:pt idx="9">
                  <c:v>0.61703431372549022</c:v>
                </c:pt>
                <c:pt idx="10">
                  <c:v>0.34645669291338582</c:v>
                </c:pt>
                <c:pt idx="11">
                  <c:v>0.2786764705882353</c:v>
                </c:pt>
                <c:pt idx="12">
                  <c:v>0.55575980392156865</c:v>
                </c:pt>
                <c:pt idx="13">
                  <c:v>0.63688725490196074</c:v>
                </c:pt>
                <c:pt idx="14">
                  <c:v>0.68149509803921571</c:v>
                </c:pt>
                <c:pt idx="15">
                  <c:v>0.44094488188976377</c:v>
                </c:pt>
                <c:pt idx="16">
                  <c:v>0.28897058823529409</c:v>
                </c:pt>
                <c:pt idx="17">
                  <c:v>0.57279411764705879</c:v>
                </c:pt>
                <c:pt idx="18">
                  <c:v>0.66323529411764703</c:v>
                </c:pt>
                <c:pt idx="19">
                  <c:v>0.71409313725490198</c:v>
                </c:pt>
                <c:pt idx="20">
                  <c:v>0.51181102362204722</c:v>
                </c:pt>
                <c:pt idx="21">
                  <c:v>0.2988970588235294</c:v>
                </c:pt>
                <c:pt idx="22">
                  <c:v>0.5845588235294118</c:v>
                </c:pt>
                <c:pt idx="23">
                  <c:v>0.67769607843137258</c:v>
                </c:pt>
                <c:pt idx="24">
                  <c:v>0.73921568627450984</c:v>
                </c:pt>
                <c:pt idx="25">
                  <c:v>0.61417322834645671</c:v>
                </c:pt>
                <c:pt idx="26">
                  <c:v>0.30539215686274507</c:v>
                </c:pt>
                <c:pt idx="27">
                  <c:v>0.59019607843137256</c:v>
                </c:pt>
                <c:pt idx="28">
                  <c:v>0.69399509803921566</c:v>
                </c:pt>
                <c:pt idx="29">
                  <c:v>0.7517156862745098</c:v>
                </c:pt>
                <c:pt idx="30">
                  <c:v>0.75590551181102361</c:v>
                </c:pt>
                <c:pt idx="31">
                  <c:v>0.31311274509803921</c:v>
                </c:pt>
                <c:pt idx="32">
                  <c:v>0.59828431372549018</c:v>
                </c:pt>
                <c:pt idx="33">
                  <c:v>0.71053921568627454</c:v>
                </c:pt>
                <c:pt idx="34">
                  <c:v>0.75245098039215685</c:v>
                </c:pt>
                <c:pt idx="35">
                  <c:v>0.90551181102362199</c:v>
                </c:pt>
                <c:pt idx="36">
                  <c:v>0.3235294117647059</c:v>
                </c:pt>
                <c:pt idx="37">
                  <c:v>0.60649509803921564</c:v>
                </c:pt>
                <c:pt idx="38">
                  <c:v>0.6840686274509804</c:v>
                </c:pt>
                <c:pt idx="39">
                  <c:v>0.67316176470588229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data0!$I$2:$I$41</c:f>
              <c:numCache>
                <c:formatCode>0.00</c:formatCode>
                <c:ptCount val="40"/>
                <c:pt idx="0">
                  <c:v>0.18110236220472442</c:v>
                </c:pt>
                <c:pt idx="1">
                  <c:v>0.25306372549019607</c:v>
                </c:pt>
                <c:pt idx="2">
                  <c:v>0.50661764705882351</c:v>
                </c:pt>
                <c:pt idx="3">
                  <c:v>0.51642156862745092</c:v>
                </c:pt>
                <c:pt idx="4">
                  <c:v>0.51188725490196074</c:v>
                </c:pt>
                <c:pt idx="5">
                  <c:v>0.25196850393700787</c:v>
                </c:pt>
                <c:pt idx="6">
                  <c:v>0.27990196078431373</c:v>
                </c:pt>
                <c:pt idx="7">
                  <c:v>0.55674019607843139</c:v>
                </c:pt>
                <c:pt idx="8">
                  <c:v>0.6029411764705882</c:v>
                </c:pt>
                <c:pt idx="9">
                  <c:v>0.62953431372549018</c:v>
                </c:pt>
                <c:pt idx="10">
                  <c:v>0.33858267716535434</c:v>
                </c:pt>
                <c:pt idx="11">
                  <c:v>0.29669117647058824</c:v>
                </c:pt>
                <c:pt idx="12">
                  <c:v>0.57916666666666661</c:v>
                </c:pt>
                <c:pt idx="13">
                  <c:v>0.6444852941176471</c:v>
                </c:pt>
                <c:pt idx="14">
                  <c:v>0.69129901960784312</c:v>
                </c:pt>
                <c:pt idx="15">
                  <c:v>0.43307086614173229</c:v>
                </c:pt>
                <c:pt idx="16">
                  <c:v>0.30588235294117649</c:v>
                </c:pt>
                <c:pt idx="17">
                  <c:v>0.59865196078431371</c:v>
                </c:pt>
                <c:pt idx="18">
                  <c:v>0.67009803921568623</c:v>
                </c:pt>
                <c:pt idx="19">
                  <c:v>0.7262254901960784</c:v>
                </c:pt>
                <c:pt idx="20">
                  <c:v>0.50393700787401574</c:v>
                </c:pt>
                <c:pt idx="21">
                  <c:v>0.31580882352941175</c:v>
                </c:pt>
                <c:pt idx="22">
                  <c:v>0.60563725490196074</c:v>
                </c:pt>
                <c:pt idx="23">
                  <c:v>0.68529411764705883</c:v>
                </c:pt>
                <c:pt idx="24">
                  <c:v>0.74019607843137258</c:v>
                </c:pt>
                <c:pt idx="25">
                  <c:v>0.60629921259842523</c:v>
                </c:pt>
                <c:pt idx="26">
                  <c:v>0.3218137254901961</c:v>
                </c:pt>
                <c:pt idx="27">
                  <c:v>0.61446078431372553</c:v>
                </c:pt>
                <c:pt idx="28">
                  <c:v>0.69877450980392153</c:v>
                </c:pt>
                <c:pt idx="29">
                  <c:v>0.72720588235294115</c:v>
                </c:pt>
                <c:pt idx="30">
                  <c:v>0.73228346456692917</c:v>
                </c:pt>
                <c:pt idx="31">
                  <c:v>0.32941176470588235</c:v>
                </c:pt>
                <c:pt idx="32">
                  <c:v>0.62377450980392157</c:v>
                </c:pt>
                <c:pt idx="33">
                  <c:v>0.71004901960784317</c:v>
                </c:pt>
                <c:pt idx="34">
                  <c:v>0.73664215686274503</c:v>
                </c:pt>
                <c:pt idx="35">
                  <c:v>0.88188976377952755</c:v>
                </c:pt>
                <c:pt idx="36">
                  <c:v>0.33774509803921571</c:v>
                </c:pt>
                <c:pt idx="37">
                  <c:v>0.63272058823529409</c:v>
                </c:pt>
                <c:pt idx="38">
                  <c:v>0.6883578431372549</c:v>
                </c:pt>
                <c:pt idx="39">
                  <c:v>0.68639705882352942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data0!$J$2:$J$41</c:f>
              <c:numCache>
                <c:formatCode>0.00</c:formatCode>
                <c:ptCount val="40"/>
                <c:pt idx="0">
                  <c:v>0.18110236220472442</c:v>
                </c:pt>
                <c:pt idx="1">
                  <c:v>0.23823529411764705</c:v>
                </c:pt>
                <c:pt idx="2">
                  <c:v>0.4881127450980392</c:v>
                </c:pt>
                <c:pt idx="3">
                  <c:v>0.50870098039215683</c:v>
                </c:pt>
                <c:pt idx="4">
                  <c:v>0.51801470588235299</c:v>
                </c:pt>
                <c:pt idx="5">
                  <c:v>0.25196850393700787</c:v>
                </c:pt>
                <c:pt idx="6">
                  <c:v>0.26519607843137255</c:v>
                </c:pt>
                <c:pt idx="7">
                  <c:v>0.5346813725490196</c:v>
                </c:pt>
                <c:pt idx="8">
                  <c:v>0.60110294117647056</c:v>
                </c:pt>
                <c:pt idx="9">
                  <c:v>0.64656862745098043</c:v>
                </c:pt>
                <c:pt idx="10">
                  <c:v>0.33858267716535434</c:v>
                </c:pt>
                <c:pt idx="11">
                  <c:v>0.28161764705882353</c:v>
                </c:pt>
                <c:pt idx="12">
                  <c:v>0.56225490196078431</c:v>
                </c:pt>
                <c:pt idx="13">
                  <c:v>0.64546568627450984</c:v>
                </c:pt>
                <c:pt idx="14">
                  <c:v>0.7087009803921569</c:v>
                </c:pt>
                <c:pt idx="15">
                  <c:v>0.43307086614173229</c:v>
                </c:pt>
                <c:pt idx="16">
                  <c:v>0.29301470588235295</c:v>
                </c:pt>
                <c:pt idx="17">
                  <c:v>0.57990196078431366</c:v>
                </c:pt>
                <c:pt idx="18">
                  <c:v>0.67009803921568623</c:v>
                </c:pt>
                <c:pt idx="19">
                  <c:v>0.74767156862745099</c:v>
                </c:pt>
                <c:pt idx="20">
                  <c:v>0.50393700787401574</c:v>
                </c:pt>
                <c:pt idx="21">
                  <c:v>0.3014705882352941</c:v>
                </c:pt>
                <c:pt idx="22">
                  <c:v>0.59424019607843137</c:v>
                </c:pt>
                <c:pt idx="23">
                  <c:v>0.68946078431372548</c:v>
                </c:pt>
                <c:pt idx="24">
                  <c:v>0.770343137254902</c:v>
                </c:pt>
                <c:pt idx="25">
                  <c:v>0.60629921259842523</c:v>
                </c:pt>
                <c:pt idx="26">
                  <c:v>0.30759803921568629</c:v>
                </c:pt>
                <c:pt idx="27">
                  <c:v>0.59938725490196076</c:v>
                </c:pt>
                <c:pt idx="28">
                  <c:v>0.70723039215686279</c:v>
                </c:pt>
                <c:pt idx="29">
                  <c:v>0.77365196078431375</c:v>
                </c:pt>
                <c:pt idx="30">
                  <c:v>0.74015748031496065</c:v>
                </c:pt>
                <c:pt idx="31">
                  <c:v>0.31568627450980391</c:v>
                </c:pt>
                <c:pt idx="32">
                  <c:v>0.6072303921568627</c:v>
                </c:pt>
                <c:pt idx="33">
                  <c:v>0.72426470588235292</c:v>
                </c:pt>
                <c:pt idx="34">
                  <c:v>0.77830882352941178</c:v>
                </c:pt>
                <c:pt idx="35">
                  <c:v>0.90551181102362199</c:v>
                </c:pt>
                <c:pt idx="36">
                  <c:v>0.32879901960784313</c:v>
                </c:pt>
                <c:pt idx="37">
                  <c:v>0.61629901960784317</c:v>
                </c:pt>
                <c:pt idx="38">
                  <c:v>0.70036764705882348</c:v>
                </c:pt>
                <c:pt idx="39">
                  <c:v>0.71029411764705885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data0!$K$2:$K$41</c:f>
              <c:numCache>
                <c:formatCode>0.00</c:formatCode>
                <c:ptCount val="40"/>
                <c:pt idx="0">
                  <c:v>0.18110236220472442</c:v>
                </c:pt>
                <c:pt idx="1">
                  <c:v>0.24595588235294116</c:v>
                </c:pt>
                <c:pt idx="2">
                  <c:v>0.49460784313725492</c:v>
                </c:pt>
                <c:pt idx="3">
                  <c:v>0.51458333333333328</c:v>
                </c:pt>
                <c:pt idx="4">
                  <c:v>0.51249999999999996</c:v>
                </c:pt>
                <c:pt idx="5">
                  <c:v>0.25196850393700787</c:v>
                </c:pt>
                <c:pt idx="6">
                  <c:v>0.26874999999999999</c:v>
                </c:pt>
                <c:pt idx="7">
                  <c:v>0.53921568627450978</c:v>
                </c:pt>
                <c:pt idx="8">
                  <c:v>0.59362745098039216</c:v>
                </c:pt>
                <c:pt idx="9">
                  <c:v>0.62965686274509802</c:v>
                </c:pt>
                <c:pt idx="10">
                  <c:v>0.33858267716535434</c:v>
                </c:pt>
                <c:pt idx="11">
                  <c:v>0.28443627450980391</c:v>
                </c:pt>
                <c:pt idx="12">
                  <c:v>0.56458333333333333</c:v>
                </c:pt>
                <c:pt idx="13">
                  <c:v>0.63517156862745094</c:v>
                </c:pt>
                <c:pt idx="14">
                  <c:v>0.68909313725490196</c:v>
                </c:pt>
                <c:pt idx="15">
                  <c:v>0.42519685039370081</c:v>
                </c:pt>
                <c:pt idx="16">
                  <c:v>0.29362745098039217</c:v>
                </c:pt>
                <c:pt idx="17">
                  <c:v>0.5819852941176471</c:v>
                </c:pt>
                <c:pt idx="18">
                  <c:v>0.66299019607843135</c:v>
                </c:pt>
                <c:pt idx="19">
                  <c:v>0.72745098039215683</c:v>
                </c:pt>
                <c:pt idx="20">
                  <c:v>0.50393700787401574</c:v>
                </c:pt>
                <c:pt idx="21">
                  <c:v>0.30073529411764705</c:v>
                </c:pt>
                <c:pt idx="22">
                  <c:v>0.59093137254901962</c:v>
                </c:pt>
                <c:pt idx="23">
                  <c:v>0.67867647058823533</c:v>
                </c:pt>
                <c:pt idx="24">
                  <c:v>0.74730392156862746</c:v>
                </c:pt>
                <c:pt idx="25">
                  <c:v>0.59842519685039375</c:v>
                </c:pt>
                <c:pt idx="26">
                  <c:v>0.30955882352941178</c:v>
                </c:pt>
                <c:pt idx="27">
                  <c:v>0.59411764705882353</c:v>
                </c:pt>
                <c:pt idx="28">
                  <c:v>0.69374999999999998</c:v>
                </c:pt>
                <c:pt idx="29">
                  <c:v>0.74497549019607845</c:v>
                </c:pt>
                <c:pt idx="30">
                  <c:v>0.73228346456692917</c:v>
                </c:pt>
                <c:pt idx="31">
                  <c:v>0.31544117647058822</c:v>
                </c:pt>
                <c:pt idx="32">
                  <c:v>0.60416666666666663</c:v>
                </c:pt>
                <c:pt idx="33">
                  <c:v>0.7095588235294118</c:v>
                </c:pt>
                <c:pt idx="34">
                  <c:v>0.75061274509803921</c:v>
                </c:pt>
                <c:pt idx="35">
                  <c:v>0.89763779527559051</c:v>
                </c:pt>
                <c:pt idx="36">
                  <c:v>0.32218137254901963</c:v>
                </c:pt>
                <c:pt idx="37">
                  <c:v>0.61115196078431366</c:v>
                </c:pt>
                <c:pt idx="38">
                  <c:v>0.69693627450980389</c:v>
                </c:pt>
                <c:pt idx="39">
                  <c:v>0.69350490196078429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data0!$L$2:$L$41</c:f>
              <c:numCache>
                <c:formatCode>0.00</c:formatCode>
                <c:ptCount val="40"/>
                <c:pt idx="0">
                  <c:v>0.19685039370078741</c:v>
                </c:pt>
                <c:pt idx="1">
                  <c:v>0.2685049019607843</c:v>
                </c:pt>
                <c:pt idx="2">
                  <c:v>0.51360294117647054</c:v>
                </c:pt>
                <c:pt idx="3">
                  <c:v>0.51838235294117652</c:v>
                </c:pt>
                <c:pt idx="4">
                  <c:v>0.51911764705882357</c:v>
                </c:pt>
                <c:pt idx="5">
                  <c:v>0.26771653543307089</c:v>
                </c:pt>
                <c:pt idx="6">
                  <c:v>0.28848039215686272</c:v>
                </c:pt>
                <c:pt idx="7">
                  <c:v>0.5533088235294118</c:v>
                </c:pt>
                <c:pt idx="8">
                  <c:v>0.60110294117647056</c:v>
                </c:pt>
                <c:pt idx="9">
                  <c:v>0.63786764705882348</c:v>
                </c:pt>
                <c:pt idx="10">
                  <c:v>0.36220472440944884</c:v>
                </c:pt>
                <c:pt idx="11">
                  <c:v>0.30343137254901958</c:v>
                </c:pt>
                <c:pt idx="12">
                  <c:v>0.57990196078431366</c:v>
                </c:pt>
                <c:pt idx="13">
                  <c:v>0.64840686274509807</c:v>
                </c:pt>
                <c:pt idx="14">
                  <c:v>0.7061274509803922</c:v>
                </c:pt>
                <c:pt idx="15">
                  <c:v>0.45669291338582679</c:v>
                </c:pt>
                <c:pt idx="16">
                  <c:v>0.31323529411764706</c:v>
                </c:pt>
                <c:pt idx="17">
                  <c:v>0.59656862745098038</c:v>
                </c:pt>
                <c:pt idx="18">
                  <c:v>0.67892156862745101</c:v>
                </c:pt>
                <c:pt idx="19">
                  <c:v>0.74754901960784315</c:v>
                </c:pt>
                <c:pt idx="20">
                  <c:v>0.52755905511811019</c:v>
                </c:pt>
                <c:pt idx="21">
                  <c:v>0.32218137254901963</c:v>
                </c:pt>
                <c:pt idx="22">
                  <c:v>0.60845588235294112</c:v>
                </c:pt>
                <c:pt idx="23">
                  <c:v>0.69534313725490193</c:v>
                </c:pt>
                <c:pt idx="24">
                  <c:v>0.76838235294117641</c:v>
                </c:pt>
                <c:pt idx="25">
                  <c:v>0.63779527559055116</c:v>
                </c:pt>
                <c:pt idx="26">
                  <c:v>0.33051470588235293</c:v>
                </c:pt>
                <c:pt idx="27">
                  <c:v>0.61899509803921571</c:v>
                </c:pt>
                <c:pt idx="28">
                  <c:v>0.71311274509803924</c:v>
                </c:pt>
                <c:pt idx="29">
                  <c:v>0.79399509803921564</c:v>
                </c:pt>
                <c:pt idx="30">
                  <c:v>0.77165354330708658</c:v>
                </c:pt>
                <c:pt idx="31">
                  <c:v>0.33970588235294119</c:v>
                </c:pt>
                <c:pt idx="32">
                  <c:v>0.62647058823529411</c:v>
                </c:pt>
                <c:pt idx="33">
                  <c:v>0.72781862745098036</c:v>
                </c:pt>
                <c:pt idx="34">
                  <c:v>0.79411764705882348</c:v>
                </c:pt>
                <c:pt idx="35">
                  <c:v>0.92913385826771655</c:v>
                </c:pt>
                <c:pt idx="36">
                  <c:v>0.34509803921568627</c:v>
                </c:pt>
                <c:pt idx="37">
                  <c:v>0.6324754901960784</c:v>
                </c:pt>
                <c:pt idx="38">
                  <c:v>0.73933823529411768</c:v>
                </c:pt>
                <c:pt idx="39">
                  <c:v>0.8041666666666667</c:v>
                </c:pt>
              </c:numCache>
            </c:numRef>
          </c:val>
        </c:ser>
        <c:marker val="1"/>
        <c:axId val="190464768"/>
        <c:axId val="190466304"/>
      </c:lineChart>
      <c:catAx>
        <c:axId val="190464768"/>
        <c:scaling>
          <c:orientation val="minMax"/>
        </c:scaling>
        <c:axPos val="b"/>
        <c:tickLblPos val="nextTo"/>
        <c:crossAx val="190466304"/>
        <c:crosses val="autoZero"/>
        <c:auto val="1"/>
        <c:lblAlgn val="ctr"/>
        <c:lblOffset val="100"/>
      </c:catAx>
      <c:valAx>
        <c:axId val="190466304"/>
        <c:scaling>
          <c:orientation val="minMax"/>
        </c:scaling>
        <c:axPos val="l"/>
        <c:majorGridlines/>
        <c:numFmt formatCode="0.00" sourceLinked="1"/>
        <c:tickLblPos val="nextTo"/>
        <c:crossAx val="190464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data0!$AC$2:$AC$41</c:f>
              <c:numCache>
                <c:formatCode>0.00</c:formatCode>
                <c:ptCount val="40"/>
                <c:pt idx="0">
                  <c:v>0.18110236220472442</c:v>
                </c:pt>
                <c:pt idx="1">
                  <c:v>0.24436274509803921</c:v>
                </c:pt>
                <c:pt idx="2">
                  <c:v>0.49166666666666664</c:v>
                </c:pt>
                <c:pt idx="3">
                  <c:v>0.5017156862745098</c:v>
                </c:pt>
                <c:pt idx="4">
                  <c:v>0.51801470588235299</c:v>
                </c:pt>
                <c:pt idx="5">
                  <c:v>0.25196850393700787</c:v>
                </c:pt>
                <c:pt idx="6">
                  <c:v>0.27218137254901958</c:v>
                </c:pt>
                <c:pt idx="7">
                  <c:v>0.53933823529411762</c:v>
                </c:pt>
                <c:pt idx="8">
                  <c:v>0.59473039215686274</c:v>
                </c:pt>
                <c:pt idx="9">
                  <c:v>0.6479166666666667</c:v>
                </c:pt>
                <c:pt idx="10">
                  <c:v>0.33858267716535434</c:v>
                </c:pt>
                <c:pt idx="11">
                  <c:v>0.28504901960784312</c:v>
                </c:pt>
                <c:pt idx="12">
                  <c:v>0.56274509803921569</c:v>
                </c:pt>
                <c:pt idx="13">
                  <c:v>0.63884803921568623</c:v>
                </c:pt>
                <c:pt idx="14">
                  <c:v>0.70588235294117641</c:v>
                </c:pt>
                <c:pt idx="15">
                  <c:v>0.42519685039370081</c:v>
                </c:pt>
                <c:pt idx="16">
                  <c:v>0.29669117647058824</c:v>
                </c:pt>
                <c:pt idx="17">
                  <c:v>0.57855392156862739</c:v>
                </c:pt>
                <c:pt idx="18">
                  <c:v>0.66470588235294115</c:v>
                </c:pt>
                <c:pt idx="19">
                  <c:v>0.739093137254902</c:v>
                </c:pt>
                <c:pt idx="20">
                  <c:v>0.49606299212598426</c:v>
                </c:pt>
                <c:pt idx="21">
                  <c:v>0.3014705882352941</c:v>
                </c:pt>
                <c:pt idx="22">
                  <c:v>0.58799019607843139</c:v>
                </c:pt>
                <c:pt idx="23">
                  <c:v>0.67990196078431375</c:v>
                </c:pt>
                <c:pt idx="24">
                  <c:v>0.75906862745098036</c:v>
                </c:pt>
                <c:pt idx="25">
                  <c:v>0.59842519685039375</c:v>
                </c:pt>
                <c:pt idx="26">
                  <c:v>0.3116421568627451</c:v>
                </c:pt>
                <c:pt idx="27">
                  <c:v>0.59840686274509802</c:v>
                </c:pt>
                <c:pt idx="28">
                  <c:v>0.69350490196078429</c:v>
                </c:pt>
                <c:pt idx="29">
                  <c:v>0.7786764705882353</c:v>
                </c:pt>
                <c:pt idx="30">
                  <c:v>0.73228346456692917</c:v>
                </c:pt>
                <c:pt idx="31">
                  <c:v>0.31838235294117645</c:v>
                </c:pt>
                <c:pt idx="32">
                  <c:v>0.60588235294117643</c:v>
                </c:pt>
                <c:pt idx="33">
                  <c:v>0.70968137254901964</c:v>
                </c:pt>
                <c:pt idx="34">
                  <c:v>0.79240196078431369</c:v>
                </c:pt>
                <c:pt idx="35">
                  <c:v>0.88976377952755903</c:v>
                </c:pt>
                <c:pt idx="36">
                  <c:v>0.32720588235294118</c:v>
                </c:pt>
                <c:pt idx="37">
                  <c:v>0.61262254901960789</c:v>
                </c:pt>
                <c:pt idx="38">
                  <c:v>0.71654411764705883</c:v>
                </c:pt>
                <c:pt idx="39">
                  <c:v>0.72536764705882351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data0!$AD$2:$AD$41</c:f>
              <c:numCache>
                <c:formatCode>0.00</c:formatCode>
                <c:ptCount val="40"/>
                <c:pt idx="0">
                  <c:v>0.1889763779527559</c:v>
                </c:pt>
                <c:pt idx="1">
                  <c:v>0.25122549019607843</c:v>
                </c:pt>
                <c:pt idx="2">
                  <c:v>0.5017156862745098</c:v>
                </c:pt>
                <c:pt idx="3">
                  <c:v>0.51360294117647054</c:v>
                </c:pt>
                <c:pt idx="4">
                  <c:v>0.51850490196078436</c:v>
                </c:pt>
                <c:pt idx="5">
                  <c:v>0.25984251968503935</c:v>
                </c:pt>
                <c:pt idx="6">
                  <c:v>0.27512254901960786</c:v>
                </c:pt>
                <c:pt idx="7">
                  <c:v>0.54914215686274515</c:v>
                </c:pt>
                <c:pt idx="8">
                  <c:v>0.59644607843137254</c:v>
                </c:pt>
                <c:pt idx="9">
                  <c:v>0.63835784313725485</c:v>
                </c:pt>
                <c:pt idx="10">
                  <c:v>0.3543307086614173</c:v>
                </c:pt>
                <c:pt idx="11">
                  <c:v>0.29080882352941179</c:v>
                </c:pt>
                <c:pt idx="12">
                  <c:v>0.57720588235294112</c:v>
                </c:pt>
                <c:pt idx="13">
                  <c:v>0.64803921568627454</c:v>
                </c:pt>
                <c:pt idx="14">
                  <c:v>0.70134803921568623</c:v>
                </c:pt>
                <c:pt idx="15">
                  <c:v>0.44881889763779526</c:v>
                </c:pt>
                <c:pt idx="16">
                  <c:v>0.30024509803921567</c:v>
                </c:pt>
                <c:pt idx="17">
                  <c:v>0.59387254901960784</c:v>
                </c:pt>
                <c:pt idx="18">
                  <c:v>0.6757352941176471</c:v>
                </c:pt>
                <c:pt idx="19">
                  <c:v>0.74154411764705885</c:v>
                </c:pt>
                <c:pt idx="20">
                  <c:v>0.51968503937007871</c:v>
                </c:pt>
                <c:pt idx="21">
                  <c:v>0.30955882352941178</c:v>
                </c:pt>
                <c:pt idx="22">
                  <c:v>0.60661764705882348</c:v>
                </c:pt>
                <c:pt idx="23">
                  <c:v>0.68946078431372548</c:v>
                </c:pt>
                <c:pt idx="24">
                  <c:v>0.76213235294117643</c:v>
                </c:pt>
                <c:pt idx="25">
                  <c:v>0.62204724409448819</c:v>
                </c:pt>
                <c:pt idx="26">
                  <c:v>0.31519607843137254</c:v>
                </c:pt>
                <c:pt idx="27">
                  <c:v>0.60992647058823524</c:v>
                </c:pt>
                <c:pt idx="28">
                  <c:v>0.70441176470588229</c:v>
                </c:pt>
                <c:pt idx="29">
                  <c:v>0.77230392156862748</c:v>
                </c:pt>
                <c:pt idx="30">
                  <c:v>0.75590551181102361</c:v>
                </c:pt>
                <c:pt idx="31">
                  <c:v>0.32549019607843138</c:v>
                </c:pt>
                <c:pt idx="32">
                  <c:v>0.61948529411764708</c:v>
                </c:pt>
                <c:pt idx="33">
                  <c:v>0.72242647058823528</c:v>
                </c:pt>
                <c:pt idx="34">
                  <c:v>0.76531862745098034</c:v>
                </c:pt>
                <c:pt idx="35">
                  <c:v>0.92125984251968507</c:v>
                </c:pt>
                <c:pt idx="36">
                  <c:v>0.33124999999999999</c:v>
                </c:pt>
                <c:pt idx="37">
                  <c:v>0.62818627450980391</c:v>
                </c:pt>
                <c:pt idx="38">
                  <c:v>0.73443627450980387</c:v>
                </c:pt>
                <c:pt idx="39">
                  <c:v>0.7778186274509804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data0!$AE$2:$AE$41</c:f>
              <c:numCache>
                <c:formatCode>0.00</c:formatCode>
                <c:ptCount val="40"/>
                <c:pt idx="0">
                  <c:v>0.18110236220472442</c:v>
                </c:pt>
                <c:pt idx="1">
                  <c:v>0.24178921568627451</c:v>
                </c:pt>
                <c:pt idx="2">
                  <c:v>0.49215686274509801</c:v>
                </c:pt>
                <c:pt idx="3">
                  <c:v>0.51617647058823524</c:v>
                </c:pt>
                <c:pt idx="4">
                  <c:v>0.50857843137254899</c:v>
                </c:pt>
                <c:pt idx="5">
                  <c:v>0.25196850393700787</c:v>
                </c:pt>
                <c:pt idx="6">
                  <c:v>0.2702205882352941</c:v>
                </c:pt>
                <c:pt idx="7">
                  <c:v>0.54031862745098036</c:v>
                </c:pt>
                <c:pt idx="8">
                  <c:v>0.59901960784313724</c:v>
                </c:pt>
                <c:pt idx="9">
                  <c:v>0.6275735294117647</c:v>
                </c:pt>
                <c:pt idx="10">
                  <c:v>0.34645669291338582</c:v>
                </c:pt>
                <c:pt idx="11">
                  <c:v>0.28566176470588234</c:v>
                </c:pt>
                <c:pt idx="12">
                  <c:v>0.56789215686274508</c:v>
                </c:pt>
                <c:pt idx="13">
                  <c:v>0.64595588235294121</c:v>
                </c:pt>
                <c:pt idx="14">
                  <c:v>0.68995098039215685</c:v>
                </c:pt>
                <c:pt idx="15">
                  <c:v>0.43307086614173229</c:v>
                </c:pt>
                <c:pt idx="16">
                  <c:v>0.29754901960784313</c:v>
                </c:pt>
                <c:pt idx="17">
                  <c:v>0.57965686274509798</c:v>
                </c:pt>
                <c:pt idx="18">
                  <c:v>0.66838235294117643</c:v>
                </c:pt>
                <c:pt idx="19">
                  <c:v>0.72401960784313724</c:v>
                </c:pt>
                <c:pt idx="20">
                  <c:v>0.50393700787401574</c:v>
                </c:pt>
                <c:pt idx="21">
                  <c:v>0.30526960784313723</c:v>
                </c:pt>
                <c:pt idx="22">
                  <c:v>0.59436274509803921</c:v>
                </c:pt>
                <c:pt idx="23">
                  <c:v>0.68504901960784315</c:v>
                </c:pt>
                <c:pt idx="24">
                  <c:v>0.74669117647058825</c:v>
                </c:pt>
                <c:pt idx="25">
                  <c:v>0.61417322834645671</c:v>
                </c:pt>
                <c:pt idx="26">
                  <c:v>0.31176470588235294</c:v>
                </c:pt>
                <c:pt idx="27">
                  <c:v>0.59926470588235292</c:v>
                </c:pt>
                <c:pt idx="28">
                  <c:v>0.70073529411764701</c:v>
                </c:pt>
                <c:pt idx="29">
                  <c:v>0.7474264705882353</c:v>
                </c:pt>
                <c:pt idx="30">
                  <c:v>0.74015748031496065</c:v>
                </c:pt>
                <c:pt idx="31">
                  <c:v>0.32009803921568625</c:v>
                </c:pt>
                <c:pt idx="32">
                  <c:v>0.6072303921568627</c:v>
                </c:pt>
                <c:pt idx="33">
                  <c:v>0.69571078431372546</c:v>
                </c:pt>
                <c:pt idx="34">
                  <c:v>0.69644607843137252</c:v>
                </c:pt>
                <c:pt idx="35">
                  <c:v>0.90551181102362199</c:v>
                </c:pt>
                <c:pt idx="36">
                  <c:v>0.32818627450980392</c:v>
                </c:pt>
                <c:pt idx="37">
                  <c:v>0.61446078431372553</c:v>
                </c:pt>
                <c:pt idx="38">
                  <c:v>0.68259803921568629</c:v>
                </c:pt>
                <c:pt idx="39">
                  <c:v>0.67132352941176465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data0!$AF$2:$AF$41</c:f>
              <c:numCache>
                <c:formatCode>0.00</c:formatCode>
                <c:ptCount val="40"/>
                <c:pt idx="0">
                  <c:v>0.18110236220472442</c:v>
                </c:pt>
                <c:pt idx="1">
                  <c:v>0.23713235294117646</c:v>
                </c:pt>
                <c:pt idx="2">
                  <c:v>0.48051470588235295</c:v>
                </c:pt>
                <c:pt idx="3">
                  <c:v>0.50061274509803921</c:v>
                </c:pt>
                <c:pt idx="4">
                  <c:v>0.50367647058823528</c:v>
                </c:pt>
                <c:pt idx="5">
                  <c:v>0.25196850393700787</c:v>
                </c:pt>
                <c:pt idx="6">
                  <c:v>0.26409313725490197</c:v>
                </c:pt>
                <c:pt idx="7">
                  <c:v>0.52426470588235297</c:v>
                </c:pt>
                <c:pt idx="8">
                  <c:v>0.58664215686274512</c:v>
                </c:pt>
                <c:pt idx="9">
                  <c:v>0.62303921568627452</c:v>
                </c:pt>
                <c:pt idx="10">
                  <c:v>0.33858267716535434</c:v>
                </c:pt>
                <c:pt idx="11">
                  <c:v>0.27549019607843139</c:v>
                </c:pt>
                <c:pt idx="12">
                  <c:v>0.55024509803921573</c:v>
                </c:pt>
                <c:pt idx="13">
                  <c:v>0.63002450980392155</c:v>
                </c:pt>
                <c:pt idx="14">
                  <c:v>0.67990196078431375</c:v>
                </c:pt>
                <c:pt idx="15">
                  <c:v>0.43307086614173229</c:v>
                </c:pt>
                <c:pt idx="16">
                  <c:v>0.28517156862745097</c:v>
                </c:pt>
                <c:pt idx="17">
                  <c:v>0.5650735294117647</c:v>
                </c:pt>
                <c:pt idx="18">
                  <c:v>0.65502450980392157</c:v>
                </c:pt>
                <c:pt idx="19">
                  <c:v>0.71727941176470589</c:v>
                </c:pt>
                <c:pt idx="20">
                  <c:v>0.49606299212598426</c:v>
                </c:pt>
                <c:pt idx="21">
                  <c:v>0.29240196078431374</c:v>
                </c:pt>
                <c:pt idx="22">
                  <c:v>0.5742647058823529</c:v>
                </c:pt>
                <c:pt idx="23">
                  <c:v>0.66691176470588232</c:v>
                </c:pt>
                <c:pt idx="24">
                  <c:v>0.73615196078431366</c:v>
                </c:pt>
                <c:pt idx="25">
                  <c:v>0.59842519685039375</c:v>
                </c:pt>
                <c:pt idx="26">
                  <c:v>0.30171568627450979</c:v>
                </c:pt>
                <c:pt idx="27">
                  <c:v>0.582843137254902</c:v>
                </c:pt>
                <c:pt idx="28">
                  <c:v>0.68529411764705883</c:v>
                </c:pt>
                <c:pt idx="29">
                  <c:v>0.73970588235294121</c:v>
                </c:pt>
                <c:pt idx="30">
                  <c:v>0.72440944881889768</c:v>
                </c:pt>
                <c:pt idx="31">
                  <c:v>0.30784313725490198</c:v>
                </c:pt>
                <c:pt idx="32">
                  <c:v>0.58909313725490198</c:v>
                </c:pt>
                <c:pt idx="33">
                  <c:v>0.69730392156862742</c:v>
                </c:pt>
                <c:pt idx="34">
                  <c:v>0.72426470588235292</c:v>
                </c:pt>
                <c:pt idx="35">
                  <c:v>0.88188976377952755</c:v>
                </c:pt>
                <c:pt idx="36">
                  <c:v>0.31556372549019607</c:v>
                </c:pt>
                <c:pt idx="37">
                  <c:v>0.59742647058823528</c:v>
                </c:pt>
                <c:pt idx="38">
                  <c:v>0.70122549019607838</c:v>
                </c:pt>
                <c:pt idx="39">
                  <c:v>0.70379901960784308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data0!$AG$2:$AG$41</c:f>
              <c:numCache>
                <c:formatCode>0.00</c:formatCode>
                <c:ptCount val="40"/>
                <c:pt idx="0">
                  <c:v>0.17322834645669291</c:v>
                </c:pt>
                <c:pt idx="1">
                  <c:v>0.23161764705882354</c:v>
                </c:pt>
                <c:pt idx="2">
                  <c:v>0.48088235294117648</c:v>
                </c:pt>
                <c:pt idx="3">
                  <c:v>0.48174019607843138</c:v>
                </c:pt>
                <c:pt idx="4">
                  <c:v>0.49044117647058821</c:v>
                </c:pt>
                <c:pt idx="5">
                  <c:v>0.24409448818897639</c:v>
                </c:pt>
                <c:pt idx="6">
                  <c:v>0.2627450980392157</c:v>
                </c:pt>
                <c:pt idx="7">
                  <c:v>0.53517156862745097</c:v>
                </c:pt>
                <c:pt idx="8">
                  <c:v>0.57316176470588232</c:v>
                </c:pt>
                <c:pt idx="9">
                  <c:v>0.60747549019607838</c:v>
                </c:pt>
                <c:pt idx="10">
                  <c:v>0.33858267716535434</c:v>
                </c:pt>
                <c:pt idx="11">
                  <c:v>0.2795343137254902</c:v>
                </c:pt>
                <c:pt idx="12">
                  <c:v>0.56188725490196079</c:v>
                </c:pt>
                <c:pt idx="13">
                  <c:v>0.61997549019607845</c:v>
                </c:pt>
                <c:pt idx="14">
                  <c:v>0.67328431372549014</c:v>
                </c:pt>
                <c:pt idx="15">
                  <c:v>0.42519685039370081</c:v>
                </c:pt>
                <c:pt idx="16">
                  <c:v>0.29252450980392158</c:v>
                </c:pt>
                <c:pt idx="17">
                  <c:v>0.57867647058823524</c:v>
                </c:pt>
                <c:pt idx="18">
                  <c:v>0.6462009803921569</c:v>
                </c:pt>
                <c:pt idx="19">
                  <c:v>0.69178921568627449</c:v>
                </c:pt>
                <c:pt idx="20">
                  <c:v>0.49606299212598426</c:v>
                </c:pt>
                <c:pt idx="21">
                  <c:v>0.29705882352941176</c:v>
                </c:pt>
                <c:pt idx="22">
                  <c:v>0.58750000000000002</c:v>
                </c:pt>
                <c:pt idx="23">
                  <c:v>0.65992647058823528</c:v>
                </c:pt>
                <c:pt idx="24">
                  <c:v>0.69877450980392153</c:v>
                </c:pt>
                <c:pt idx="25">
                  <c:v>0.59842519685039375</c:v>
                </c:pt>
                <c:pt idx="26">
                  <c:v>0.30686274509803924</c:v>
                </c:pt>
                <c:pt idx="27">
                  <c:v>0.5971813725490196</c:v>
                </c:pt>
                <c:pt idx="28">
                  <c:v>0.67610294117647063</c:v>
                </c:pt>
                <c:pt idx="29">
                  <c:v>0.69607843137254899</c:v>
                </c:pt>
                <c:pt idx="30">
                  <c:v>0.73228346456692917</c:v>
                </c:pt>
                <c:pt idx="31">
                  <c:v>0.31360294117647058</c:v>
                </c:pt>
                <c:pt idx="32">
                  <c:v>0.60674019607843133</c:v>
                </c:pt>
                <c:pt idx="33">
                  <c:v>0.67438725490196072</c:v>
                </c:pt>
                <c:pt idx="34">
                  <c:v>0.67904411764705885</c:v>
                </c:pt>
                <c:pt idx="35">
                  <c:v>0.89763779527559051</c:v>
                </c:pt>
                <c:pt idx="36">
                  <c:v>0.32193627450980394</c:v>
                </c:pt>
                <c:pt idx="37">
                  <c:v>0.61053921568627445</c:v>
                </c:pt>
                <c:pt idx="38">
                  <c:v>0.61507352941176474</c:v>
                </c:pt>
                <c:pt idx="39">
                  <c:v>0.60281862745098036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data0!$AH$2:$AH$41</c:f>
              <c:numCache>
                <c:formatCode>0.00</c:formatCode>
                <c:ptCount val="40"/>
                <c:pt idx="0">
                  <c:v>0.1889763779527559</c:v>
                </c:pt>
                <c:pt idx="1">
                  <c:v>0.25514705882352939</c:v>
                </c:pt>
                <c:pt idx="2">
                  <c:v>0.51752450980392151</c:v>
                </c:pt>
                <c:pt idx="3">
                  <c:v>0.51409313725490191</c:v>
                </c:pt>
                <c:pt idx="4">
                  <c:v>0.51789215686274515</c:v>
                </c:pt>
                <c:pt idx="5">
                  <c:v>0.25984251968503935</c:v>
                </c:pt>
                <c:pt idx="6">
                  <c:v>0.28051470588235294</c:v>
                </c:pt>
                <c:pt idx="7">
                  <c:v>0.56458333333333333</c:v>
                </c:pt>
                <c:pt idx="8">
                  <c:v>0.59865196078431371</c:v>
                </c:pt>
                <c:pt idx="9">
                  <c:v>0.63382352941176467</c:v>
                </c:pt>
                <c:pt idx="10">
                  <c:v>0.3543307086614173</c:v>
                </c:pt>
                <c:pt idx="11">
                  <c:v>0.29571078431372549</c:v>
                </c:pt>
                <c:pt idx="12">
                  <c:v>0.59154411764705883</c:v>
                </c:pt>
                <c:pt idx="13">
                  <c:v>0.6462009803921569</c:v>
                </c:pt>
                <c:pt idx="14">
                  <c:v>0.69632352941176467</c:v>
                </c:pt>
                <c:pt idx="15">
                  <c:v>0.44094488188976377</c:v>
                </c:pt>
                <c:pt idx="16">
                  <c:v>0.30723039215686276</c:v>
                </c:pt>
                <c:pt idx="17">
                  <c:v>0.61139705882352935</c:v>
                </c:pt>
                <c:pt idx="18">
                  <c:v>0.67340686274509798</c:v>
                </c:pt>
                <c:pt idx="19">
                  <c:v>0.73799019607843142</c:v>
                </c:pt>
                <c:pt idx="20">
                  <c:v>0.51181102362204722</c:v>
                </c:pt>
                <c:pt idx="21">
                  <c:v>0.31617647058823528</c:v>
                </c:pt>
                <c:pt idx="22">
                  <c:v>0.61617647058823533</c:v>
                </c:pt>
                <c:pt idx="23">
                  <c:v>0.68786764705882353</c:v>
                </c:pt>
                <c:pt idx="24">
                  <c:v>0.74178921568627454</c:v>
                </c:pt>
                <c:pt idx="25">
                  <c:v>0.62204724409448819</c:v>
                </c:pt>
                <c:pt idx="26">
                  <c:v>0.32365196078431374</c:v>
                </c:pt>
                <c:pt idx="27">
                  <c:v>0.62463235294117647</c:v>
                </c:pt>
                <c:pt idx="28">
                  <c:v>0.70514705882352935</c:v>
                </c:pt>
                <c:pt idx="29">
                  <c:v>0.75098039215686274</c:v>
                </c:pt>
                <c:pt idx="30">
                  <c:v>0.74803149606299213</c:v>
                </c:pt>
                <c:pt idx="31">
                  <c:v>0.33161764705882352</c:v>
                </c:pt>
                <c:pt idx="32">
                  <c:v>0.63480392156862742</c:v>
                </c:pt>
                <c:pt idx="33">
                  <c:v>0.70674019607843142</c:v>
                </c:pt>
                <c:pt idx="34">
                  <c:v>0.71250000000000002</c:v>
                </c:pt>
                <c:pt idx="35">
                  <c:v>0.91338582677165359</c:v>
                </c:pt>
                <c:pt idx="36">
                  <c:v>0.33848039215686276</c:v>
                </c:pt>
                <c:pt idx="37">
                  <c:v>0.6444852941176471</c:v>
                </c:pt>
                <c:pt idx="38">
                  <c:v>0.71004901960784317</c:v>
                </c:pt>
                <c:pt idx="39">
                  <c:v>0.70992647058823533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data0!$AI$2:$AI$41</c:f>
              <c:numCache>
                <c:formatCode>0.00</c:formatCode>
                <c:ptCount val="40"/>
                <c:pt idx="0">
                  <c:v>0.19685039370078741</c:v>
                </c:pt>
                <c:pt idx="1">
                  <c:v>0.26862745098039215</c:v>
                </c:pt>
                <c:pt idx="2">
                  <c:v>0.51360294117647054</c:v>
                </c:pt>
                <c:pt idx="3">
                  <c:v>0.5126225490196078</c:v>
                </c:pt>
                <c:pt idx="4">
                  <c:v>0.51507352941176465</c:v>
                </c:pt>
                <c:pt idx="5">
                  <c:v>0.27559055118110237</c:v>
                </c:pt>
                <c:pt idx="6">
                  <c:v>0.29387254901960785</c:v>
                </c:pt>
                <c:pt idx="7">
                  <c:v>0.55931372549019609</c:v>
                </c:pt>
                <c:pt idx="8">
                  <c:v>0.59644607843137254</c:v>
                </c:pt>
                <c:pt idx="9">
                  <c:v>0.63884803921568623</c:v>
                </c:pt>
                <c:pt idx="10">
                  <c:v>0.37007874015748032</c:v>
                </c:pt>
                <c:pt idx="11">
                  <c:v>0.30919117647058825</c:v>
                </c:pt>
                <c:pt idx="12">
                  <c:v>0.58566176470588238</c:v>
                </c:pt>
                <c:pt idx="13">
                  <c:v>0.64350490196078436</c:v>
                </c:pt>
                <c:pt idx="14">
                  <c:v>0.70049019607843133</c:v>
                </c:pt>
                <c:pt idx="15">
                  <c:v>0.46456692913385828</c:v>
                </c:pt>
                <c:pt idx="16">
                  <c:v>0.31924019607843135</c:v>
                </c:pt>
                <c:pt idx="17">
                  <c:v>0.60416666666666663</c:v>
                </c:pt>
                <c:pt idx="18">
                  <c:v>0.67169117647058818</c:v>
                </c:pt>
                <c:pt idx="19">
                  <c:v>0.73872549019607847</c:v>
                </c:pt>
                <c:pt idx="20">
                  <c:v>0.53543307086614178</c:v>
                </c:pt>
                <c:pt idx="21">
                  <c:v>0.32732843137254902</c:v>
                </c:pt>
                <c:pt idx="22">
                  <c:v>0.61568627450980395</c:v>
                </c:pt>
                <c:pt idx="23">
                  <c:v>0.69044117647058822</c:v>
                </c:pt>
                <c:pt idx="24">
                  <c:v>0.76507352941176465</c:v>
                </c:pt>
                <c:pt idx="25">
                  <c:v>0.63779527559055116</c:v>
                </c:pt>
                <c:pt idx="26">
                  <c:v>0.33553921568627448</c:v>
                </c:pt>
                <c:pt idx="27">
                  <c:v>0.62389705882352942</c:v>
                </c:pt>
                <c:pt idx="28">
                  <c:v>0.70416666666666661</c:v>
                </c:pt>
                <c:pt idx="29">
                  <c:v>0.7846813725490196</c:v>
                </c:pt>
                <c:pt idx="30">
                  <c:v>0.77952755905511806</c:v>
                </c:pt>
                <c:pt idx="31">
                  <c:v>0.34178921568627452</c:v>
                </c:pt>
                <c:pt idx="32">
                  <c:v>0.63529411764705879</c:v>
                </c:pt>
                <c:pt idx="33">
                  <c:v>0.72144607843137254</c:v>
                </c:pt>
                <c:pt idx="34">
                  <c:v>0.80894607843137256</c:v>
                </c:pt>
                <c:pt idx="35">
                  <c:v>0.94488188976377951</c:v>
                </c:pt>
                <c:pt idx="36">
                  <c:v>0.35012254901960782</c:v>
                </c:pt>
                <c:pt idx="37">
                  <c:v>0.63946078431372544</c:v>
                </c:pt>
                <c:pt idx="38">
                  <c:v>0.73566176470588229</c:v>
                </c:pt>
                <c:pt idx="39">
                  <c:v>0.81127450980392157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data0!$AJ$2:$AJ$41</c:f>
              <c:numCache>
                <c:formatCode>0.00</c:formatCode>
                <c:ptCount val="40"/>
                <c:pt idx="0">
                  <c:v>0.16535433070866143</c:v>
                </c:pt>
                <c:pt idx="1">
                  <c:v>0.24840686274509804</c:v>
                </c:pt>
                <c:pt idx="2">
                  <c:v>0.50147058823529411</c:v>
                </c:pt>
                <c:pt idx="3">
                  <c:v>0.5186274509803922</c:v>
                </c:pt>
                <c:pt idx="4">
                  <c:v>0.510906862745098</c:v>
                </c:pt>
                <c:pt idx="5">
                  <c:v>0.23622047244094488</c:v>
                </c:pt>
                <c:pt idx="6">
                  <c:v>0.27769607843137256</c:v>
                </c:pt>
                <c:pt idx="7">
                  <c:v>0.54534313725490191</c:v>
                </c:pt>
                <c:pt idx="8">
                  <c:v>0.59767156862745097</c:v>
                </c:pt>
                <c:pt idx="9">
                  <c:v>0.62009803921568629</c:v>
                </c:pt>
                <c:pt idx="10">
                  <c:v>0.31496062992125984</c:v>
                </c:pt>
                <c:pt idx="11">
                  <c:v>0.29571078431372549</c:v>
                </c:pt>
                <c:pt idx="12">
                  <c:v>0.57267156862745094</c:v>
                </c:pt>
                <c:pt idx="13">
                  <c:v>0.64056372549019602</c:v>
                </c:pt>
                <c:pt idx="14">
                  <c:v>0.67769607843137258</c:v>
                </c:pt>
                <c:pt idx="15">
                  <c:v>0.40157480314960631</c:v>
                </c:pt>
                <c:pt idx="16">
                  <c:v>0.30772058823529413</c:v>
                </c:pt>
                <c:pt idx="17">
                  <c:v>0.58799019607843139</c:v>
                </c:pt>
                <c:pt idx="18">
                  <c:v>0.65625</c:v>
                </c:pt>
                <c:pt idx="19">
                  <c:v>0.65723039215686274</c:v>
                </c:pt>
                <c:pt idx="20">
                  <c:v>0.47244094488188976</c:v>
                </c:pt>
                <c:pt idx="21">
                  <c:v>0.31495098039215685</c:v>
                </c:pt>
                <c:pt idx="22">
                  <c:v>0.60024509803921566</c:v>
                </c:pt>
                <c:pt idx="23">
                  <c:v>0.66985294117647054</c:v>
                </c:pt>
                <c:pt idx="24">
                  <c:v>0.67732843137254906</c:v>
                </c:pt>
                <c:pt idx="25">
                  <c:v>0.56692913385826771</c:v>
                </c:pt>
                <c:pt idx="26">
                  <c:v>0.32389705882352943</c:v>
                </c:pt>
                <c:pt idx="27">
                  <c:v>0.61127450980392151</c:v>
                </c:pt>
                <c:pt idx="28">
                  <c:v>0.67647058823529416</c:v>
                </c:pt>
                <c:pt idx="29">
                  <c:v>0.66862745098039211</c:v>
                </c:pt>
                <c:pt idx="30">
                  <c:v>0.69291338582677164</c:v>
                </c:pt>
                <c:pt idx="31">
                  <c:v>0.33198529411764705</c:v>
                </c:pt>
                <c:pt idx="32">
                  <c:v>0.60735294117647054</c:v>
                </c:pt>
                <c:pt idx="33">
                  <c:v>0.61164215686274503</c:v>
                </c:pt>
                <c:pt idx="34">
                  <c:v>0.54460784313725485</c:v>
                </c:pt>
                <c:pt idx="35">
                  <c:v>0.84251968503937003</c:v>
                </c:pt>
                <c:pt idx="36">
                  <c:v>0.33823529411764708</c:v>
                </c:pt>
                <c:pt idx="37">
                  <c:v>0.62438725490196079</c:v>
                </c:pt>
                <c:pt idx="38">
                  <c:v>0.64264705882352935</c:v>
                </c:pt>
                <c:pt idx="39">
                  <c:v>0.62095588235294119</c:v>
                </c:pt>
              </c:numCache>
            </c:numRef>
          </c:val>
        </c:ser>
        <c:marker val="1"/>
        <c:axId val="196047232"/>
        <c:axId val="196048768"/>
      </c:lineChart>
      <c:catAx>
        <c:axId val="196047232"/>
        <c:scaling>
          <c:orientation val="minMax"/>
        </c:scaling>
        <c:axPos val="b"/>
        <c:tickLblPos val="nextTo"/>
        <c:crossAx val="196048768"/>
        <c:crosses val="autoZero"/>
        <c:auto val="1"/>
        <c:lblAlgn val="ctr"/>
        <c:lblOffset val="100"/>
      </c:catAx>
      <c:valAx>
        <c:axId val="196048768"/>
        <c:scaling>
          <c:orientation val="minMax"/>
        </c:scaling>
        <c:axPos val="l"/>
        <c:majorGridlines/>
        <c:numFmt formatCode="0.00" sourceLinked="1"/>
        <c:tickLblPos val="nextTo"/>
        <c:crossAx val="196047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8</xdr:col>
      <xdr:colOff>126546</xdr:colOff>
      <xdr:row>25</xdr:row>
      <xdr:rowOff>81643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11</xdr:row>
      <xdr:rowOff>9525</xdr:rowOff>
    </xdr:from>
    <xdr:to>
      <xdr:col>16</xdr:col>
      <xdr:colOff>488496</xdr:colOff>
      <xdr:row>25</xdr:row>
      <xdr:rowOff>91168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15875</xdr:colOff>
      <xdr:row>1</xdr:row>
      <xdr:rowOff>13607</xdr:rowOff>
    </xdr:from>
    <xdr:to>
      <xdr:col>36</xdr:col>
      <xdr:colOff>294821</xdr:colOff>
      <xdr:row>15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16</xdr:row>
      <xdr:rowOff>0</xdr:rowOff>
    </xdr:from>
    <xdr:to>
      <xdr:col>36</xdr:col>
      <xdr:colOff>278946</xdr:colOff>
      <xdr:row>30</xdr:row>
      <xdr:rowOff>81643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31</xdr:row>
      <xdr:rowOff>0</xdr:rowOff>
    </xdr:from>
    <xdr:to>
      <xdr:col>36</xdr:col>
      <xdr:colOff>278946</xdr:colOff>
      <xdr:row>45</xdr:row>
      <xdr:rowOff>81643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1</xdr:rowOff>
    </xdr:from>
    <xdr:to>
      <xdr:col>12</xdr:col>
      <xdr:colOff>13608</xdr:colOff>
      <xdr:row>19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6</xdr:row>
      <xdr:rowOff>0</xdr:rowOff>
    </xdr:from>
    <xdr:to>
      <xdr:col>36</xdr:col>
      <xdr:colOff>13607</xdr:colOff>
      <xdr:row>19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0"/>
  <sheetViews>
    <sheetView showGridLines="0" tabSelected="1" workbookViewId="0">
      <selection activeCell="I5" sqref="I5"/>
    </sheetView>
  </sheetViews>
  <sheetFormatPr defaultRowHeight="15"/>
  <cols>
    <col min="1" max="1" width="4.5703125" bestFit="1" customWidth="1"/>
    <col min="2" max="2" width="18" customWidth="1"/>
    <col min="3" max="3" width="10.85546875" bestFit="1" customWidth="1"/>
    <col min="4" max="4" width="7.140625" bestFit="1" customWidth="1"/>
    <col min="5" max="5" width="8.28515625" bestFit="1" customWidth="1"/>
    <col min="6" max="6" width="7.42578125" bestFit="1" customWidth="1"/>
    <col min="7" max="7" width="5.7109375" bestFit="1" customWidth="1"/>
    <col min="8" max="8" width="10.28515625" customWidth="1"/>
    <col min="9" max="10" width="9.140625" style="5"/>
  </cols>
  <sheetData>
    <row r="1" spans="1:10">
      <c r="A1" s="58" t="s">
        <v>37</v>
      </c>
      <c r="B1" s="58"/>
      <c r="C1" s="58"/>
      <c r="D1" s="58"/>
      <c r="E1" s="58"/>
      <c r="F1" s="58"/>
      <c r="G1" s="58"/>
    </row>
    <row r="2" spans="1:10">
      <c r="A2" s="2" t="s">
        <v>0</v>
      </c>
      <c r="B2" s="59" t="s">
        <v>1</v>
      </c>
      <c r="C2" s="60"/>
      <c r="D2" s="25" t="s">
        <v>5</v>
      </c>
      <c r="E2" s="4" t="s">
        <v>7</v>
      </c>
      <c r="F2" s="25" t="s">
        <v>6</v>
      </c>
      <c r="G2" s="4" t="s">
        <v>3</v>
      </c>
      <c r="I2" s="79" t="s">
        <v>41</v>
      </c>
      <c r="J2" s="30" t="s">
        <v>42</v>
      </c>
    </row>
    <row r="3" spans="1:10">
      <c r="A3" s="3">
        <v>1</v>
      </c>
      <c r="B3" s="64">
        <f>Calculations!P13</f>
        <v>0.25</v>
      </c>
      <c r="C3" s="49" t="s">
        <v>16</v>
      </c>
      <c r="D3" s="8">
        <f>Calculations!R13</f>
        <v>6.9408100713872253E-2</v>
      </c>
      <c r="E3" s="8">
        <f>Calculations!S13</f>
        <v>8.3432904411764708E-2</v>
      </c>
      <c r="F3" s="8">
        <f>Calculations!T13</f>
        <v>9.7457708109657162E-2</v>
      </c>
      <c r="G3" s="4" t="s">
        <v>2</v>
      </c>
      <c r="H3" s="1"/>
    </row>
    <row r="4" spans="1:10">
      <c r="A4" s="3">
        <f>A3+0.01</f>
        <v>1.01</v>
      </c>
      <c r="B4" s="65"/>
      <c r="C4" s="49" t="s">
        <v>17</v>
      </c>
      <c r="D4" s="8">
        <f>Calculations!R14</f>
        <v>0</v>
      </c>
      <c r="E4" s="8">
        <f>Calculations!S14</f>
        <v>0</v>
      </c>
      <c r="F4" s="8">
        <f>Calculations!T14</f>
        <v>0</v>
      </c>
      <c r="G4" s="4" t="str">
        <f>G3</f>
        <v>%FSR</v>
      </c>
      <c r="H4" s="1"/>
    </row>
    <row r="5" spans="1:10" ht="15" customHeight="1">
      <c r="A5" s="3">
        <f>A4+0.01</f>
        <v>1.02</v>
      </c>
      <c r="B5" s="64">
        <f>Calculations!P15</f>
        <v>0.5</v>
      </c>
      <c r="C5" s="53" t="str">
        <f t="shared" ref="C5:C10" si="0">C3</f>
        <v>Rise</v>
      </c>
      <c r="D5" s="54">
        <f>Calculations!R15</f>
        <v>0.11145928595274532</v>
      </c>
      <c r="E5" s="54">
        <f>Calculations!S15</f>
        <v>0.12390471813725493</v>
      </c>
      <c r="F5" s="54">
        <f>Calculations!T15</f>
        <v>0.13635015032176453</v>
      </c>
      <c r="G5" s="55" t="str">
        <f t="shared" ref="G5:G10" si="1">G4</f>
        <v>%FSR</v>
      </c>
    </row>
    <row r="6" spans="1:10">
      <c r="A6" s="3">
        <f>A5+0.01</f>
        <v>1.03</v>
      </c>
      <c r="B6" s="65"/>
      <c r="C6" s="49" t="str">
        <f t="shared" si="0"/>
        <v>Droop</v>
      </c>
      <c r="D6" s="8">
        <f>Calculations!R16</f>
        <v>0</v>
      </c>
      <c r="E6" s="8">
        <f>Calculations!S16</f>
        <v>0</v>
      </c>
      <c r="F6" s="8">
        <f>Calculations!T16</f>
        <v>0</v>
      </c>
      <c r="G6" s="4" t="str">
        <f t="shared" si="1"/>
        <v>%FSR</v>
      </c>
    </row>
    <row r="7" spans="1:10">
      <c r="A7" s="3">
        <f t="shared" ref="A7:A10" si="2">A6+0.01</f>
        <v>1.04</v>
      </c>
      <c r="B7" s="64">
        <f>Calculations!P17</f>
        <v>1.5</v>
      </c>
      <c r="C7" s="49" t="str">
        <f t="shared" si="0"/>
        <v>Rise</v>
      </c>
      <c r="D7" s="8">
        <f>Calculations!R17</f>
        <v>0.15246031556410269</v>
      </c>
      <c r="E7" s="8">
        <f>Calculations!S17</f>
        <v>0.20490196078431377</v>
      </c>
      <c r="F7" s="8">
        <f>Calculations!T17</f>
        <v>0.25734360600452488</v>
      </c>
      <c r="G7" s="4" t="str">
        <f t="shared" si="1"/>
        <v>%FSR</v>
      </c>
    </row>
    <row r="8" spans="1:10">
      <c r="A8" s="3">
        <f t="shared" si="2"/>
        <v>1.05</v>
      </c>
      <c r="B8" s="65"/>
      <c r="C8" s="49" t="str">
        <f t="shared" si="0"/>
        <v>Droop</v>
      </c>
      <c r="D8" s="8">
        <f>Calculations!R18</f>
        <v>-4.0506001049091016E-2</v>
      </c>
      <c r="E8" s="8">
        <f>Calculations!S18</f>
        <v>1.2354473039215698E-2</v>
      </c>
      <c r="F8" s="8">
        <f>Calculations!T18</f>
        <v>6.5214947127522405E-2</v>
      </c>
      <c r="G8" s="4" t="str">
        <f t="shared" si="1"/>
        <v>%FSR</v>
      </c>
    </row>
    <row r="9" spans="1:10">
      <c r="A9" s="3">
        <f t="shared" si="2"/>
        <v>1.06</v>
      </c>
      <c r="B9" s="64">
        <f>Calculations!P19</f>
        <v>2.5</v>
      </c>
      <c r="C9" s="49" t="str">
        <f t="shared" si="0"/>
        <v>Rise</v>
      </c>
      <c r="D9" s="8">
        <f>Calculations!R19</f>
        <v>0.15365567439169661</v>
      </c>
      <c r="E9" s="8">
        <f>Calculations!S19</f>
        <v>0.24846813725490199</v>
      </c>
      <c r="F9" s="8">
        <f>Calculations!T19</f>
        <v>0.34328060011810735</v>
      </c>
      <c r="G9" s="4" t="str">
        <f t="shared" si="1"/>
        <v>%FSR</v>
      </c>
    </row>
    <row r="10" spans="1:10">
      <c r="A10" s="3">
        <f t="shared" si="2"/>
        <v>1.07</v>
      </c>
      <c r="B10" s="65"/>
      <c r="C10" s="49" t="str">
        <f t="shared" si="0"/>
        <v>Droop</v>
      </c>
      <c r="D10" s="8">
        <f>Calculations!R20</f>
        <v>-5.5400331925157038E-2</v>
      </c>
      <c r="E10" s="8">
        <f>Calculations!S20</f>
        <v>4.1819852941176482E-2</v>
      </c>
      <c r="F10" s="8">
        <f>Calculations!T20</f>
        <v>0.13904003780751001</v>
      </c>
      <c r="G10" s="4" t="str">
        <f t="shared" si="1"/>
        <v>%FSR</v>
      </c>
    </row>
    <row r="29" spans="1:9">
      <c r="A29" s="61" t="s">
        <v>40</v>
      </c>
      <c r="B29" s="62"/>
      <c r="C29" s="62"/>
      <c r="D29" s="62"/>
      <c r="E29" s="62"/>
      <c r="F29" s="63"/>
      <c r="G29" s="26"/>
      <c r="H29" s="26"/>
      <c r="I29" s="26"/>
    </row>
    <row r="30" spans="1:9">
      <c r="A30" s="56" t="s">
        <v>12</v>
      </c>
      <c r="B30" s="57"/>
      <c r="C30" s="27">
        <f>Calculations!C14</f>
        <v>16</v>
      </c>
      <c r="D30" s="28"/>
      <c r="E30" s="28"/>
      <c r="F30" s="29"/>
    </row>
  </sheetData>
  <mergeCells count="8">
    <mergeCell ref="A30:B30"/>
    <mergeCell ref="A1:G1"/>
    <mergeCell ref="B2:C2"/>
    <mergeCell ref="A29:F29"/>
    <mergeCell ref="B3:B4"/>
    <mergeCell ref="B5:B6"/>
    <mergeCell ref="B7:B8"/>
    <mergeCell ref="B9:B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99"/>
  <sheetViews>
    <sheetView topLeftCell="A49" zoomScale="70" zoomScaleNormal="70" workbookViewId="0">
      <selection activeCell="AE52" sqref="AE52:AL95"/>
    </sheetView>
  </sheetViews>
  <sheetFormatPr defaultRowHeight="15"/>
  <cols>
    <col min="1" max="1" width="14.42578125" bestFit="1" customWidth="1"/>
    <col min="2" max="2" width="6" bestFit="1" customWidth="1"/>
    <col min="3" max="3" width="6.5703125" style="25" bestFit="1" customWidth="1"/>
    <col min="4" max="4" width="9.85546875" bestFit="1" customWidth="1"/>
    <col min="5" max="5" width="6.85546875" bestFit="1" customWidth="1"/>
    <col min="6" max="6" width="7.7109375" bestFit="1" customWidth="1"/>
    <col min="7" max="38" width="8.7109375" customWidth="1"/>
  </cols>
  <sheetData>
    <row r="1" spans="1:27">
      <c r="I1" s="68" t="s">
        <v>7</v>
      </c>
      <c r="J1" s="68"/>
      <c r="K1" s="68"/>
      <c r="L1" s="68"/>
      <c r="M1" s="68"/>
      <c r="O1" s="47" t="str">
        <f>I2</f>
        <v>IR</v>
      </c>
      <c r="P1" s="38" t="s">
        <v>38</v>
      </c>
      <c r="Q1" s="39">
        <f>J2</f>
        <v>0.25</v>
      </c>
      <c r="R1" s="40" t="s">
        <v>39</v>
      </c>
      <c r="S1" s="38" t="s">
        <v>22</v>
      </c>
      <c r="T1" s="39">
        <f>K2</f>
        <v>0.5</v>
      </c>
      <c r="U1" s="40" t="s">
        <v>23</v>
      </c>
      <c r="V1" s="38" t="s">
        <v>24</v>
      </c>
      <c r="W1" s="39">
        <f>L2</f>
        <v>1.5</v>
      </c>
      <c r="X1" s="40" t="s">
        <v>25</v>
      </c>
      <c r="Y1" s="38" t="s">
        <v>26</v>
      </c>
      <c r="Z1" s="39">
        <f>M2</f>
        <v>2.5</v>
      </c>
      <c r="AA1" s="40" t="s">
        <v>27</v>
      </c>
    </row>
    <row r="2" spans="1:27">
      <c r="F2" t="s">
        <v>11</v>
      </c>
      <c r="G2" t="s">
        <v>14</v>
      </c>
      <c r="I2" s="25" t="s">
        <v>11</v>
      </c>
      <c r="J2" s="6">
        <f>D53</f>
        <v>0.25</v>
      </c>
      <c r="K2" s="6">
        <f>D54</f>
        <v>0.5</v>
      </c>
      <c r="L2" s="6">
        <f>D55</f>
        <v>1.5</v>
      </c>
      <c r="M2" s="6">
        <f>D56</f>
        <v>2.5</v>
      </c>
      <c r="O2" s="33">
        <v>0</v>
      </c>
      <c r="P2" s="33">
        <f>O2</f>
        <v>0</v>
      </c>
      <c r="Q2" s="34">
        <f t="shared" ref="Q2:AA2" si="0">P2</f>
        <v>0</v>
      </c>
      <c r="R2" s="35">
        <f t="shared" si="0"/>
        <v>0</v>
      </c>
      <c r="S2" s="33">
        <f t="shared" si="0"/>
        <v>0</v>
      </c>
      <c r="T2" s="34">
        <f t="shared" si="0"/>
        <v>0</v>
      </c>
      <c r="U2" s="35">
        <f t="shared" si="0"/>
        <v>0</v>
      </c>
      <c r="V2" s="33">
        <f t="shared" si="0"/>
        <v>0</v>
      </c>
      <c r="W2" s="34">
        <f t="shared" si="0"/>
        <v>0</v>
      </c>
      <c r="X2" s="35">
        <f t="shared" si="0"/>
        <v>0</v>
      </c>
      <c r="Y2" s="33">
        <f t="shared" si="0"/>
        <v>0</v>
      </c>
      <c r="Z2" s="34">
        <f t="shared" si="0"/>
        <v>0</v>
      </c>
      <c r="AA2" s="35">
        <f t="shared" si="0"/>
        <v>0</v>
      </c>
    </row>
    <row r="3" spans="1:27">
      <c r="F3" s="6">
        <f>C52</f>
        <v>0.2</v>
      </c>
      <c r="G3" s="11">
        <f>F52</f>
        <v>9.5223516712187629E-3</v>
      </c>
      <c r="I3" s="11">
        <f>E52</f>
        <v>0.25541338582677164</v>
      </c>
      <c r="J3" s="11">
        <f>E53</f>
        <v>2.6302083333333337E-2</v>
      </c>
      <c r="K3" s="11">
        <f>E54</f>
        <v>4.6760110294117654E-2</v>
      </c>
      <c r="L3" s="11">
        <f>E55</f>
        <v>8.6519607843137281E-2</v>
      </c>
      <c r="M3" s="11">
        <f>E56</f>
        <v>0.12147671568627449</v>
      </c>
      <c r="O3" s="41">
        <f t="shared" ref="O3:O9" si="1">I3</f>
        <v>0.25541338582677164</v>
      </c>
      <c r="P3" s="41">
        <f t="shared" ref="P3:P9" si="2">Q3-$C$13*J15</f>
        <v>2.2273103756003065E-2</v>
      </c>
      <c r="Q3" s="42">
        <f t="shared" ref="Q3:Q9" si="3">J3</f>
        <v>2.6302083333333337E-2</v>
      </c>
      <c r="R3" s="43">
        <f t="shared" ref="R3:R9" si="4">Q3+$C$13*J15</f>
        <v>3.0331062910663609E-2</v>
      </c>
      <c r="S3" s="41">
        <f t="shared" ref="S3:S9" si="5">T3-$C$13*K15</f>
        <v>4.2082186709301056E-2</v>
      </c>
      <c r="T3" s="42">
        <f t="shared" ref="T3:T9" si="6">K3</f>
        <v>4.6760110294117654E-2</v>
      </c>
      <c r="U3" s="43">
        <f t="shared" ref="U3:U9" si="7">T3+$C$13*K15</f>
        <v>5.1438033878934253E-2</v>
      </c>
      <c r="V3" s="41">
        <f t="shared" ref="V3:V9" si="8">W3-$C$13*L15</f>
        <v>7.8197996999330943E-2</v>
      </c>
      <c r="W3" s="42">
        <f t="shared" ref="W3:W9" si="9">L3</f>
        <v>8.6519607843137281E-2</v>
      </c>
      <c r="X3" s="43">
        <f t="shared" ref="X3:X9" si="10">W3+$C$13*L15</f>
        <v>9.4841218686943618E-2</v>
      </c>
      <c r="Y3" s="41">
        <f t="shared" ref="Y3:Y9" si="11">Z3-$C$13*M15</f>
        <v>0.11269836422962705</v>
      </c>
      <c r="Z3" s="42">
        <f t="shared" ref="Z3:Z9" si="12">M3</f>
        <v>0.12147671568627449</v>
      </c>
      <c r="AA3" s="43">
        <f t="shared" ref="AA3:AA9" si="13">Z3+$C$13*M15</f>
        <v>0.13025506714292195</v>
      </c>
    </row>
    <row r="4" spans="1:27">
      <c r="F4" s="6">
        <f>C57</f>
        <v>0.30000000000000004</v>
      </c>
      <c r="G4" s="11">
        <f>F57</f>
        <v>1.3175748449355521E-2</v>
      </c>
      <c r="I4" s="11">
        <f>E57</f>
        <v>0.34645669291338588</v>
      </c>
      <c r="J4" s="11">
        <f>E58</f>
        <v>4.1597732843137253E-2</v>
      </c>
      <c r="K4" s="11">
        <f>E59</f>
        <v>7.2993259803921601E-2</v>
      </c>
      <c r="L4" s="11">
        <f>E60</f>
        <v>0.13182444852941178</v>
      </c>
      <c r="M4" s="11">
        <f>E61</f>
        <v>0.18384650735294117</v>
      </c>
      <c r="O4" s="41">
        <f t="shared" si="1"/>
        <v>0.34645669291338588</v>
      </c>
      <c r="P4" s="41">
        <f t="shared" si="2"/>
        <v>3.6547894387205009E-2</v>
      </c>
      <c r="Q4" s="42">
        <f t="shared" si="3"/>
        <v>4.1597732843137253E-2</v>
      </c>
      <c r="R4" s="43">
        <f t="shared" si="4"/>
        <v>4.6647571299069497E-2</v>
      </c>
      <c r="S4" s="41">
        <f t="shared" si="5"/>
        <v>6.8148832576085311E-2</v>
      </c>
      <c r="T4" s="42">
        <f t="shared" si="6"/>
        <v>7.2993259803921601E-2</v>
      </c>
      <c r="U4" s="43">
        <f t="shared" si="7"/>
        <v>7.7837687031757891E-2</v>
      </c>
      <c r="V4" s="41">
        <f t="shared" si="8"/>
        <v>0.12286468560651098</v>
      </c>
      <c r="W4" s="42">
        <f t="shared" si="9"/>
        <v>0.13182444852941178</v>
      </c>
      <c r="X4" s="43">
        <f t="shared" si="10"/>
        <v>0.14078421145231257</v>
      </c>
      <c r="Y4" s="41">
        <f t="shared" si="11"/>
        <v>0.17293595112039462</v>
      </c>
      <c r="Z4" s="42">
        <f t="shared" si="12"/>
        <v>0.18384650735294117</v>
      </c>
      <c r="AA4" s="43">
        <f t="shared" si="13"/>
        <v>0.19475706358548772</v>
      </c>
    </row>
    <row r="5" spans="1:27">
      <c r="F5" s="6">
        <f>C62</f>
        <v>0.4</v>
      </c>
      <c r="G5" s="11">
        <f>F62</f>
        <v>1.6192864408468587E-2</v>
      </c>
      <c r="I5" s="11">
        <f>E62</f>
        <v>0.43848425196850399</v>
      </c>
      <c r="J5" s="11">
        <f>E63</f>
        <v>5.2458639705882354E-2</v>
      </c>
      <c r="K5" s="11">
        <f>E64</f>
        <v>9.0073529411764691E-2</v>
      </c>
      <c r="L5" s="11">
        <f>E65</f>
        <v>0.15795036764705883</v>
      </c>
      <c r="M5" s="11">
        <f>E66</f>
        <v>0.21668198529411767</v>
      </c>
      <c r="O5" s="41">
        <f t="shared" si="1"/>
        <v>0.43848425196850399</v>
      </c>
      <c r="P5" s="41">
        <f t="shared" si="2"/>
        <v>4.605078991126229E-2</v>
      </c>
      <c r="Q5" s="42">
        <f t="shared" si="3"/>
        <v>5.2458639705882354E-2</v>
      </c>
      <c r="R5" s="43">
        <f t="shared" si="4"/>
        <v>5.8866489500502418E-2</v>
      </c>
      <c r="S5" s="41">
        <f t="shared" si="5"/>
        <v>8.4367691277713291E-2</v>
      </c>
      <c r="T5" s="42">
        <f t="shared" si="6"/>
        <v>9.0073529411764691E-2</v>
      </c>
      <c r="U5" s="43">
        <f t="shared" si="7"/>
        <v>9.5779367545816091E-2</v>
      </c>
      <c r="V5" s="41">
        <f t="shared" si="8"/>
        <v>0.14626387923102976</v>
      </c>
      <c r="W5" s="42">
        <f t="shared" si="9"/>
        <v>0.15795036764705883</v>
      </c>
      <c r="X5" s="43">
        <f t="shared" si="10"/>
        <v>0.1696368560630879</v>
      </c>
      <c r="Y5" s="41">
        <f t="shared" si="11"/>
        <v>0.18592148258254074</v>
      </c>
      <c r="Z5" s="42">
        <f t="shared" si="12"/>
        <v>0.21668198529411767</v>
      </c>
      <c r="AA5" s="43">
        <f t="shared" si="13"/>
        <v>0.2474424880056946</v>
      </c>
    </row>
    <row r="6" spans="1:27">
      <c r="F6" s="6">
        <f>C67</f>
        <v>0.5</v>
      </c>
      <c r="G6" s="11">
        <f>F67</f>
        <v>1.7540684574760209E-2</v>
      </c>
      <c r="I6" s="11">
        <f>E67</f>
        <v>0.51033464566929132</v>
      </c>
      <c r="J6" s="11">
        <f>E68</f>
        <v>6.0033700980392166E-2</v>
      </c>
      <c r="K6" s="11">
        <f>E69</f>
        <v>0.10058976715686274</v>
      </c>
      <c r="L6" s="11">
        <f>E70</f>
        <v>0.17357536764705883</v>
      </c>
      <c r="M6" s="11">
        <f>E71</f>
        <v>0.23554687500000002</v>
      </c>
      <c r="O6" s="41">
        <f t="shared" si="1"/>
        <v>0.51033464566929132</v>
      </c>
      <c r="P6" s="41">
        <f t="shared" si="2"/>
        <v>5.4037981585716627E-2</v>
      </c>
      <c r="Q6" s="42">
        <f t="shared" si="3"/>
        <v>6.0033700980392166E-2</v>
      </c>
      <c r="R6" s="43">
        <f t="shared" si="4"/>
        <v>6.6029420375067704E-2</v>
      </c>
      <c r="S6" s="41">
        <f t="shared" si="5"/>
        <v>9.4638039776133803E-2</v>
      </c>
      <c r="T6" s="42">
        <f t="shared" si="6"/>
        <v>0.10058976715686274</v>
      </c>
      <c r="U6" s="43">
        <f t="shared" si="7"/>
        <v>0.10654149453759168</v>
      </c>
      <c r="V6" s="41">
        <f t="shared" si="8"/>
        <v>0.16100655564501448</v>
      </c>
      <c r="W6" s="42">
        <f t="shared" si="9"/>
        <v>0.17357536764705883</v>
      </c>
      <c r="X6" s="43">
        <f t="shared" si="10"/>
        <v>0.18614417964910318</v>
      </c>
      <c r="Y6" s="41">
        <f t="shared" si="11"/>
        <v>0.20229547523144525</v>
      </c>
      <c r="Z6" s="42">
        <f t="shared" si="12"/>
        <v>0.23554687500000002</v>
      </c>
      <c r="AA6" s="43">
        <f t="shared" si="13"/>
        <v>0.26879827476855478</v>
      </c>
    </row>
    <row r="7" spans="1:27">
      <c r="F7" s="6">
        <f>C72</f>
        <v>0.6</v>
      </c>
      <c r="G7" s="11">
        <f>F72</f>
        <v>2.121970547749898E-2</v>
      </c>
      <c r="I7" s="11">
        <f>E72</f>
        <v>0.61466535433070868</v>
      </c>
      <c r="J7" s="11">
        <f>E73</f>
        <v>6.8083639705882354E-2</v>
      </c>
      <c r="K7" s="11">
        <f>E74</f>
        <v>0.10798866421568629</v>
      </c>
      <c r="L7" s="11">
        <f>E75</f>
        <v>0.1887484681372549</v>
      </c>
      <c r="M7" s="11">
        <f>E76</f>
        <v>0.24151348039215684</v>
      </c>
      <c r="O7" s="41">
        <f t="shared" si="1"/>
        <v>0.61466535433070868</v>
      </c>
      <c r="P7" s="41">
        <f t="shared" si="2"/>
        <v>6.2251683119655878E-2</v>
      </c>
      <c r="Q7" s="42">
        <f t="shared" si="3"/>
        <v>6.8083639705882354E-2</v>
      </c>
      <c r="R7" s="43">
        <f t="shared" si="4"/>
        <v>7.3915596292108837E-2</v>
      </c>
      <c r="S7" s="41">
        <f t="shared" si="5"/>
        <v>0.10237949822860999</v>
      </c>
      <c r="T7" s="42">
        <f t="shared" si="6"/>
        <v>0.10798866421568629</v>
      </c>
      <c r="U7" s="43">
        <f t="shared" si="7"/>
        <v>0.11359783020276258</v>
      </c>
      <c r="V7" s="41">
        <f t="shared" si="8"/>
        <v>0.17317708973807314</v>
      </c>
      <c r="W7" s="42">
        <f t="shared" si="9"/>
        <v>0.1887484681372549</v>
      </c>
      <c r="X7" s="43">
        <f t="shared" si="10"/>
        <v>0.20431984653643667</v>
      </c>
      <c r="Y7" s="41">
        <f t="shared" si="11"/>
        <v>0.19653412522617369</v>
      </c>
      <c r="Z7" s="42">
        <f t="shared" si="12"/>
        <v>0.24151348039215684</v>
      </c>
      <c r="AA7" s="43">
        <f t="shared" si="13"/>
        <v>0.28649283555813998</v>
      </c>
    </row>
    <row r="8" spans="1:27">
      <c r="D8" s="6"/>
      <c r="F8" s="6">
        <f>C77</f>
        <v>0.7</v>
      </c>
      <c r="G8" s="11">
        <f>F77</f>
        <v>2.5876656260086575E-2</v>
      </c>
      <c r="I8" s="11">
        <f>E77</f>
        <v>0.74803149606299235</v>
      </c>
      <c r="J8" s="11">
        <f>E78</f>
        <v>7.5888480392156857E-2</v>
      </c>
      <c r="K8" s="11">
        <f>E79</f>
        <v>0.11596200980392157</v>
      </c>
      <c r="L8" s="11">
        <f>E80</f>
        <v>0.19546568627450983</v>
      </c>
      <c r="M8" s="11">
        <f>E81</f>
        <v>0.22800245098039215</v>
      </c>
      <c r="O8" s="41">
        <f t="shared" si="1"/>
        <v>0.74803149606299235</v>
      </c>
      <c r="P8" s="41">
        <f t="shared" si="2"/>
        <v>6.9820076166638378E-2</v>
      </c>
      <c r="Q8" s="42">
        <f t="shared" si="3"/>
        <v>7.5888480392156857E-2</v>
      </c>
      <c r="R8" s="43">
        <f t="shared" si="4"/>
        <v>8.1956884617675335E-2</v>
      </c>
      <c r="S8" s="41">
        <f t="shared" si="5"/>
        <v>0.1083007355450338</v>
      </c>
      <c r="T8" s="42">
        <f t="shared" si="6"/>
        <v>0.11596200980392157</v>
      </c>
      <c r="U8" s="43">
        <f t="shared" si="7"/>
        <v>0.12362328406280934</v>
      </c>
      <c r="V8" s="41">
        <f t="shared" si="8"/>
        <v>0.15196126760831835</v>
      </c>
      <c r="W8" s="42">
        <f t="shared" si="9"/>
        <v>0.19546568627450983</v>
      </c>
      <c r="X8" s="43">
        <f t="shared" si="10"/>
        <v>0.23897010494070131</v>
      </c>
      <c r="Y8" s="41">
        <f t="shared" si="11"/>
        <v>0.13516010311535037</v>
      </c>
      <c r="Z8" s="42">
        <f t="shared" si="12"/>
        <v>0.22800245098039215</v>
      </c>
      <c r="AA8" s="43">
        <f t="shared" si="13"/>
        <v>0.32084479884543393</v>
      </c>
    </row>
    <row r="9" spans="1:27">
      <c r="D9" s="6"/>
      <c r="F9" s="6">
        <f>C82</f>
        <v>0.89999999999999991</v>
      </c>
      <c r="G9" s="11">
        <f>F82</f>
        <v>2.9316833371860581E-2</v>
      </c>
      <c r="I9" s="11">
        <f>E82</f>
        <v>0.90895669291338588</v>
      </c>
      <c r="J9" s="11">
        <f>E83</f>
        <v>8.3432904411764708E-2</v>
      </c>
      <c r="K9" s="11">
        <f>E84</f>
        <v>0.12390471813725493</v>
      </c>
      <c r="L9" s="11">
        <f>E85</f>
        <v>0.19254748774509808</v>
      </c>
      <c r="M9" s="11">
        <f>E86</f>
        <v>0.20664828431372551</v>
      </c>
      <c r="O9" s="44">
        <f t="shared" si="1"/>
        <v>0.90895669291338588</v>
      </c>
      <c r="P9" s="44">
        <f t="shared" si="2"/>
        <v>7.6420502562818488E-2</v>
      </c>
      <c r="Q9" s="45">
        <f t="shared" si="3"/>
        <v>8.3432904411764708E-2</v>
      </c>
      <c r="R9" s="46">
        <f t="shared" si="4"/>
        <v>9.0445306260710928E-2</v>
      </c>
      <c r="S9" s="44">
        <f t="shared" si="5"/>
        <v>0.11768200204500012</v>
      </c>
      <c r="T9" s="45">
        <f t="shared" si="6"/>
        <v>0.12390471813725493</v>
      </c>
      <c r="U9" s="46">
        <f t="shared" si="7"/>
        <v>0.13012743422950973</v>
      </c>
      <c r="V9" s="44">
        <f t="shared" si="8"/>
        <v>0.14634553775901055</v>
      </c>
      <c r="W9" s="45">
        <f t="shared" si="9"/>
        <v>0.19254748774509808</v>
      </c>
      <c r="X9" s="46">
        <f t="shared" si="10"/>
        <v>0.23874943773118562</v>
      </c>
      <c r="Y9" s="44">
        <f t="shared" si="11"/>
        <v>0.1224426734481787</v>
      </c>
      <c r="Z9" s="45">
        <f t="shared" si="12"/>
        <v>0.20664828431372551</v>
      </c>
      <c r="AA9" s="46">
        <f t="shared" si="13"/>
        <v>0.29085389517927229</v>
      </c>
    </row>
    <row r="10" spans="1:27" ht="15.75" thickBot="1">
      <c r="D10" s="6"/>
      <c r="I10" t="s">
        <v>16</v>
      </c>
      <c r="J10" s="11">
        <f>MAX(J3:J9)</f>
        <v>8.3432904411764708E-2</v>
      </c>
      <c r="K10" s="11">
        <f t="shared" ref="K10:M10" si="14">MAX(K3:K9)</f>
        <v>0.12390471813725493</v>
      </c>
      <c r="L10" s="11">
        <f t="shared" si="14"/>
        <v>0.19546568627450983</v>
      </c>
      <c r="M10" s="11">
        <f t="shared" si="14"/>
        <v>0.24151348039215684</v>
      </c>
    </row>
    <row r="11" spans="1:27">
      <c r="A11" s="69" t="s">
        <v>18</v>
      </c>
      <c r="B11" s="70"/>
      <c r="C11" s="50">
        <v>255</v>
      </c>
      <c r="I11" t="s">
        <v>17</v>
      </c>
      <c r="J11" s="11">
        <f>J10-J9</f>
        <v>0</v>
      </c>
      <c r="K11" s="11">
        <f t="shared" ref="K11:M11" si="15">K10-K9</f>
        <v>0</v>
      </c>
      <c r="L11" s="11">
        <f t="shared" si="15"/>
        <v>2.9181985294117474E-3</v>
      </c>
      <c r="M11" s="11">
        <f t="shared" si="15"/>
        <v>3.4865196078431332E-2</v>
      </c>
      <c r="O11" s="58" t="s">
        <v>13</v>
      </c>
      <c r="P11" s="58"/>
      <c r="Q11" s="58"/>
      <c r="R11" s="58"/>
      <c r="S11" s="58"/>
      <c r="T11" s="58"/>
      <c r="U11" s="58"/>
    </row>
    <row r="12" spans="1:27">
      <c r="A12" s="71" t="s">
        <v>20</v>
      </c>
      <c r="B12" s="72"/>
      <c r="C12" s="51">
        <v>40</v>
      </c>
      <c r="O12" s="2" t="s">
        <v>0</v>
      </c>
      <c r="P12" s="59" t="s">
        <v>1</v>
      </c>
      <c r="Q12" s="60"/>
      <c r="R12" s="25" t="s">
        <v>5</v>
      </c>
      <c r="S12" s="4" t="s">
        <v>7</v>
      </c>
      <c r="T12" s="25" t="s">
        <v>6</v>
      </c>
      <c r="U12" s="4" t="s">
        <v>3</v>
      </c>
    </row>
    <row r="13" spans="1:27">
      <c r="A13" s="73" t="s">
        <v>21</v>
      </c>
      <c r="B13" s="74"/>
      <c r="C13" s="51">
        <v>1.5</v>
      </c>
      <c r="I13" s="68" t="s">
        <v>14</v>
      </c>
      <c r="J13" s="68"/>
      <c r="K13" s="68"/>
      <c r="L13" s="68"/>
      <c r="M13" s="68"/>
      <c r="O13" s="3">
        <v>1</v>
      </c>
      <c r="P13" s="67">
        <f>J2</f>
        <v>0.25</v>
      </c>
      <c r="Q13" s="49" t="s">
        <v>16</v>
      </c>
      <c r="R13" s="8">
        <f>E88-3*F88</f>
        <v>6.9408100713872253E-2</v>
      </c>
      <c r="S13" s="8">
        <f>E88</f>
        <v>8.3432904411764708E-2</v>
      </c>
      <c r="T13" s="8">
        <f>E88+3*F88</f>
        <v>9.7457708109657162E-2</v>
      </c>
      <c r="U13" s="4" t="s">
        <v>2</v>
      </c>
    </row>
    <row r="14" spans="1:27" ht="15.75" thickBot="1">
      <c r="A14" s="75" t="s">
        <v>36</v>
      </c>
      <c r="B14" s="76"/>
      <c r="C14" s="52">
        <f>COUNT(data0!E2:AJ2)</f>
        <v>16</v>
      </c>
      <c r="I14" s="25" t="str">
        <f>I2</f>
        <v>IR</v>
      </c>
      <c r="J14" s="6">
        <f t="shared" ref="J14:M14" si="16">J2</f>
        <v>0.25</v>
      </c>
      <c r="K14" s="6">
        <f t="shared" si="16"/>
        <v>0.5</v>
      </c>
      <c r="L14" s="6">
        <f t="shared" si="16"/>
        <v>1.5</v>
      </c>
      <c r="M14" s="6">
        <f t="shared" si="16"/>
        <v>2.5</v>
      </c>
      <c r="O14" s="3">
        <f>O13+0.01</f>
        <v>1.01</v>
      </c>
      <c r="P14" s="67"/>
      <c r="Q14" s="49" t="s">
        <v>17</v>
      </c>
      <c r="R14" s="8">
        <f t="shared" ref="R14:R20" si="17">E89-3*F89</f>
        <v>0</v>
      </c>
      <c r="S14" s="8">
        <f t="shared" ref="S14:S20" si="18">E89</f>
        <v>0</v>
      </c>
      <c r="T14" s="8">
        <f t="shared" ref="T14:T20" si="19">E89+3*F89</f>
        <v>0</v>
      </c>
      <c r="U14" s="4" t="str">
        <f>U13</f>
        <v>%FSR</v>
      </c>
    </row>
    <row r="15" spans="1:27">
      <c r="D15" s="6"/>
      <c r="I15">
        <f t="shared" ref="I15:I21" si="20">I3</f>
        <v>0.25541338582677164</v>
      </c>
      <c r="J15" s="11">
        <f>F53</f>
        <v>2.6859863848868477E-3</v>
      </c>
      <c r="K15" s="11">
        <f>F54</f>
        <v>3.1186157232110643E-3</v>
      </c>
      <c r="L15" s="11">
        <f>F55</f>
        <v>5.5477405625375606E-3</v>
      </c>
      <c r="M15" s="11">
        <f>F56</f>
        <v>5.8522343044316314E-3</v>
      </c>
      <c r="O15" s="3">
        <f>O14+0.01</f>
        <v>1.02</v>
      </c>
      <c r="P15" s="67">
        <f>K2</f>
        <v>0.5</v>
      </c>
      <c r="Q15" s="49" t="str">
        <f t="shared" ref="Q15:Q20" si="21">Q13</f>
        <v>Rise</v>
      </c>
      <c r="R15" s="8">
        <f t="shared" si="17"/>
        <v>0.11145928595274532</v>
      </c>
      <c r="S15" s="8">
        <f t="shared" si="18"/>
        <v>0.12390471813725493</v>
      </c>
      <c r="T15" s="8">
        <f t="shared" si="19"/>
        <v>0.13635015032176453</v>
      </c>
      <c r="U15" s="4" t="str">
        <f t="shared" ref="U15:U20" si="22">U14</f>
        <v>%FSR</v>
      </c>
    </row>
    <row r="16" spans="1:27">
      <c r="I16">
        <f t="shared" si="20"/>
        <v>0.34645669291338588</v>
      </c>
      <c r="J16" s="11">
        <f>F58</f>
        <v>3.366558970621495E-3</v>
      </c>
      <c r="K16" s="11">
        <f>F59</f>
        <v>3.2296181518908589E-3</v>
      </c>
      <c r="L16" s="11">
        <f>F60</f>
        <v>5.973175281933865E-3</v>
      </c>
      <c r="M16" s="11">
        <f>F61</f>
        <v>7.2737041550310372E-3</v>
      </c>
      <c r="O16" s="3">
        <f>O15+0.01</f>
        <v>1.03</v>
      </c>
      <c r="P16" s="67"/>
      <c r="Q16" s="49" t="str">
        <f t="shared" si="21"/>
        <v>Droop</v>
      </c>
      <c r="R16" s="8">
        <f t="shared" si="17"/>
        <v>0</v>
      </c>
      <c r="S16" s="8">
        <f t="shared" si="18"/>
        <v>0</v>
      </c>
      <c r="T16" s="8">
        <f t="shared" si="19"/>
        <v>0</v>
      </c>
      <c r="U16" s="4" t="str">
        <f t="shared" si="22"/>
        <v>%FSR</v>
      </c>
    </row>
    <row r="17" spans="4:27">
      <c r="D17" s="6"/>
      <c r="I17">
        <f t="shared" si="20"/>
        <v>0.43848425196850399</v>
      </c>
      <c r="J17" s="11">
        <f>F63</f>
        <v>4.2718998630800415E-3</v>
      </c>
      <c r="K17" s="11">
        <f>F64</f>
        <v>3.8038920893676007E-3</v>
      </c>
      <c r="L17" s="11">
        <f>F65</f>
        <v>7.7909922773527103E-3</v>
      </c>
      <c r="M17" s="11">
        <f>F66</f>
        <v>2.0507001807717948E-2</v>
      </c>
      <c r="O17" s="3">
        <f t="shared" ref="O17:O20" si="23">O16+0.01</f>
        <v>1.04</v>
      </c>
      <c r="P17" s="67">
        <f>L2</f>
        <v>1.5</v>
      </c>
      <c r="Q17" s="49" t="str">
        <f t="shared" si="21"/>
        <v>Rise</v>
      </c>
      <c r="R17" s="8">
        <f t="shared" si="17"/>
        <v>0.15246031556410269</v>
      </c>
      <c r="S17" s="8">
        <f t="shared" si="18"/>
        <v>0.20490196078431377</v>
      </c>
      <c r="T17" s="8">
        <f t="shared" si="19"/>
        <v>0.25734360600452488</v>
      </c>
      <c r="U17" s="4" t="str">
        <f t="shared" si="22"/>
        <v>%FSR</v>
      </c>
    </row>
    <row r="18" spans="4:27">
      <c r="D18" s="6"/>
      <c r="I18">
        <f t="shared" si="20"/>
        <v>0.51033464566929132</v>
      </c>
      <c r="J18" s="11">
        <f>F68</f>
        <v>3.9971462631170247E-3</v>
      </c>
      <c r="K18" s="11">
        <f>F69</f>
        <v>3.9678182538192951E-3</v>
      </c>
      <c r="L18" s="11">
        <f>F70</f>
        <v>8.3792080013628967E-3</v>
      </c>
      <c r="M18" s="11">
        <f>F71</f>
        <v>2.2167599845703174E-2</v>
      </c>
      <c r="O18" s="3">
        <f t="shared" si="23"/>
        <v>1.05</v>
      </c>
      <c r="P18" s="67"/>
      <c r="Q18" s="49" t="str">
        <f t="shared" si="21"/>
        <v>Droop</v>
      </c>
      <c r="R18" s="8">
        <f t="shared" si="17"/>
        <v>-4.0506001049091016E-2</v>
      </c>
      <c r="S18" s="8">
        <f t="shared" si="18"/>
        <v>1.2354473039215698E-2</v>
      </c>
      <c r="T18" s="8">
        <f t="shared" si="19"/>
        <v>6.5214947127522405E-2</v>
      </c>
      <c r="U18" s="4" t="str">
        <f t="shared" si="22"/>
        <v>%FSR</v>
      </c>
    </row>
    <row r="19" spans="4:27">
      <c r="D19" s="6"/>
      <c r="I19">
        <f t="shared" si="20"/>
        <v>0.61466535433070868</v>
      </c>
      <c r="J19" s="11">
        <f>F73</f>
        <v>3.8879710574843177E-3</v>
      </c>
      <c r="K19" s="11">
        <f>F74</f>
        <v>3.7394439913842003E-3</v>
      </c>
      <c r="L19" s="11">
        <f>F75</f>
        <v>1.0380918932787853E-2</v>
      </c>
      <c r="M19" s="11">
        <f>F76</f>
        <v>2.9986236777322085E-2</v>
      </c>
      <c r="O19" s="3">
        <f t="shared" si="23"/>
        <v>1.06</v>
      </c>
      <c r="P19" s="67">
        <f>M2</f>
        <v>2.5</v>
      </c>
      <c r="Q19" s="49" t="str">
        <f t="shared" si="21"/>
        <v>Rise</v>
      </c>
      <c r="R19" s="8">
        <f t="shared" si="17"/>
        <v>0.15365567439169661</v>
      </c>
      <c r="S19" s="8">
        <f t="shared" si="18"/>
        <v>0.24846813725490199</v>
      </c>
      <c r="T19" s="8">
        <f t="shared" si="19"/>
        <v>0.34328060011810735</v>
      </c>
      <c r="U19" s="4" t="str">
        <f t="shared" si="22"/>
        <v>%FSR</v>
      </c>
    </row>
    <row r="20" spans="4:27">
      <c r="D20" s="6"/>
      <c r="I20">
        <f t="shared" si="20"/>
        <v>0.74803149606299235</v>
      </c>
      <c r="J20" s="11">
        <f>F78</f>
        <v>4.0456028170123177E-3</v>
      </c>
      <c r="K20" s="11">
        <f>F79</f>
        <v>5.107516172591843E-3</v>
      </c>
      <c r="L20" s="11">
        <f>F80</f>
        <v>2.9002945777460997E-2</v>
      </c>
      <c r="M20" s="11">
        <f>F81</f>
        <v>6.1894898576694522E-2</v>
      </c>
      <c r="O20" s="3">
        <f t="shared" si="23"/>
        <v>1.07</v>
      </c>
      <c r="P20" s="67"/>
      <c r="Q20" s="49" t="str">
        <f t="shared" si="21"/>
        <v>Droop</v>
      </c>
      <c r="R20" s="8">
        <f t="shared" si="17"/>
        <v>-5.5400331925157038E-2</v>
      </c>
      <c r="S20" s="8">
        <f t="shared" si="18"/>
        <v>4.1819852941176482E-2</v>
      </c>
      <c r="T20" s="8">
        <f t="shared" si="19"/>
        <v>0.13904003780751001</v>
      </c>
      <c r="U20" s="4" t="str">
        <f t="shared" si="22"/>
        <v>%FSR</v>
      </c>
    </row>
    <row r="21" spans="4:27">
      <c r="I21">
        <f t="shared" si="20"/>
        <v>0.90895669291338588</v>
      </c>
      <c r="J21" s="11">
        <f>F83</f>
        <v>4.6749345659641501E-3</v>
      </c>
      <c r="K21" s="11">
        <f>F84</f>
        <v>4.1484773948365352E-3</v>
      </c>
      <c r="L21" s="11">
        <f>F85</f>
        <v>3.0801299990725017E-2</v>
      </c>
      <c r="M21" s="11">
        <f>F86</f>
        <v>5.6137073910364536E-2</v>
      </c>
    </row>
    <row r="22" spans="4:27">
      <c r="D22" s="6"/>
    </row>
    <row r="23" spans="4:27">
      <c r="I23" s="68" t="str">
        <f>I1</f>
        <v>Mean</v>
      </c>
      <c r="J23" s="68"/>
      <c r="K23" s="68"/>
      <c r="L23" s="68"/>
      <c r="M23" s="68"/>
      <c r="O23" s="47" t="str">
        <f>I24</f>
        <v>kLux</v>
      </c>
      <c r="P23" s="38" t="s">
        <v>28</v>
      </c>
      <c r="Q23" s="48">
        <f>J24</f>
        <v>63.75</v>
      </c>
      <c r="R23" s="40" t="s">
        <v>29</v>
      </c>
      <c r="S23" s="38" t="s">
        <v>30</v>
      </c>
      <c r="T23" s="48">
        <f>K24</f>
        <v>127.5</v>
      </c>
      <c r="U23" s="40" t="s">
        <v>31</v>
      </c>
      <c r="V23" s="38" t="s">
        <v>32</v>
      </c>
      <c r="W23" s="48">
        <f>L24</f>
        <v>382.5</v>
      </c>
      <c r="X23" s="40" t="s">
        <v>33</v>
      </c>
      <c r="Y23" s="38" t="s">
        <v>34</v>
      </c>
      <c r="Z23" s="48">
        <f>M24</f>
        <v>637.5</v>
      </c>
      <c r="AA23" s="40" t="s">
        <v>35</v>
      </c>
    </row>
    <row r="24" spans="4:27">
      <c r="I24" s="25" t="s">
        <v>19</v>
      </c>
      <c r="J24" s="21">
        <f t="shared" ref="J24:M33" si="24">J2*$C$11</f>
        <v>63.75</v>
      </c>
      <c r="K24" s="21">
        <f t="shared" si="24"/>
        <v>127.5</v>
      </c>
      <c r="L24" s="21">
        <f t="shared" si="24"/>
        <v>382.5</v>
      </c>
      <c r="M24" s="21">
        <f t="shared" si="24"/>
        <v>637.5</v>
      </c>
      <c r="O24" s="33">
        <v>0</v>
      </c>
      <c r="P24" s="33">
        <f>O24</f>
        <v>0</v>
      </c>
      <c r="Q24" s="34">
        <f t="shared" ref="Q24:AA24" si="25">P24</f>
        <v>0</v>
      </c>
      <c r="R24" s="35">
        <f t="shared" si="25"/>
        <v>0</v>
      </c>
      <c r="S24" s="33">
        <f t="shared" si="25"/>
        <v>0</v>
      </c>
      <c r="T24" s="34">
        <f t="shared" si="25"/>
        <v>0</v>
      </c>
      <c r="U24" s="35">
        <f t="shared" si="25"/>
        <v>0</v>
      </c>
      <c r="V24" s="33">
        <f t="shared" si="25"/>
        <v>0</v>
      </c>
      <c r="W24" s="34">
        <f t="shared" si="25"/>
        <v>0</v>
      </c>
      <c r="X24" s="35">
        <f t="shared" si="25"/>
        <v>0</v>
      </c>
      <c r="Y24" s="33">
        <f t="shared" si="25"/>
        <v>0</v>
      </c>
      <c r="Z24" s="34">
        <f t="shared" si="25"/>
        <v>0</v>
      </c>
      <c r="AA24" s="35">
        <f t="shared" si="25"/>
        <v>0</v>
      </c>
    </row>
    <row r="25" spans="4:27">
      <c r="I25" s="21">
        <f t="shared" ref="I25:I31" si="26">I15*$C$12</f>
        <v>10.216535433070867</v>
      </c>
      <c r="J25" s="21">
        <f t="shared" si="24"/>
        <v>6.7070312500000009</v>
      </c>
      <c r="K25" s="21">
        <f t="shared" si="24"/>
        <v>11.923828125000002</v>
      </c>
      <c r="L25" s="21">
        <f t="shared" si="24"/>
        <v>22.062500000000007</v>
      </c>
      <c r="M25" s="21">
        <f t="shared" si="24"/>
        <v>30.976562499999996</v>
      </c>
      <c r="O25" s="41">
        <f t="shared" ref="O25:O31" si="27">I25</f>
        <v>10.216535433070867</v>
      </c>
      <c r="P25" s="41">
        <f t="shared" ref="P25:P31" si="28">Q25-$C$13*J37</f>
        <v>5.6796414577807814</v>
      </c>
      <c r="Q25" s="42">
        <f t="shared" ref="Q25:Q31" si="29">J25</f>
        <v>6.7070312500000009</v>
      </c>
      <c r="R25" s="43">
        <f t="shared" ref="R25:R31" si="30">Q25+$C$13*J37</f>
        <v>7.7344210422192203</v>
      </c>
      <c r="S25" s="41">
        <f t="shared" ref="S25:S31" si="31">T25-$C$13*K37</f>
        <v>10.730957610871769</v>
      </c>
      <c r="T25" s="42">
        <f t="shared" ref="T25:T31" si="32">K25</f>
        <v>11.923828125000002</v>
      </c>
      <c r="U25" s="43">
        <f t="shared" ref="U25:U31" si="33">T25+$C$13*K37</f>
        <v>13.116698639128234</v>
      </c>
      <c r="V25" s="41">
        <f t="shared" ref="V25:V31" si="34">W25-$C$13*L37</f>
        <v>19.940489234829389</v>
      </c>
      <c r="W25" s="42">
        <f t="shared" ref="W25:W31" si="35">L25</f>
        <v>22.062500000000007</v>
      </c>
      <c r="X25" s="43">
        <f t="shared" ref="X25:X31" si="36">W25+$C$13*L37</f>
        <v>24.184510765170625</v>
      </c>
      <c r="Y25" s="41">
        <f t="shared" ref="Y25:Y31" si="37">Z25-$C$13*M37</f>
        <v>28.738082878554899</v>
      </c>
      <c r="Z25" s="42">
        <f t="shared" ref="Z25:Z31" si="38">M25</f>
        <v>30.976562499999996</v>
      </c>
      <c r="AA25" s="43">
        <f t="shared" ref="AA25:AA31" si="39">Z25+$C$13*M37</f>
        <v>33.215042121445094</v>
      </c>
    </row>
    <row r="26" spans="4:27">
      <c r="I26" s="21">
        <f t="shared" si="26"/>
        <v>13.858267716535435</v>
      </c>
      <c r="J26" s="21">
        <f t="shared" si="24"/>
        <v>10.607421875</v>
      </c>
      <c r="K26" s="21">
        <f t="shared" si="24"/>
        <v>18.613281250000007</v>
      </c>
      <c r="L26" s="21">
        <f t="shared" si="24"/>
        <v>33.615234375</v>
      </c>
      <c r="M26" s="21">
        <f t="shared" si="24"/>
        <v>46.880859375</v>
      </c>
      <c r="O26" s="41">
        <f t="shared" si="27"/>
        <v>13.858267716535435</v>
      </c>
      <c r="P26" s="41">
        <f t="shared" si="28"/>
        <v>9.3197130687372791</v>
      </c>
      <c r="Q26" s="42">
        <f t="shared" si="29"/>
        <v>10.607421875</v>
      </c>
      <c r="R26" s="43">
        <f t="shared" si="30"/>
        <v>11.895130681262721</v>
      </c>
      <c r="S26" s="41">
        <f t="shared" si="31"/>
        <v>17.377952306901754</v>
      </c>
      <c r="T26" s="42">
        <f t="shared" si="32"/>
        <v>18.613281250000007</v>
      </c>
      <c r="U26" s="43">
        <f t="shared" si="33"/>
        <v>19.84861019309826</v>
      </c>
      <c r="V26" s="41">
        <f t="shared" si="34"/>
        <v>31.330494829660296</v>
      </c>
      <c r="W26" s="42">
        <f t="shared" si="35"/>
        <v>33.615234375</v>
      </c>
      <c r="X26" s="43">
        <f t="shared" si="36"/>
        <v>35.899973920339704</v>
      </c>
      <c r="Y26" s="41">
        <f t="shared" si="37"/>
        <v>44.098667535700628</v>
      </c>
      <c r="Z26" s="42">
        <f t="shared" si="38"/>
        <v>46.880859375</v>
      </c>
      <c r="AA26" s="43">
        <f t="shared" si="39"/>
        <v>49.663051214299372</v>
      </c>
    </row>
    <row r="27" spans="4:27">
      <c r="D27" s="6"/>
      <c r="I27" s="21">
        <f t="shared" si="26"/>
        <v>17.539370078740159</v>
      </c>
      <c r="J27" s="21">
        <f t="shared" si="24"/>
        <v>13.376953125</v>
      </c>
      <c r="K27" s="21">
        <f t="shared" si="24"/>
        <v>22.968749999999996</v>
      </c>
      <c r="L27" s="21">
        <f t="shared" si="24"/>
        <v>40.27734375</v>
      </c>
      <c r="M27" s="21">
        <f t="shared" si="24"/>
        <v>55.253906250000007</v>
      </c>
      <c r="O27" s="41">
        <f t="shared" si="27"/>
        <v>17.539370078740159</v>
      </c>
      <c r="P27" s="41">
        <f t="shared" si="28"/>
        <v>11.742951427371883</v>
      </c>
      <c r="Q27" s="42">
        <f t="shared" si="29"/>
        <v>13.376953125</v>
      </c>
      <c r="R27" s="43">
        <f t="shared" si="30"/>
        <v>15.010954822628117</v>
      </c>
      <c r="S27" s="41">
        <f t="shared" si="31"/>
        <v>21.51376127581689</v>
      </c>
      <c r="T27" s="42">
        <f t="shared" si="32"/>
        <v>22.968749999999996</v>
      </c>
      <c r="U27" s="43">
        <f t="shared" si="33"/>
        <v>24.423738724183103</v>
      </c>
      <c r="V27" s="41">
        <f t="shared" si="34"/>
        <v>37.297289203912591</v>
      </c>
      <c r="W27" s="42">
        <f t="shared" si="35"/>
        <v>40.27734375</v>
      </c>
      <c r="X27" s="43">
        <f t="shared" si="36"/>
        <v>43.257398296087409</v>
      </c>
      <c r="Y27" s="41">
        <f t="shared" si="37"/>
        <v>47.409978058547892</v>
      </c>
      <c r="Z27" s="42">
        <f t="shared" si="38"/>
        <v>55.253906250000007</v>
      </c>
      <c r="AA27" s="43">
        <f t="shared" si="39"/>
        <v>63.097834441452122</v>
      </c>
    </row>
    <row r="28" spans="4:27">
      <c r="D28" s="6"/>
      <c r="I28" s="21">
        <f t="shared" si="26"/>
        <v>20.413385826771652</v>
      </c>
      <c r="J28" s="21">
        <f t="shared" si="24"/>
        <v>15.308593750000002</v>
      </c>
      <c r="K28" s="21">
        <f t="shared" si="24"/>
        <v>25.650390625</v>
      </c>
      <c r="L28" s="21">
        <f t="shared" si="24"/>
        <v>44.26171875</v>
      </c>
      <c r="M28" s="21">
        <f t="shared" si="24"/>
        <v>60.064453125000007</v>
      </c>
      <c r="O28" s="41">
        <f t="shared" si="27"/>
        <v>20.413385826771652</v>
      </c>
      <c r="P28" s="41">
        <f t="shared" si="28"/>
        <v>13.77968530435774</v>
      </c>
      <c r="Q28" s="42">
        <f t="shared" si="29"/>
        <v>15.308593750000002</v>
      </c>
      <c r="R28" s="43">
        <f t="shared" si="30"/>
        <v>16.837502195642266</v>
      </c>
      <c r="S28" s="41">
        <f t="shared" si="31"/>
        <v>24.132700142914118</v>
      </c>
      <c r="T28" s="42">
        <f t="shared" si="32"/>
        <v>25.650390625</v>
      </c>
      <c r="U28" s="43">
        <f t="shared" si="33"/>
        <v>27.168081107085882</v>
      </c>
      <c r="V28" s="41">
        <f t="shared" si="34"/>
        <v>41.056671689478691</v>
      </c>
      <c r="W28" s="42">
        <f t="shared" si="35"/>
        <v>44.26171875</v>
      </c>
      <c r="X28" s="43">
        <f t="shared" si="36"/>
        <v>47.466765810521309</v>
      </c>
      <c r="Y28" s="41">
        <f t="shared" si="37"/>
        <v>51.585346184018547</v>
      </c>
      <c r="Z28" s="42">
        <f t="shared" si="38"/>
        <v>60.064453125000007</v>
      </c>
      <c r="AA28" s="43">
        <f t="shared" si="39"/>
        <v>68.543560065981467</v>
      </c>
    </row>
    <row r="29" spans="4:27">
      <c r="D29" s="6"/>
      <c r="I29" s="21">
        <f t="shared" si="26"/>
        <v>24.586614173228348</v>
      </c>
      <c r="J29" s="21">
        <f t="shared" si="24"/>
        <v>17.361328125</v>
      </c>
      <c r="K29" s="21">
        <f t="shared" si="24"/>
        <v>27.537109375000004</v>
      </c>
      <c r="L29" s="21">
        <f t="shared" si="24"/>
        <v>48.130859375</v>
      </c>
      <c r="M29" s="21">
        <f t="shared" si="24"/>
        <v>61.585937499999993</v>
      </c>
      <c r="O29" s="41">
        <f t="shared" si="27"/>
        <v>24.586614173228348</v>
      </c>
      <c r="P29" s="41">
        <f t="shared" si="28"/>
        <v>15.874179195512248</v>
      </c>
      <c r="Q29" s="42">
        <f t="shared" si="29"/>
        <v>17.361328125</v>
      </c>
      <c r="R29" s="43">
        <f t="shared" si="30"/>
        <v>18.848477054487752</v>
      </c>
      <c r="S29" s="41">
        <f t="shared" si="31"/>
        <v>26.106772048295547</v>
      </c>
      <c r="T29" s="42">
        <f t="shared" si="32"/>
        <v>27.537109375000004</v>
      </c>
      <c r="U29" s="43">
        <f t="shared" si="33"/>
        <v>28.967446701704461</v>
      </c>
      <c r="V29" s="41">
        <f t="shared" si="34"/>
        <v>44.160157883208647</v>
      </c>
      <c r="W29" s="42">
        <f t="shared" si="35"/>
        <v>48.130859375</v>
      </c>
      <c r="X29" s="43">
        <f t="shared" si="36"/>
        <v>52.101560866791353</v>
      </c>
      <c r="Y29" s="41">
        <f t="shared" si="37"/>
        <v>50.116201932674294</v>
      </c>
      <c r="Z29" s="42">
        <f t="shared" si="38"/>
        <v>61.585937499999993</v>
      </c>
      <c r="AA29" s="43">
        <f t="shared" si="39"/>
        <v>73.055673067325685</v>
      </c>
    </row>
    <row r="30" spans="4:27">
      <c r="D30" s="6"/>
      <c r="I30" s="21">
        <f t="shared" si="26"/>
        <v>29.921259842519696</v>
      </c>
      <c r="J30" s="21">
        <f t="shared" si="24"/>
        <v>19.3515625</v>
      </c>
      <c r="K30" s="21">
        <f t="shared" si="24"/>
        <v>29.5703125</v>
      </c>
      <c r="L30" s="21">
        <f t="shared" si="24"/>
        <v>49.843750000000007</v>
      </c>
      <c r="M30" s="21">
        <f t="shared" si="24"/>
        <v>58.140625</v>
      </c>
      <c r="O30" s="41">
        <f t="shared" si="27"/>
        <v>29.921259842519696</v>
      </c>
      <c r="P30" s="41">
        <f t="shared" si="28"/>
        <v>17.804119422492789</v>
      </c>
      <c r="Q30" s="42">
        <f t="shared" si="29"/>
        <v>19.3515625</v>
      </c>
      <c r="R30" s="43">
        <f t="shared" si="30"/>
        <v>20.899005577507211</v>
      </c>
      <c r="S30" s="41">
        <f t="shared" si="31"/>
        <v>27.616687563983621</v>
      </c>
      <c r="T30" s="42">
        <f t="shared" si="32"/>
        <v>29.5703125</v>
      </c>
      <c r="U30" s="43">
        <f t="shared" si="33"/>
        <v>31.523937436016379</v>
      </c>
      <c r="V30" s="41">
        <f t="shared" si="34"/>
        <v>38.750123240121177</v>
      </c>
      <c r="W30" s="42">
        <f t="shared" si="35"/>
        <v>49.843750000000007</v>
      </c>
      <c r="X30" s="43">
        <f t="shared" si="36"/>
        <v>60.937376759878838</v>
      </c>
      <c r="Y30" s="41">
        <f t="shared" si="37"/>
        <v>34.465826294414342</v>
      </c>
      <c r="Z30" s="42">
        <f t="shared" si="38"/>
        <v>58.140625</v>
      </c>
      <c r="AA30" s="43">
        <f t="shared" si="39"/>
        <v>81.815423705585658</v>
      </c>
    </row>
    <row r="31" spans="4:27">
      <c r="I31" s="21">
        <f t="shared" si="26"/>
        <v>36.358267716535437</v>
      </c>
      <c r="J31" s="21">
        <f t="shared" si="24"/>
        <v>21.275390625</v>
      </c>
      <c r="K31" s="21">
        <f t="shared" si="24"/>
        <v>31.595703125000007</v>
      </c>
      <c r="L31" s="21">
        <f t="shared" si="24"/>
        <v>49.099609375000014</v>
      </c>
      <c r="M31" s="21">
        <f t="shared" si="24"/>
        <v>52.695312500000007</v>
      </c>
      <c r="O31" s="44">
        <f t="shared" si="27"/>
        <v>36.358267716535437</v>
      </c>
      <c r="P31" s="44">
        <f t="shared" si="28"/>
        <v>19.487228153518714</v>
      </c>
      <c r="Q31" s="45">
        <f t="shared" si="29"/>
        <v>21.275390625</v>
      </c>
      <c r="R31" s="46">
        <f t="shared" si="30"/>
        <v>23.063553096481286</v>
      </c>
      <c r="S31" s="44">
        <f t="shared" si="31"/>
        <v>30.008910521475034</v>
      </c>
      <c r="T31" s="45">
        <f t="shared" si="32"/>
        <v>31.595703125000007</v>
      </c>
      <c r="U31" s="46">
        <f t="shared" si="33"/>
        <v>33.182495728524984</v>
      </c>
      <c r="V31" s="44">
        <f t="shared" si="34"/>
        <v>37.318112128547696</v>
      </c>
      <c r="W31" s="45">
        <f t="shared" si="35"/>
        <v>49.099609375000014</v>
      </c>
      <c r="X31" s="46">
        <f t="shared" si="36"/>
        <v>60.881106621452332</v>
      </c>
      <c r="Y31" s="44">
        <f t="shared" si="37"/>
        <v>31.222881729285572</v>
      </c>
      <c r="Z31" s="45">
        <f t="shared" si="38"/>
        <v>52.695312500000007</v>
      </c>
      <c r="AA31" s="46">
        <f t="shared" si="39"/>
        <v>74.167743270714439</v>
      </c>
    </row>
    <row r="32" spans="4:27">
      <c r="I32" s="21" t="s">
        <v>16</v>
      </c>
      <c r="J32" s="21">
        <f t="shared" si="24"/>
        <v>21.275390625</v>
      </c>
      <c r="K32" s="21">
        <f t="shared" si="24"/>
        <v>31.595703125000007</v>
      </c>
      <c r="L32" s="21">
        <f t="shared" si="24"/>
        <v>49.843750000000007</v>
      </c>
      <c r="M32" s="21">
        <f t="shared" si="24"/>
        <v>61.585937499999993</v>
      </c>
    </row>
    <row r="33" spans="4:13">
      <c r="I33" s="21" t="s">
        <v>17</v>
      </c>
      <c r="J33" s="21">
        <f t="shared" si="24"/>
        <v>0</v>
      </c>
      <c r="K33" s="21">
        <f t="shared" si="24"/>
        <v>0</v>
      </c>
      <c r="L33" s="21">
        <f t="shared" si="24"/>
        <v>0.74414062499999556</v>
      </c>
      <c r="M33" s="21">
        <f t="shared" si="24"/>
        <v>8.8906249999999893</v>
      </c>
    </row>
    <row r="34" spans="4:13">
      <c r="I34" s="21"/>
      <c r="J34" s="21"/>
      <c r="K34" s="21"/>
      <c r="L34" s="21"/>
      <c r="M34" s="21"/>
    </row>
    <row r="35" spans="4:13">
      <c r="I35" s="68" t="str">
        <f>I13</f>
        <v>StDev</v>
      </c>
      <c r="J35" s="68"/>
      <c r="K35" s="68"/>
      <c r="L35" s="68"/>
      <c r="M35" s="68"/>
    </row>
    <row r="36" spans="4:13">
      <c r="I36" s="25" t="s">
        <v>19</v>
      </c>
      <c r="J36" s="21">
        <f t="shared" ref="J36:M43" si="40">J14*$C$11</f>
        <v>63.75</v>
      </c>
      <c r="K36" s="21">
        <f t="shared" si="40"/>
        <v>127.5</v>
      </c>
      <c r="L36" s="21">
        <f t="shared" si="40"/>
        <v>382.5</v>
      </c>
      <c r="M36" s="21">
        <f t="shared" si="40"/>
        <v>637.5</v>
      </c>
    </row>
    <row r="37" spans="4:13">
      <c r="I37" s="21">
        <f>I25</f>
        <v>10.216535433070867</v>
      </c>
      <c r="J37" s="21">
        <f t="shared" si="40"/>
        <v>0.68492652814614619</v>
      </c>
      <c r="K37" s="21">
        <f t="shared" si="40"/>
        <v>0.79524700941882143</v>
      </c>
      <c r="L37" s="21">
        <f t="shared" si="40"/>
        <v>1.414673843447078</v>
      </c>
      <c r="M37" s="21">
        <f t="shared" si="40"/>
        <v>1.492319747630066</v>
      </c>
    </row>
    <row r="38" spans="4:13">
      <c r="I38" s="21">
        <f t="shared" ref="I38:I43" si="41">I26</f>
        <v>13.858267716535435</v>
      </c>
      <c r="J38" s="21">
        <f t="shared" si="40"/>
        <v>0.85847253750848118</v>
      </c>
      <c r="K38" s="21">
        <f t="shared" si="40"/>
        <v>0.82355262873216906</v>
      </c>
      <c r="L38" s="21">
        <f t="shared" si="40"/>
        <v>1.5231596968931356</v>
      </c>
      <c r="M38" s="21">
        <f t="shared" si="40"/>
        <v>1.8547945595329145</v>
      </c>
    </row>
    <row r="39" spans="4:13">
      <c r="I39" s="21">
        <f t="shared" si="41"/>
        <v>17.539370078740159</v>
      </c>
      <c r="J39" s="21">
        <f t="shared" si="40"/>
        <v>1.0893344650854107</v>
      </c>
      <c r="K39" s="21">
        <f t="shared" si="40"/>
        <v>0.96999248278873818</v>
      </c>
      <c r="L39" s="21">
        <f t="shared" si="40"/>
        <v>1.9867030307249411</v>
      </c>
      <c r="M39" s="21">
        <f t="shared" si="40"/>
        <v>5.229285460968077</v>
      </c>
    </row>
    <row r="40" spans="4:13">
      <c r="I40" s="21">
        <f t="shared" si="41"/>
        <v>20.413385826771652</v>
      </c>
      <c r="J40" s="21">
        <f t="shared" si="40"/>
        <v>1.0192722970948414</v>
      </c>
      <c r="K40" s="21">
        <f t="shared" si="40"/>
        <v>1.0117936547239204</v>
      </c>
      <c r="L40" s="21">
        <f t="shared" si="40"/>
        <v>2.1366980403475386</v>
      </c>
      <c r="M40" s="21">
        <f t="shared" si="40"/>
        <v>5.6527379606543091</v>
      </c>
    </row>
    <row r="41" spans="4:13">
      <c r="I41" s="21">
        <f t="shared" si="41"/>
        <v>24.586614173228348</v>
      </c>
      <c r="J41" s="21">
        <f t="shared" si="40"/>
        <v>0.99143261965850105</v>
      </c>
      <c r="K41" s="21">
        <f t="shared" si="40"/>
        <v>0.95355821780297112</v>
      </c>
      <c r="L41" s="21">
        <f t="shared" si="40"/>
        <v>2.6471343278609027</v>
      </c>
      <c r="M41" s="21">
        <f t="shared" si="40"/>
        <v>7.6464903782171314</v>
      </c>
    </row>
    <row r="42" spans="4:13">
      <c r="I42" s="21">
        <f t="shared" si="41"/>
        <v>29.921259842519696</v>
      </c>
      <c r="J42" s="21">
        <f t="shared" si="40"/>
        <v>1.031628718338141</v>
      </c>
      <c r="K42" s="21">
        <f t="shared" si="40"/>
        <v>1.3024166240109201</v>
      </c>
      <c r="L42" s="21">
        <f t="shared" si="40"/>
        <v>7.3957511732525543</v>
      </c>
      <c r="M42" s="21">
        <f t="shared" si="40"/>
        <v>15.783199137057103</v>
      </c>
    </row>
    <row r="43" spans="4:13">
      <c r="I43" s="21">
        <f t="shared" si="41"/>
        <v>36.358267716535437</v>
      </c>
      <c r="J43" s="21">
        <f t="shared" si="40"/>
        <v>1.1921083143208582</v>
      </c>
      <c r="K43" s="21">
        <f t="shared" si="40"/>
        <v>1.0578617356833164</v>
      </c>
      <c r="L43" s="21">
        <f t="shared" si="40"/>
        <v>7.8543314976348793</v>
      </c>
      <c r="M43" s="21">
        <f t="shared" si="40"/>
        <v>14.314953847142958</v>
      </c>
    </row>
    <row r="44" spans="4:13">
      <c r="I44" s="21"/>
      <c r="J44" s="21"/>
      <c r="K44" s="21"/>
      <c r="L44" s="21"/>
      <c r="M44" s="21"/>
    </row>
    <row r="45" spans="4:13">
      <c r="I45" s="21"/>
      <c r="J45" s="21"/>
      <c r="K45" s="21"/>
      <c r="L45" s="21"/>
      <c r="M45" s="21"/>
    </row>
    <row r="46" spans="4:13">
      <c r="D46" s="6"/>
    </row>
    <row r="47" spans="4:13">
      <c r="D47" s="6"/>
    </row>
    <row r="48" spans="4:13">
      <c r="D48" s="6"/>
    </row>
    <row r="49" spans="1:38">
      <c r="D49" s="6"/>
    </row>
    <row r="51" spans="1:38">
      <c r="B51" s="25" t="s">
        <v>8</v>
      </c>
      <c r="C51" s="25" t="s">
        <v>9</v>
      </c>
      <c r="D51" s="9">
        <f>data0!A1</f>
        <v>0</v>
      </c>
      <c r="E51" s="9" t="s">
        <v>7</v>
      </c>
      <c r="F51" s="9" t="s">
        <v>14</v>
      </c>
      <c r="G51">
        <f>data0!E1</f>
        <v>0</v>
      </c>
      <c r="H51">
        <f>data0!F1</f>
        <v>1</v>
      </c>
      <c r="I51">
        <f>data0!G1</f>
        <v>2</v>
      </c>
      <c r="J51">
        <f>data0!H1</f>
        <v>3</v>
      </c>
      <c r="K51">
        <f>data0!I1</f>
        <v>4</v>
      </c>
      <c r="L51">
        <f>data0!J1</f>
        <v>5</v>
      </c>
      <c r="M51">
        <f>data0!K1</f>
        <v>6</v>
      </c>
      <c r="N51">
        <f>data0!L1</f>
        <v>7</v>
      </c>
      <c r="O51">
        <f>data0!M1</f>
        <v>8</v>
      </c>
      <c r="P51">
        <f>data0!N1</f>
        <v>9</v>
      </c>
      <c r="Q51">
        <f>data0!O1</f>
        <v>10</v>
      </c>
      <c r="R51">
        <f>data0!P1</f>
        <v>11</v>
      </c>
      <c r="S51">
        <f>data0!Q1</f>
        <v>12</v>
      </c>
      <c r="T51">
        <f>data0!R1</f>
        <v>13</v>
      </c>
      <c r="U51">
        <f>data0!S1</f>
        <v>14</v>
      </c>
      <c r="V51">
        <f>data0!T1</f>
        <v>15</v>
      </c>
      <c r="W51">
        <f>data0!U1</f>
        <v>16</v>
      </c>
      <c r="X51">
        <f>data0!V1</f>
        <v>17</v>
      </c>
      <c r="Y51">
        <f>data0!W1</f>
        <v>18</v>
      </c>
      <c r="Z51">
        <f>data0!X1</f>
        <v>19</v>
      </c>
      <c r="AA51">
        <f>data0!Y1</f>
        <v>20</v>
      </c>
      <c r="AB51">
        <f>data0!Z1</f>
        <v>21</v>
      </c>
      <c r="AC51">
        <f>data0!AA1</f>
        <v>22</v>
      </c>
      <c r="AD51">
        <f>data0!AB1</f>
        <v>23</v>
      </c>
      <c r="AE51">
        <f>data0!AC1</f>
        <v>24</v>
      </c>
      <c r="AF51">
        <f>data0!AD1</f>
        <v>25</v>
      </c>
      <c r="AG51">
        <f>data0!AE1</f>
        <v>26</v>
      </c>
      <c r="AH51">
        <f>data0!AF1</f>
        <v>27</v>
      </c>
      <c r="AI51">
        <f>data0!AG1</f>
        <v>28</v>
      </c>
      <c r="AJ51">
        <f>data0!AH1</f>
        <v>29</v>
      </c>
      <c r="AK51">
        <f>data0!AI1</f>
        <v>30</v>
      </c>
      <c r="AL51">
        <f>data0!AJ1</f>
        <v>31</v>
      </c>
    </row>
    <row r="52" spans="1:38">
      <c r="A52" s="77" t="s">
        <v>10</v>
      </c>
      <c r="B52" s="77">
        <v>13</v>
      </c>
      <c r="C52" s="78">
        <f>data0!D7</f>
        <v>0.2</v>
      </c>
      <c r="D52" s="78"/>
      <c r="E52" s="11">
        <f>AVERAGE(G52:AL52)</f>
        <v>0.25541338582677164</v>
      </c>
      <c r="F52" s="11">
        <f>STDEV(G52:AL52)</f>
        <v>9.5223516712187629E-3</v>
      </c>
      <c r="G52" s="31">
        <f>data0!E7</f>
        <v>0.25196850393700787</v>
      </c>
      <c r="H52" s="31">
        <f>data0!F7</f>
        <v>0.26771653543307089</v>
      </c>
      <c r="I52" s="31">
        <f>data0!G7</f>
        <v>0.25984251968503935</v>
      </c>
      <c r="J52" s="31">
        <f>data0!H7</f>
        <v>0.25196850393700787</v>
      </c>
      <c r="K52" s="31">
        <f>data0!I7</f>
        <v>0.25196850393700787</v>
      </c>
      <c r="L52" s="31">
        <f>data0!J7</f>
        <v>0.25196850393700787</v>
      </c>
      <c r="M52" s="31">
        <f>data0!K7</f>
        <v>0.25196850393700787</v>
      </c>
      <c r="N52" s="31">
        <f>data0!L7</f>
        <v>0.26771653543307089</v>
      </c>
      <c r="AE52" s="31">
        <f>data0!AC7</f>
        <v>0.25196850393700787</v>
      </c>
      <c r="AF52" s="31">
        <f>data0!AD7</f>
        <v>0.25984251968503935</v>
      </c>
      <c r="AG52" s="31">
        <f>data0!AE7</f>
        <v>0.25196850393700787</v>
      </c>
      <c r="AH52" s="31">
        <f>data0!AF7</f>
        <v>0.25196850393700787</v>
      </c>
      <c r="AI52" s="31">
        <f>data0!AG7</f>
        <v>0.24409448818897639</v>
      </c>
      <c r="AJ52" s="31">
        <f>data0!AH7</f>
        <v>0.25984251968503935</v>
      </c>
      <c r="AK52" s="31">
        <f>data0!AI7</f>
        <v>0.27559055118110237</v>
      </c>
      <c r="AL52" s="31">
        <f>data0!AJ7</f>
        <v>0.23622047244094488</v>
      </c>
    </row>
    <row r="53" spans="1:38">
      <c r="A53" s="77"/>
      <c r="B53" s="77"/>
      <c r="C53" s="77">
        <v>0</v>
      </c>
      <c r="D53" s="6">
        <f>data0!D3</f>
        <v>0.25</v>
      </c>
      <c r="E53" s="11">
        <f>AVERAGE(G53:AL53)</f>
        <v>2.6302083333333337E-2</v>
      </c>
      <c r="F53" s="11">
        <f>STDEV(G53:AL53)</f>
        <v>2.6859863848868477E-3</v>
      </c>
      <c r="G53" s="32">
        <f>data0!E8-data0!E$3</f>
        <v>2.7696078431372534E-2</v>
      </c>
      <c r="H53" s="32">
        <f>data0!F8-data0!F$3</f>
        <v>2.4387254901960753E-2</v>
      </c>
      <c r="I53" s="32">
        <f>data0!G8-data0!G$3</f>
        <v>2.6225490196078449E-2</v>
      </c>
      <c r="J53" s="32">
        <f>data0!H8-data0!H$3</f>
        <v>2.7818627450980404E-2</v>
      </c>
      <c r="K53" s="32">
        <f>data0!I8-data0!I$3</f>
        <v>2.6838235294117663E-2</v>
      </c>
      <c r="L53" s="32">
        <f>data0!J8-data0!J$3</f>
        <v>2.6960784313725505E-2</v>
      </c>
      <c r="M53" s="32">
        <f>data0!K8-data0!K$3</f>
        <v>2.2794117647058826E-2</v>
      </c>
      <c r="N53" s="32">
        <f>data0!L8-data0!L$3</f>
        <v>1.9975490196078416E-2</v>
      </c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>
        <f>data0!AC8-data0!AC$3</f>
        <v>2.7818627450980377E-2</v>
      </c>
      <c r="AF53" s="32">
        <f>data0!AD8-data0!AD$3</f>
        <v>2.3897058823529438E-2</v>
      </c>
      <c r="AG53" s="32">
        <f>data0!AE8-data0!AE$3</f>
        <v>2.843137254901959E-2</v>
      </c>
      <c r="AH53" s="32">
        <f>data0!AF8-data0!AF$3</f>
        <v>2.6960784313725505E-2</v>
      </c>
      <c r="AI53" s="32">
        <f>data0!AG8-data0!AG$3</f>
        <v>3.1127450980392157E-2</v>
      </c>
      <c r="AJ53" s="32">
        <f>data0!AH8-data0!AH$3</f>
        <v>2.536764705882355E-2</v>
      </c>
      <c r="AK53" s="32">
        <f>data0!AI8-data0!AI$3</f>
        <v>2.5245098039215708E-2</v>
      </c>
      <c r="AL53" s="32">
        <f>data0!AJ8-data0!AJ$3</f>
        <v>2.9289215686274517E-2</v>
      </c>
    </row>
    <row r="54" spans="1:38">
      <c r="A54" s="77"/>
      <c r="B54" s="77"/>
      <c r="C54" s="77"/>
      <c r="D54" s="6">
        <f>data0!D4</f>
        <v>0.5</v>
      </c>
      <c r="E54" s="11">
        <f t="shared" ref="E54:E56" si="42">AVERAGE(G54:AL54)</f>
        <v>4.6760110294117654E-2</v>
      </c>
      <c r="F54" s="11">
        <f t="shared" ref="F54:F56" si="43">STDEV(G54:AL54)</f>
        <v>3.1186157232110643E-3</v>
      </c>
      <c r="G54" s="32">
        <f>data0!E9-data0!E$4</f>
        <v>4.6936274509803866E-2</v>
      </c>
      <c r="H54" s="32">
        <f>data0!F9-data0!F$4</f>
        <v>4.705882352941182E-2</v>
      </c>
      <c r="I54" s="32">
        <f>data0!G9-data0!G$4</f>
        <v>4.7426470588235237E-2</v>
      </c>
      <c r="J54" s="32">
        <f>data0!H9-data0!H$4</f>
        <v>4.779411764705882E-2</v>
      </c>
      <c r="K54" s="32">
        <f>data0!I9-data0!I$4</f>
        <v>5.0122549019607887E-2</v>
      </c>
      <c r="L54" s="32">
        <f>data0!J9-data0!J$4</f>
        <v>4.6568627450980393E-2</v>
      </c>
      <c r="M54" s="32">
        <f>data0!K9-data0!K$4</f>
        <v>4.4607843137254855E-2</v>
      </c>
      <c r="N54" s="32">
        <f>data0!L9-data0!L$4</f>
        <v>3.9705882352941257E-2</v>
      </c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>
        <f>data0!AC9-data0!AC$4</f>
        <v>4.7671568627450978E-2</v>
      </c>
      <c r="AF54" s="32">
        <f>data0!AD9-data0!AD$4</f>
        <v>4.7426470588235348E-2</v>
      </c>
      <c r="AG54" s="32">
        <f>data0!AE9-data0!AE$4</f>
        <v>4.8161764705882348E-2</v>
      </c>
      <c r="AH54" s="32">
        <f>data0!AF9-data0!AF$4</f>
        <v>4.3750000000000011E-2</v>
      </c>
      <c r="AI54" s="32">
        <f>data0!AG9-data0!AG$4</f>
        <v>5.4289215686274483E-2</v>
      </c>
      <c r="AJ54" s="32">
        <f>data0!AH9-data0!AH$4</f>
        <v>4.705882352941182E-2</v>
      </c>
      <c r="AK54" s="32">
        <f>data0!AI9-data0!AI$4</f>
        <v>4.571078431372555E-2</v>
      </c>
      <c r="AL54" s="32">
        <f>data0!AJ9-data0!AJ$4</f>
        <v>4.3872549019607798E-2</v>
      </c>
    </row>
    <row r="55" spans="1:38">
      <c r="A55" s="77"/>
      <c r="B55" s="77"/>
      <c r="C55" s="24">
        <v>8</v>
      </c>
      <c r="D55" s="6">
        <f>data0!D5</f>
        <v>1.5</v>
      </c>
      <c r="E55" s="11">
        <f t="shared" si="42"/>
        <v>8.6519607843137281E-2</v>
      </c>
      <c r="F55" s="11">
        <f t="shared" si="43"/>
        <v>5.5477405625375606E-3</v>
      </c>
      <c r="G55" s="32">
        <f>data0!E10-data0!E$5</f>
        <v>9.963235294117645E-2</v>
      </c>
      <c r="H55" s="32">
        <f>data0!F10-data0!F$5</f>
        <v>8.468137254901964E-2</v>
      </c>
      <c r="I55" s="32">
        <f>data0!G10-data0!G$5</f>
        <v>8.4926470588235325E-2</v>
      </c>
      <c r="J55" s="32">
        <f>data0!H10-data0!H$5</f>
        <v>9.0808823529411775E-2</v>
      </c>
      <c r="K55" s="32">
        <f>data0!I10-data0!I$5</f>
        <v>8.6519607843137281E-2</v>
      </c>
      <c r="L55" s="32">
        <f>data0!J10-data0!J$5</f>
        <v>9.240196078431373E-2</v>
      </c>
      <c r="M55" s="32">
        <f>data0!K10-data0!K$5</f>
        <v>7.9044117647058876E-2</v>
      </c>
      <c r="N55" s="32">
        <f>data0!L10-data0!L$5</f>
        <v>8.2720588235294046E-2</v>
      </c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>
        <f>data0!AC10-data0!AC$5</f>
        <v>9.3014705882352944E-2</v>
      </c>
      <c r="AF55" s="32">
        <f>data0!AD10-data0!AD$5</f>
        <v>8.2843137254902E-2</v>
      </c>
      <c r="AG55" s="32">
        <f>data0!AE10-data0!AE$5</f>
        <v>8.2843137254902E-2</v>
      </c>
      <c r="AH55" s="32">
        <f>data0!AF10-data0!AF$5</f>
        <v>8.602941176470591E-2</v>
      </c>
      <c r="AI55" s="32">
        <f>data0!AG10-data0!AG$5</f>
        <v>9.1421568627450933E-2</v>
      </c>
      <c r="AJ55" s="32">
        <f>data0!AH10-data0!AH$5</f>
        <v>8.4558823529411797E-2</v>
      </c>
      <c r="AK55" s="32">
        <f>data0!AI10-data0!AI$5</f>
        <v>8.3823529411764741E-2</v>
      </c>
      <c r="AL55" s="32">
        <f>data0!AJ10-data0!AJ$5</f>
        <v>7.9044117647058765E-2</v>
      </c>
    </row>
    <row r="56" spans="1:38">
      <c r="A56" s="77"/>
      <c r="B56" s="77"/>
      <c r="C56" s="24">
        <v>15</v>
      </c>
      <c r="D56" s="6">
        <f>data0!D6</f>
        <v>2.5</v>
      </c>
      <c r="E56" s="11">
        <f t="shared" si="42"/>
        <v>0.12147671568627449</v>
      </c>
      <c r="F56" s="11">
        <f t="shared" si="43"/>
        <v>5.8522343044316314E-3</v>
      </c>
      <c r="G56" s="32">
        <f>data0!E11-data0!E$6</f>
        <v>0.12904411764705881</v>
      </c>
      <c r="H56" s="32">
        <f>data0!F11-data0!F$6</f>
        <v>0.12855392156862744</v>
      </c>
      <c r="I56" s="32">
        <f>data0!G11-data0!G$6</f>
        <v>0.12438725490196079</v>
      </c>
      <c r="J56" s="32">
        <f>data0!H11-data0!H$6</f>
        <v>0.12549019607843143</v>
      </c>
      <c r="K56" s="32">
        <f>data0!I11-data0!I$6</f>
        <v>0.11764705882352944</v>
      </c>
      <c r="L56" s="32">
        <f>data0!J11-data0!J$6</f>
        <v>0.12855392156862744</v>
      </c>
      <c r="M56" s="32">
        <f>data0!K11-data0!K$6</f>
        <v>0.11715686274509807</v>
      </c>
      <c r="N56" s="32">
        <f>data0!L11-data0!L$6</f>
        <v>0.11874999999999991</v>
      </c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>
        <f>data0!AC11-data0!AC$6</f>
        <v>0.12990196078431371</v>
      </c>
      <c r="AF56" s="32">
        <f>data0!AD11-data0!AD$6</f>
        <v>0.1198529411764705</v>
      </c>
      <c r="AG56" s="32">
        <f>data0!AE11-data0!AE$6</f>
        <v>0.11899509803921571</v>
      </c>
      <c r="AH56" s="32">
        <f>data0!AF11-data0!AF$6</f>
        <v>0.11936274509803924</v>
      </c>
      <c r="AI56" s="32">
        <f>data0!AG11-data0!AG$6</f>
        <v>0.11703431372549017</v>
      </c>
      <c r="AJ56" s="32">
        <f>data0!AH11-data0!AH$6</f>
        <v>0.11593137254901953</v>
      </c>
      <c r="AK56" s="32">
        <f>data0!AI11-data0!AI$6</f>
        <v>0.12377450980392157</v>
      </c>
      <c r="AL56" s="32">
        <f>data0!AJ11-data0!AJ$6</f>
        <v>0.10919117647058829</v>
      </c>
    </row>
    <row r="57" spans="1:38">
      <c r="A57" s="77"/>
      <c r="B57" s="77">
        <v>7</v>
      </c>
      <c r="C57" s="78">
        <f>data0!D12</f>
        <v>0.30000000000000004</v>
      </c>
      <c r="D57" s="78"/>
      <c r="E57" s="11">
        <f>AVERAGE(G57:AL57)</f>
        <v>0.34645669291338588</v>
      </c>
      <c r="F57" s="11">
        <f>STDEV(G57:AL57)</f>
        <v>1.3175748449355521E-2</v>
      </c>
      <c r="G57" s="31">
        <f>data0!E12</f>
        <v>0.34645669291338582</v>
      </c>
      <c r="H57" s="31">
        <f>data0!F12</f>
        <v>0.36220472440944884</v>
      </c>
      <c r="I57" s="31">
        <f>data0!G12</f>
        <v>0.3543307086614173</v>
      </c>
      <c r="J57" s="31">
        <f>data0!H12</f>
        <v>0.34645669291338582</v>
      </c>
      <c r="K57" s="31">
        <f>data0!I12</f>
        <v>0.33858267716535434</v>
      </c>
      <c r="L57" s="31">
        <f>data0!J12</f>
        <v>0.33858267716535434</v>
      </c>
      <c r="M57" s="31">
        <f>data0!K12</f>
        <v>0.33858267716535434</v>
      </c>
      <c r="N57" s="31">
        <f>data0!L12</f>
        <v>0.36220472440944884</v>
      </c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1">
        <f>data0!AC12</f>
        <v>0.33858267716535434</v>
      </c>
      <c r="AF57" s="31">
        <f>data0!AD12</f>
        <v>0.3543307086614173</v>
      </c>
      <c r="AG57" s="31">
        <f>data0!AE12</f>
        <v>0.34645669291338582</v>
      </c>
      <c r="AH57" s="31">
        <f>data0!AF12</f>
        <v>0.33858267716535434</v>
      </c>
      <c r="AI57" s="31">
        <f>data0!AG12</f>
        <v>0.33858267716535434</v>
      </c>
      <c r="AJ57" s="31">
        <f>data0!AH12</f>
        <v>0.3543307086614173</v>
      </c>
      <c r="AK57" s="31">
        <f>data0!AI12</f>
        <v>0.37007874015748032</v>
      </c>
      <c r="AL57" s="31">
        <f>data0!AJ12</f>
        <v>0.31496062992125984</v>
      </c>
    </row>
    <row r="58" spans="1:38">
      <c r="A58" s="77"/>
      <c r="B58" s="77"/>
      <c r="C58" s="77">
        <v>0</v>
      </c>
      <c r="D58" s="6">
        <f>data0!D8</f>
        <v>0.25</v>
      </c>
      <c r="E58" s="11">
        <f t="shared" ref="E58:E61" si="44">AVERAGE(G58:AL58)</f>
        <v>4.1597732843137253E-2</v>
      </c>
      <c r="F58" s="11">
        <f t="shared" ref="F58:F60" si="45">STDEV(G58:AL58)</f>
        <v>3.366558970621495E-3</v>
      </c>
      <c r="G58" s="32">
        <f>data0!E13-data0!E$3</f>
        <v>4.424019607843141E-2</v>
      </c>
      <c r="H58" s="32">
        <f>data0!F13-data0!F$3</f>
        <v>3.9950980392156832E-2</v>
      </c>
      <c r="I58" s="32">
        <f>data0!G13-data0!G$3</f>
        <v>3.9828431372548989E-2</v>
      </c>
      <c r="J58" s="32">
        <f>data0!H13-data0!H$3</f>
        <v>4.2279411764705899E-2</v>
      </c>
      <c r="K58" s="32">
        <f>data0!I13-data0!I$3</f>
        <v>4.3627450980392168E-2</v>
      </c>
      <c r="L58" s="32">
        <f>data0!J13-data0!J$3</f>
        <v>4.3382352941176483E-2</v>
      </c>
      <c r="M58" s="32">
        <f>data0!K13-data0!K$3</f>
        <v>3.8480392156862747E-2</v>
      </c>
      <c r="N58" s="32">
        <f>data0!L13-data0!L$3</f>
        <v>3.4926470588235281E-2</v>
      </c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>
        <f>data0!AC13-data0!AC$3</f>
        <v>4.0686274509803916E-2</v>
      </c>
      <c r="AF58" s="32">
        <f>data0!AD13-data0!AD$3</f>
        <v>3.9583333333333359E-2</v>
      </c>
      <c r="AG58" s="32">
        <f>data0!AE13-data0!AE$3</f>
        <v>4.3872549019607826E-2</v>
      </c>
      <c r="AH58" s="32">
        <f>data0!AF13-data0!AF$3</f>
        <v>3.8357843137254932E-2</v>
      </c>
      <c r="AI58" s="32">
        <f>data0!AG13-data0!AG$3</f>
        <v>4.7916666666666663E-2</v>
      </c>
      <c r="AJ58" s="32">
        <f>data0!AH13-data0!AH$3</f>
        <v>4.0563725490196101E-2</v>
      </c>
      <c r="AK58" s="32">
        <f>data0!AI13-data0!AI$3</f>
        <v>4.0563725490196101E-2</v>
      </c>
      <c r="AL58" s="32">
        <f>data0!AJ13-data0!AJ$3</f>
        <v>4.7303921568627449E-2</v>
      </c>
    </row>
    <row r="59" spans="1:38">
      <c r="A59" s="77"/>
      <c r="B59" s="77"/>
      <c r="C59" s="77"/>
      <c r="D59" s="6">
        <f>data0!D9</f>
        <v>0.5</v>
      </c>
      <c r="E59" s="11">
        <f t="shared" si="44"/>
        <v>7.2993259803921601E-2</v>
      </c>
      <c r="F59" s="11">
        <f t="shared" si="45"/>
        <v>3.2296181518908589E-3</v>
      </c>
      <c r="G59" s="32">
        <f>data0!E14-data0!E$4</f>
        <v>7.291666666666663E-2</v>
      </c>
      <c r="H59" s="32">
        <f>data0!F14-data0!F$4</f>
        <v>7.3284313725490269E-2</v>
      </c>
      <c r="I59" s="32">
        <f>data0!G14-data0!G$4</f>
        <v>7.475490196078427E-2</v>
      </c>
      <c r="J59" s="32">
        <f>data0!H14-data0!H$4</f>
        <v>7.3651960784313741E-2</v>
      </c>
      <c r="K59" s="32">
        <f>data0!I14-data0!I$4</f>
        <v>7.2549019607843102E-2</v>
      </c>
      <c r="L59" s="32">
        <f>data0!J14-data0!J$4</f>
        <v>7.4142156862745112E-2</v>
      </c>
      <c r="M59" s="32">
        <f>data0!K14-data0!K$4</f>
        <v>6.9975490196078405E-2</v>
      </c>
      <c r="N59" s="32">
        <f>data0!L14-data0!L$4</f>
        <v>6.6299019607843124E-2</v>
      </c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>
        <f>data0!AC14-data0!AC$4</f>
        <v>7.1078431372549045E-2</v>
      </c>
      <c r="AF59" s="32">
        <f>data0!AD14-data0!AD$4</f>
        <v>7.5490196078431326E-2</v>
      </c>
      <c r="AG59" s="32">
        <f>data0!AE14-data0!AE$4</f>
        <v>7.5735294117647067E-2</v>
      </c>
      <c r="AH59" s="32">
        <f>data0!AF14-data0!AF$4</f>
        <v>6.9730392156862775E-2</v>
      </c>
      <c r="AI59" s="32">
        <f>data0!AG14-data0!AG$4</f>
        <v>8.1004901960784303E-2</v>
      </c>
      <c r="AJ59" s="32">
        <f>data0!AH14-data0!AH$4</f>
        <v>7.4019607843137325E-2</v>
      </c>
      <c r="AK59" s="32">
        <f>data0!AI14-data0!AI$4</f>
        <v>7.2058823529411842E-2</v>
      </c>
      <c r="AL59" s="32">
        <f>data0!AJ14-data0!AJ$4</f>
        <v>7.1200980392156832E-2</v>
      </c>
    </row>
    <row r="60" spans="1:38">
      <c r="A60" s="77"/>
      <c r="B60" s="77"/>
      <c r="C60" s="24">
        <v>8</v>
      </c>
      <c r="D60" s="6">
        <f>data0!D10</f>
        <v>1.5</v>
      </c>
      <c r="E60" s="11">
        <f t="shared" si="44"/>
        <v>0.13182444852941178</v>
      </c>
      <c r="F60" s="11">
        <f t="shared" si="45"/>
        <v>5.973175281933865E-3</v>
      </c>
      <c r="G60" s="32">
        <f>data0!E15-data0!E$5</f>
        <v>0.14203431372549025</v>
      </c>
      <c r="H60" s="32">
        <f>data0!F15-data0!F$5</f>
        <v>0.12953431372549029</v>
      </c>
      <c r="I60" s="32">
        <f>data0!G15-data0!G$5</f>
        <v>0.12855392156862744</v>
      </c>
      <c r="J60" s="32">
        <f>data0!H15-data0!H$5</f>
        <v>0.13970588235294112</v>
      </c>
      <c r="K60" s="32">
        <f>data0!I15-data0!I$5</f>
        <v>0.12806372549019618</v>
      </c>
      <c r="L60" s="32">
        <f>data0!J15-data0!J$5</f>
        <v>0.13676470588235301</v>
      </c>
      <c r="M60" s="32">
        <f>data0!K15-data0!K$5</f>
        <v>0.12058823529411766</v>
      </c>
      <c r="N60" s="32">
        <f>data0!L15-data0!L$5</f>
        <v>0.13002450980392155</v>
      </c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>
        <f>data0!AC15-data0!AC$5</f>
        <v>0.13713235294117643</v>
      </c>
      <c r="AF60" s="32">
        <f>data0!AD15-data0!AD$5</f>
        <v>0.134436274509804</v>
      </c>
      <c r="AG60" s="32">
        <f>data0!AE15-data0!AE$5</f>
        <v>0.12977941176470598</v>
      </c>
      <c r="AH60" s="32">
        <f>data0!AF15-data0!AF$5</f>
        <v>0.12941176470588234</v>
      </c>
      <c r="AI60" s="32">
        <f>data0!AG15-data0!AG$5</f>
        <v>0.13823529411764707</v>
      </c>
      <c r="AJ60" s="32">
        <f>data0!AH15-data0!AH$5</f>
        <v>0.13210784313725499</v>
      </c>
      <c r="AK60" s="32">
        <f>data0!AI15-data0!AI$5</f>
        <v>0.13088235294117656</v>
      </c>
      <c r="AL60" s="32">
        <f>data0!AJ15-data0!AJ$5</f>
        <v>0.12193627450980382</v>
      </c>
    </row>
    <row r="61" spans="1:38">
      <c r="A61" s="77"/>
      <c r="B61" s="77"/>
      <c r="C61" s="24">
        <v>15</v>
      </c>
      <c r="D61" s="6">
        <f>data0!D11</f>
        <v>2.5</v>
      </c>
      <c r="E61" s="11">
        <f t="shared" si="44"/>
        <v>0.18384650735294117</v>
      </c>
      <c r="F61" s="11">
        <f>STDEV(G61:AL61)</f>
        <v>7.2737041550310372E-3</v>
      </c>
      <c r="G61" s="32">
        <f>data0!E16-data0!E$6</f>
        <v>0.19448529411764703</v>
      </c>
      <c r="H61" s="32">
        <f>data0!F16-data0!F$6</f>
        <v>0.19325980392156861</v>
      </c>
      <c r="I61" s="32">
        <f>data0!G16-data0!G$6</f>
        <v>0.1883578431372549</v>
      </c>
      <c r="J61" s="32">
        <f>data0!H16-data0!H$6</f>
        <v>0.18995098039215691</v>
      </c>
      <c r="K61" s="32">
        <f>data0!I16-data0!I$6</f>
        <v>0.17941176470588238</v>
      </c>
      <c r="L61" s="32">
        <f>data0!J16-data0!J$6</f>
        <v>0.19068627450980391</v>
      </c>
      <c r="M61" s="32">
        <f>data0!K16-data0!K$6</f>
        <v>0.176593137254902</v>
      </c>
      <c r="N61" s="32">
        <f>data0!L16-data0!L$6</f>
        <v>0.18700980392156863</v>
      </c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>
        <f>data0!AC16-data0!AC$6</f>
        <v>0.18786764705882342</v>
      </c>
      <c r="AF61" s="32">
        <f>data0!AD16-data0!AD$6</f>
        <v>0.18284313725490187</v>
      </c>
      <c r="AG61" s="32">
        <f>data0!AE16-data0!AE$6</f>
        <v>0.18137254901960786</v>
      </c>
      <c r="AH61" s="32">
        <f>data0!AF16-data0!AF$6</f>
        <v>0.17622549019607847</v>
      </c>
      <c r="AI61" s="32">
        <f>data0!AG16-data0!AG$6</f>
        <v>0.18284313725490192</v>
      </c>
      <c r="AJ61" s="32">
        <f>data0!AH16-data0!AH$6</f>
        <v>0.17843137254901953</v>
      </c>
      <c r="AK61" s="32">
        <f>data0!AI16-data0!AI$6</f>
        <v>0.18541666666666667</v>
      </c>
      <c r="AL61" s="32">
        <f>data0!AJ16-data0!AJ$6</f>
        <v>0.16678921568627458</v>
      </c>
    </row>
    <row r="62" spans="1:38">
      <c r="A62" s="77"/>
      <c r="B62" s="77">
        <v>5</v>
      </c>
      <c r="C62" s="78">
        <f>data0!D17</f>
        <v>0.4</v>
      </c>
      <c r="D62" s="78"/>
      <c r="E62" s="11">
        <f>AVERAGE(G62:AL62)</f>
        <v>0.43848425196850399</v>
      </c>
      <c r="F62" s="11">
        <f>STDEV(G62:AL62)</f>
        <v>1.6192864408468587E-2</v>
      </c>
      <c r="G62" s="31">
        <f>data0!E17</f>
        <v>0.44094488188976377</v>
      </c>
      <c r="H62" s="31">
        <f>data0!F17</f>
        <v>0.46456692913385828</v>
      </c>
      <c r="I62" s="31">
        <f>data0!G17</f>
        <v>0.44881889763779526</v>
      </c>
      <c r="J62" s="31">
        <f>data0!H17</f>
        <v>0.44094488188976377</v>
      </c>
      <c r="K62" s="31">
        <f>data0!I17</f>
        <v>0.43307086614173229</v>
      </c>
      <c r="L62" s="31">
        <f>data0!J17</f>
        <v>0.43307086614173229</v>
      </c>
      <c r="M62" s="31">
        <f>data0!K17</f>
        <v>0.42519685039370081</v>
      </c>
      <c r="N62" s="31">
        <f>data0!L17</f>
        <v>0.45669291338582679</v>
      </c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1">
        <f>data0!AC17</f>
        <v>0.42519685039370081</v>
      </c>
      <c r="AF62" s="31">
        <f>data0!AD17</f>
        <v>0.44881889763779526</v>
      </c>
      <c r="AG62" s="31">
        <f>data0!AE17</f>
        <v>0.43307086614173229</v>
      </c>
      <c r="AH62" s="31">
        <f>data0!AF17</f>
        <v>0.43307086614173229</v>
      </c>
      <c r="AI62" s="31">
        <f>data0!AG17</f>
        <v>0.42519685039370081</v>
      </c>
      <c r="AJ62" s="31">
        <f>data0!AH17</f>
        <v>0.44094488188976377</v>
      </c>
      <c r="AK62" s="31">
        <f>data0!AI17</f>
        <v>0.46456692913385828</v>
      </c>
      <c r="AL62" s="31">
        <f>data0!AJ17</f>
        <v>0.40157480314960631</v>
      </c>
    </row>
    <row r="63" spans="1:38">
      <c r="A63" s="77"/>
      <c r="B63" s="77"/>
      <c r="C63" s="77">
        <v>0</v>
      </c>
      <c r="D63" s="6">
        <f>data0!D13</f>
        <v>0.25</v>
      </c>
      <c r="E63" s="11">
        <f t="shared" ref="E63:E66" si="46">AVERAGE(G63:AL63)</f>
        <v>5.2458639705882354E-2</v>
      </c>
      <c r="F63" s="11">
        <f t="shared" ref="F63:F66" si="47">STDEV(G63:AL63)</f>
        <v>4.2718998630800415E-3</v>
      </c>
      <c r="G63" s="32">
        <f>data0!E18-data0!E$3</f>
        <v>5.6617647058823523E-2</v>
      </c>
      <c r="H63" s="32">
        <f>data0!F18-data0!F$3</f>
        <v>5.1225490196078416E-2</v>
      </c>
      <c r="I63" s="32">
        <f>data0!G18-data0!G$3</f>
        <v>5.0857843137254888E-2</v>
      </c>
      <c r="J63" s="32">
        <f>data0!H18-data0!H$3</f>
        <v>5.2573529411764686E-2</v>
      </c>
      <c r="K63" s="32">
        <f>data0!I18-data0!I$3</f>
        <v>5.2818627450980427E-2</v>
      </c>
      <c r="L63" s="32">
        <f>data0!J18-data0!J$3</f>
        <v>5.477941176470591E-2</v>
      </c>
      <c r="M63" s="32">
        <f>data0!K18-data0!K$3</f>
        <v>4.7671568627451005E-2</v>
      </c>
      <c r="N63" s="32">
        <f>data0!L18-data0!L$3</f>
        <v>4.4730392156862753E-2</v>
      </c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>
        <f>data0!AC18-data0!AC$3</f>
        <v>5.2328431372549028E-2</v>
      </c>
      <c r="AF63" s="32">
        <f>data0!AD18-data0!AD$3</f>
        <v>4.9019607843137247E-2</v>
      </c>
      <c r="AG63" s="32">
        <f>data0!AE18-data0!AE$3</f>
        <v>5.5759803921568624E-2</v>
      </c>
      <c r="AH63" s="32">
        <f>data0!AF18-data0!AF$3</f>
        <v>4.8039215686274506E-2</v>
      </c>
      <c r="AI63" s="32">
        <f>data0!AG18-data0!AG$3</f>
        <v>6.0906862745098045E-2</v>
      </c>
      <c r="AJ63" s="32">
        <f>data0!AH18-data0!AH$3</f>
        <v>5.208333333333337E-2</v>
      </c>
      <c r="AK63" s="32">
        <f>data0!AI18-data0!AI$3</f>
        <v>5.0612745098039202E-2</v>
      </c>
      <c r="AL63" s="32">
        <f>data0!AJ18-data0!AJ$3</f>
        <v>5.931372549019609E-2</v>
      </c>
    </row>
    <row r="64" spans="1:38">
      <c r="A64" s="77"/>
      <c r="B64" s="77"/>
      <c r="C64" s="77"/>
      <c r="D64" s="6">
        <f>data0!D14</f>
        <v>0.5</v>
      </c>
      <c r="E64" s="11">
        <f t="shared" si="46"/>
        <v>9.0073529411764691E-2</v>
      </c>
      <c r="F64" s="11">
        <f t="shared" si="47"/>
        <v>3.8038920893676007E-3</v>
      </c>
      <c r="G64" s="32">
        <f>data0!E19-data0!E$4</f>
        <v>9.2647058823529416E-2</v>
      </c>
      <c r="H64" s="32">
        <f>data0!F19-data0!F$4</f>
        <v>9.2279411764705888E-2</v>
      </c>
      <c r="I64" s="32">
        <f>data0!G19-data0!G$4</f>
        <v>9.1544117647058831E-2</v>
      </c>
      <c r="J64" s="32">
        <f>data0!H19-data0!H$4</f>
        <v>9.0686274509803877E-2</v>
      </c>
      <c r="K64" s="32">
        <f>data0!I19-data0!I$4</f>
        <v>9.2034313725490202E-2</v>
      </c>
      <c r="L64" s="32">
        <f>data0!J19-data0!J$4</f>
        <v>9.1789215686274461E-2</v>
      </c>
      <c r="M64" s="32">
        <f>data0!K19-data0!K$4</f>
        <v>8.737745098039218E-2</v>
      </c>
      <c r="N64" s="32">
        <f>data0!L19-data0!L$4</f>
        <v>8.2965686274509842E-2</v>
      </c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>
        <f>data0!AC19-data0!AC$4</f>
        <v>8.6887254901960753E-2</v>
      </c>
      <c r="AF64" s="32">
        <f>data0!AD19-data0!AD$4</f>
        <v>9.2156862745098045E-2</v>
      </c>
      <c r="AG64" s="32">
        <f>data0!AE19-data0!AE$4</f>
        <v>8.7499999999999967E-2</v>
      </c>
      <c r="AH64" s="32">
        <f>data0!AF19-data0!AF$4</f>
        <v>8.4558823529411742E-2</v>
      </c>
      <c r="AI64" s="32">
        <f>data0!AG19-data0!AG$4</f>
        <v>9.7794117647058754E-2</v>
      </c>
      <c r="AJ64" s="32">
        <f>data0!AH19-data0!AH$4</f>
        <v>9.3872549019607843E-2</v>
      </c>
      <c r="AK64" s="32">
        <f>data0!AI19-data0!AI$4</f>
        <v>9.056372549019609E-2</v>
      </c>
      <c r="AL64" s="32">
        <f>data0!AJ19-data0!AJ$4</f>
        <v>8.6519607843137281E-2</v>
      </c>
    </row>
    <row r="65" spans="1:38">
      <c r="A65" s="77"/>
      <c r="B65" s="77"/>
      <c r="C65" s="24">
        <v>8</v>
      </c>
      <c r="D65" s="6">
        <f>data0!D15</f>
        <v>1.5</v>
      </c>
      <c r="E65" s="11">
        <f t="shared" si="46"/>
        <v>0.15795036764705883</v>
      </c>
      <c r="F65" s="11">
        <f t="shared" si="47"/>
        <v>7.7909922773527103E-3</v>
      </c>
      <c r="G65" s="32">
        <f>data0!E20-data0!E$5</f>
        <v>0.17083333333333328</v>
      </c>
      <c r="H65" s="32">
        <f>data0!F20-data0!F$5</f>
        <v>0.15808823529411775</v>
      </c>
      <c r="I65" s="32">
        <f>data0!G20-data0!G$5</f>
        <v>0.15600490196078431</v>
      </c>
      <c r="J65" s="32">
        <f>data0!H20-data0!H$5</f>
        <v>0.16605392156862742</v>
      </c>
      <c r="K65" s="32">
        <f>data0!I20-data0!I$5</f>
        <v>0.1536764705882353</v>
      </c>
      <c r="L65" s="32">
        <f>data0!J20-data0!J$5</f>
        <v>0.16139705882352939</v>
      </c>
      <c r="M65" s="32">
        <f>data0!K20-data0!K$5</f>
        <v>0.14840686274509807</v>
      </c>
      <c r="N65" s="32">
        <f>data0!L20-data0!L$5</f>
        <v>0.16053921568627449</v>
      </c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>
        <f>data0!AC20-data0!AC$5</f>
        <v>0.16299019607843135</v>
      </c>
      <c r="AF65" s="32">
        <f>data0!AD20-data0!AD$5</f>
        <v>0.16213235294117656</v>
      </c>
      <c r="AG65" s="32">
        <f>data0!AE20-data0!AE$5</f>
        <v>0.15220588235294119</v>
      </c>
      <c r="AH65" s="32">
        <f>data0!AF20-data0!AF$5</f>
        <v>0.15441176470588236</v>
      </c>
      <c r="AI65" s="32">
        <f>data0!AG20-data0!AG$5</f>
        <v>0.16446078431372552</v>
      </c>
      <c r="AJ65" s="32">
        <f>data0!AH20-data0!AH$5</f>
        <v>0.15931372549019607</v>
      </c>
      <c r="AK65" s="32">
        <f>data0!AI20-data0!AI$5</f>
        <v>0.15906862745098038</v>
      </c>
      <c r="AL65" s="32">
        <f>data0!AJ20-data0!AJ$5</f>
        <v>0.1376225490196078</v>
      </c>
    </row>
    <row r="66" spans="1:38">
      <c r="A66" s="77"/>
      <c r="B66" s="77"/>
      <c r="C66" s="24">
        <v>15</v>
      </c>
      <c r="D66" s="6">
        <f>data0!D16</f>
        <v>2.5</v>
      </c>
      <c r="E66" s="11">
        <f t="shared" si="46"/>
        <v>0.21668198529411767</v>
      </c>
      <c r="F66" s="11">
        <f t="shared" si="47"/>
        <v>2.0507001807717948E-2</v>
      </c>
      <c r="G66" s="32">
        <f>data0!E21-data0!E$6</f>
        <v>0.23345588235294124</v>
      </c>
      <c r="H66" s="32">
        <f>data0!F21-data0!F$6</f>
        <v>0.23357843137254897</v>
      </c>
      <c r="I66" s="32">
        <f>data0!G21-data0!G$6</f>
        <v>0.22536764705882362</v>
      </c>
      <c r="J66" s="32">
        <f>data0!H21-data0!H$6</f>
        <v>0.22254901960784318</v>
      </c>
      <c r="K66" s="32">
        <f>data0!I21-data0!I$6</f>
        <v>0.21433823529411766</v>
      </c>
      <c r="L66" s="32">
        <f>data0!J21-data0!J$6</f>
        <v>0.229656862745098</v>
      </c>
      <c r="M66" s="32">
        <f>data0!K21-data0!K$6</f>
        <v>0.21495098039215688</v>
      </c>
      <c r="N66" s="32">
        <f>data0!L21-data0!L$6</f>
        <v>0.22843137254901957</v>
      </c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>
        <f>data0!AC21-data0!AC$6</f>
        <v>0.22107843137254901</v>
      </c>
      <c r="AF66" s="32">
        <f>data0!AD21-data0!AD$6</f>
        <v>0.22303921568627449</v>
      </c>
      <c r="AG66" s="32">
        <f>data0!AE21-data0!AE$6</f>
        <v>0.21544117647058825</v>
      </c>
      <c r="AH66" s="32">
        <f>data0!AF21-data0!AF$6</f>
        <v>0.21360294117647061</v>
      </c>
      <c r="AI66" s="32">
        <f>data0!AG21-data0!AG$6</f>
        <v>0.20134803921568628</v>
      </c>
      <c r="AJ66" s="32">
        <f>data0!AH21-data0!AH$6</f>
        <v>0.22009803921568627</v>
      </c>
      <c r="AK66" s="32">
        <f>data0!AI21-data0!AI$6</f>
        <v>0.22365196078431382</v>
      </c>
      <c r="AL66" s="32">
        <f>data0!AJ21-data0!AJ$6</f>
        <v>0.14632352941176474</v>
      </c>
    </row>
    <row r="67" spans="1:38">
      <c r="A67" s="77"/>
      <c r="B67" s="77">
        <v>4</v>
      </c>
      <c r="C67" s="78">
        <f>data0!D22</f>
        <v>0.5</v>
      </c>
      <c r="D67" s="78"/>
      <c r="E67" s="11">
        <f>AVERAGE(G67:AL67)</f>
        <v>0.51033464566929132</v>
      </c>
      <c r="F67" s="11">
        <f>STDEV(G67:AL67)</f>
        <v>1.7540684574760209E-2</v>
      </c>
      <c r="G67" s="31">
        <f>data0!E22</f>
        <v>0.51181102362204722</v>
      </c>
      <c r="H67" s="31">
        <f>data0!F22</f>
        <v>0.54330708661417326</v>
      </c>
      <c r="I67" s="31">
        <f>data0!G22</f>
        <v>0.52755905511811019</v>
      </c>
      <c r="J67" s="31">
        <f>data0!H22</f>
        <v>0.51181102362204722</v>
      </c>
      <c r="K67" s="31">
        <f>data0!I22</f>
        <v>0.50393700787401574</v>
      </c>
      <c r="L67" s="31">
        <f>data0!J22</f>
        <v>0.50393700787401574</v>
      </c>
      <c r="M67" s="31">
        <f>data0!K22</f>
        <v>0.50393700787401574</v>
      </c>
      <c r="N67" s="31">
        <f>data0!L22</f>
        <v>0.52755905511811019</v>
      </c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1">
        <f>data0!AC22</f>
        <v>0.49606299212598426</v>
      </c>
      <c r="AF67" s="31">
        <f>data0!AD22</f>
        <v>0.51968503937007871</v>
      </c>
      <c r="AG67" s="31">
        <f>data0!AE22</f>
        <v>0.50393700787401574</v>
      </c>
      <c r="AH67" s="31">
        <f>data0!AF22</f>
        <v>0.49606299212598426</v>
      </c>
      <c r="AI67" s="31">
        <f>data0!AG22</f>
        <v>0.49606299212598426</v>
      </c>
      <c r="AJ67" s="31">
        <f>data0!AH22</f>
        <v>0.51181102362204722</v>
      </c>
      <c r="AK67" s="31">
        <f>data0!AI22</f>
        <v>0.53543307086614178</v>
      </c>
      <c r="AL67" s="31">
        <f>data0!AJ22</f>
        <v>0.47244094488188976</v>
      </c>
    </row>
    <row r="68" spans="1:38">
      <c r="A68" s="77"/>
      <c r="B68" s="77"/>
      <c r="C68" s="77">
        <v>0</v>
      </c>
      <c r="D68" s="6">
        <f>data0!D18</f>
        <v>0.25</v>
      </c>
      <c r="E68" s="11">
        <f t="shared" ref="E68:E71" si="48">AVERAGE(G68:AL68)</f>
        <v>6.0033700980392166E-2</v>
      </c>
      <c r="F68" s="11">
        <f t="shared" ref="F68:F71" si="49">STDEV(G68:AL68)</f>
        <v>3.9971462631170247E-3</v>
      </c>
      <c r="G68" s="32">
        <f>data0!E23-data0!E$3</f>
        <v>6.3357843137254927E-2</v>
      </c>
      <c r="H68" s="32">
        <f>data0!F23-data0!F$3</f>
        <v>5.6985294117647078E-2</v>
      </c>
      <c r="I68" s="32">
        <f>data0!G23-data0!G$3</f>
        <v>5.7352941176470607E-2</v>
      </c>
      <c r="J68" s="32">
        <f>data0!H23-data0!H$3</f>
        <v>6.25E-2</v>
      </c>
      <c r="K68" s="32">
        <f>data0!I23-data0!I$3</f>
        <v>6.2745098039215685E-2</v>
      </c>
      <c r="L68" s="32">
        <f>data0!J23-data0!J$3</f>
        <v>6.3235294117647056E-2</v>
      </c>
      <c r="M68" s="32">
        <f>data0!K23-data0!K$3</f>
        <v>5.4779411764705882E-2</v>
      </c>
      <c r="N68" s="32">
        <f>data0!L23-data0!L$3</f>
        <v>5.3676470588235325E-2</v>
      </c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>
        <f>data0!AC23-data0!AC$3</f>
        <v>5.7107843137254893E-2</v>
      </c>
      <c r="AF68" s="32">
        <f>data0!AD23-data0!AD$3</f>
        <v>5.8333333333333348E-2</v>
      </c>
      <c r="AG68" s="32">
        <f>data0!AE23-data0!AE$3</f>
        <v>6.3480392156862714E-2</v>
      </c>
      <c r="AH68" s="32">
        <f>data0!AF23-data0!AF$3</f>
        <v>5.5269607843137281E-2</v>
      </c>
      <c r="AI68" s="32">
        <f>data0!AG23-data0!AG$3</f>
        <v>6.5441176470588225E-2</v>
      </c>
      <c r="AJ68" s="32">
        <f>data0!AH23-data0!AH$3</f>
        <v>6.1029411764705888E-2</v>
      </c>
      <c r="AK68" s="32">
        <f>data0!AI23-data0!AI$3</f>
        <v>5.8700980392156876E-2</v>
      </c>
      <c r="AL68" s="32">
        <f>data0!AJ23-data0!AJ$3</f>
        <v>6.6544117647058809E-2</v>
      </c>
    </row>
    <row r="69" spans="1:38">
      <c r="A69" s="77"/>
      <c r="B69" s="77"/>
      <c r="C69" s="77"/>
      <c r="D69" s="6">
        <f>data0!D19</f>
        <v>0.5</v>
      </c>
      <c r="E69" s="11">
        <f t="shared" si="48"/>
        <v>0.10058976715686274</v>
      </c>
      <c r="F69" s="11">
        <f t="shared" si="49"/>
        <v>3.9678182538192951E-3</v>
      </c>
      <c r="G69" s="32">
        <f>data0!E24-data0!E$4</f>
        <v>0.10049019607843135</v>
      </c>
      <c r="H69" s="32">
        <f>data0!F24-data0!F$4</f>
        <v>0.10392156862745106</v>
      </c>
      <c r="I69" s="32">
        <f>data0!G24-data0!G$4</f>
        <v>0.1029411764705882</v>
      </c>
      <c r="J69" s="32">
        <f>data0!H24-data0!H$4</f>
        <v>0.10245098039215689</v>
      </c>
      <c r="K69" s="32">
        <f>data0!I24-data0!I$4</f>
        <v>9.9019607843137236E-2</v>
      </c>
      <c r="L69" s="32">
        <f>data0!J24-data0!J$4</f>
        <v>0.10612745098039217</v>
      </c>
      <c r="M69" s="32">
        <f>data0!K24-data0!K$4</f>
        <v>9.6323529411764697E-2</v>
      </c>
      <c r="N69" s="32">
        <f>data0!L24-data0!L$4</f>
        <v>9.4852941176470584E-2</v>
      </c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>
        <f>data0!AC24-data0!AC$4</f>
        <v>9.6323529411764752E-2</v>
      </c>
      <c r="AF69" s="32">
        <f>data0!AD24-data0!AD$4</f>
        <v>0.10490196078431369</v>
      </c>
      <c r="AG69" s="32">
        <f>data0!AE24-data0!AE$4</f>
        <v>0.1022058823529412</v>
      </c>
      <c r="AH69" s="32">
        <f>data0!AF24-data0!AF$4</f>
        <v>9.3749999999999944E-2</v>
      </c>
      <c r="AI69" s="32">
        <f>data0!AG24-data0!AG$4</f>
        <v>0.10661764705882354</v>
      </c>
      <c r="AJ69" s="32">
        <f>data0!AH24-data0!AH$4</f>
        <v>9.8651960784313819E-2</v>
      </c>
      <c r="AK69" s="32">
        <f>data0!AI24-data0!AI$4</f>
        <v>0.10208333333333341</v>
      </c>
      <c r="AL69" s="32">
        <f>data0!AJ24-data0!AJ$4</f>
        <v>9.8774509803921551E-2</v>
      </c>
    </row>
    <row r="70" spans="1:38">
      <c r="A70" s="77"/>
      <c r="B70" s="77"/>
      <c r="C70" s="24">
        <v>8</v>
      </c>
      <c r="D70" s="6">
        <f>data0!D20</f>
        <v>1.5</v>
      </c>
      <c r="E70" s="11">
        <f t="shared" si="48"/>
        <v>0.17357536764705883</v>
      </c>
      <c r="F70" s="11">
        <f t="shared" si="49"/>
        <v>8.3792080013628967E-3</v>
      </c>
      <c r="G70" s="32">
        <f>data0!E25-data0!E$5</f>
        <v>0.18725490196078431</v>
      </c>
      <c r="H70" s="32">
        <f>data0!F25-data0!F$5</f>
        <v>0.17512254901960789</v>
      </c>
      <c r="I70" s="32">
        <f>data0!G25-data0!G$5</f>
        <v>0.17340686274509809</v>
      </c>
      <c r="J70" s="32">
        <f>data0!H25-data0!H$5</f>
        <v>0.18051470588235297</v>
      </c>
      <c r="K70" s="32">
        <f>data0!I25-data0!I$5</f>
        <v>0.16887254901960791</v>
      </c>
      <c r="L70" s="32">
        <f>data0!J25-data0!J$5</f>
        <v>0.18075980392156865</v>
      </c>
      <c r="M70" s="32">
        <f>data0!K25-data0!K$5</f>
        <v>0.16409313725490204</v>
      </c>
      <c r="N70" s="32">
        <f>data0!L25-data0!L$5</f>
        <v>0.17696078431372542</v>
      </c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>
        <f>data0!AC25-data0!AC$5</f>
        <v>0.17818627450980395</v>
      </c>
      <c r="AF70" s="32">
        <f>data0!AD25-data0!AD$5</f>
        <v>0.17585784313725494</v>
      </c>
      <c r="AG70" s="32">
        <f>data0!AE25-data0!AE$5</f>
        <v>0.16887254901960791</v>
      </c>
      <c r="AH70" s="32">
        <f>data0!AF25-data0!AF$5</f>
        <v>0.1662990196078431</v>
      </c>
      <c r="AI70" s="32">
        <f>data0!AG25-data0!AG$5</f>
        <v>0.1781862745098039</v>
      </c>
      <c r="AJ70" s="32">
        <f>data0!AH25-data0!AH$5</f>
        <v>0.17377450980392162</v>
      </c>
      <c r="AK70" s="32">
        <f>data0!AI25-data0!AI$5</f>
        <v>0.17781862745098043</v>
      </c>
      <c r="AL70" s="32">
        <f>data0!AJ25-data0!AJ$5</f>
        <v>0.15122549019607834</v>
      </c>
    </row>
    <row r="71" spans="1:38">
      <c r="A71" s="77"/>
      <c r="B71" s="77"/>
      <c r="C71" s="24">
        <v>15</v>
      </c>
      <c r="D71" s="6">
        <f>data0!D21</f>
        <v>2.5</v>
      </c>
      <c r="E71" s="11">
        <f t="shared" si="48"/>
        <v>0.23554687500000002</v>
      </c>
      <c r="F71" s="11">
        <f t="shared" si="49"/>
        <v>2.2167599845703174E-2</v>
      </c>
      <c r="G71" s="32">
        <f>data0!E26-data0!E$6</f>
        <v>0.24852941176470589</v>
      </c>
      <c r="H71" s="32">
        <f>data0!F26-data0!F$6</f>
        <v>0.25502450980392155</v>
      </c>
      <c r="I71" s="32">
        <f>data0!G26-data0!G$6</f>
        <v>0.24889705882352942</v>
      </c>
      <c r="J71" s="32">
        <f>data0!H26-data0!H$6</f>
        <v>0.24767156862745104</v>
      </c>
      <c r="K71" s="32">
        <f>data0!I26-data0!I$6</f>
        <v>0.22830882352941184</v>
      </c>
      <c r="L71" s="32">
        <f>data0!J26-data0!J$6</f>
        <v>0.25232843137254901</v>
      </c>
      <c r="M71" s="32">
        <f>data0!K26-data0!K$6</f>
        <v>0.2348039215686275</v>
      </c>
      <c r="N71" s="32">
        <f>data0!L26-data0!L$6</f>
        <v>0.24926470588235283</v>
      </c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>
        <f>data0!AC26-data0!AC$6</f>
        <v>0.24105392156862737</v>
      </c>
      <c r="AF71" s="32">
        <f>data0!AD26-data0!AD$6</f>
        <v>0.24362745098039207</v>
      </c>
      <c r="AG71" s="32">
        <f>data0!AE26-data0!AE$6</f>
        <v>0.23811274509803926</v>
      </c>
      <c r="AH71" s="32">
        <f>data0!AF26-data0!AF$6</f>
        <v>0.23247549019607838</v>
      </c>
      <c r="AI71" s="32">
        <f>data0!AG26-data0!AG$6</f>
        <v>0.20833333333333331</v>
      </c>
      <c r="AJ71" s="32">
        <f>data0!AH26-data0!AH$6</f>
        <v>0.22389705882352939</v>
      </c>
      <c r="AK71" s="32">
        <f>data0!AI26-data0!AI$6</f>
        <v>0.25</v>
      </c>
      <c r="AL71" s="32">
        <f>data0!AJ26-data0!AJ$6</f>
        <v>0.16642156862745106</v>
      </c>
    </row>
    <row r="72" spans="1:38">
      <c r="A72" s="77"/>
      <c r="B72" s="77">
        <v>2</v>
      </c>
      <c r="C72" s="78">
        <f>data0!D27</f>
        <v>0.6</v>
      </c>
      <c r="D72" s="78"/>
      <c r="E72" s="11">
        <f>AVERAGE(G72:AL72)</f>
        <v>0.61466535433070868</v>
      </c>
      <c r="F72" s="11">
        <f>STDEV(G72:AL72)</f>
        <v>2.121970547749898E-2</v>
      </c>
      <c r="G72" s="31">
        <f>data0!E27</f>
        <v>0.62204724409448819</v>
      </c>
      <c r="H72" s="31">
        <f>data0!F27</f>
        <v>0.65354330708661412</v>
      </c>
      <c r="I72" s="31">
        <f>data0!G27</f>
        <v>0.63779527559055116</v>
      </c>
      <c r="J72" s="31">
        <f>data0!H27</f>
        <v>0.61417322834645671</v>
      </c>
      <c r="K72" s="31">
        <f>data0!I27</f>
        <v>0.60629921259842523</v>
      </c>
      <c r="L72" s="31">
        <f>data0!J27</f>
        <v>0.60629921259842523</v>
      </c>
      <c r="M72" s="31">
        <f>data0!K27</f>
        <v>0.59842519685039375</v>
      </c>
      <c r="N72" s="31">
        <f>data0!L27</f>
        <v>0.63779527559055116</v>
      </c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1">
        <f>data0!AC27</f>
        <v>0.59842519685039375</v>
      </c>
      <c r="AF72" s="31">
        <f>data0!AD27</f>
        <v>0.62204724409448819</v>
      </c>
      <c r="AG72" s="31">
        <f>data0!AE27</f>
        <v>0.61417322834645671</v>
      </c>
      <c r="AH72" s="31">
        <f>data0!AF27</f>
        <v>0.59842519685039375</v>
      </c>
      <c r="AI72" s="31">
        <f>data0!AG27</f>
        <v>0.59842519685039375</v>
      </c>
      <c r="AJ72" s="31">
        <f>data0!AH27</f>
        <v>0.62204724409448819</v>
      </c>
      <c r="AK72" s="31">
        <f>data0!AI27</f>
        <v>0.63779527559055116</v>
      </c>
      <c r="AL72" s="31">
        <f>data0!AJ27</f>
        <v>0.56692913385826771</v>
      </c>
    </row>
    <row r="73" spans="1:38">
      <c r="A73" s="77"/>
      <c r="B73" s="77"/>
      <c r="C73" s="77">
        <v>0</v>
      </c>
      <c r="D73" s="6">
        <f>data0!D23</f>
        <v>0.25</v>
      </c>
      <c r="E73" s="11">
        <f t="shared" ref="E73:E76" si="50">AVERAGE(G73:AL73)</f>
        <v>6.8083639705882354E-2</v>
      </c>
      <c r="F73" s="11">
        <f t="shared" ref="F73:F76" si="51">STDEV(G73:AL73)</f>
        <v>3.8879710574843177E-3</v>
      </c>
      <c r="G73" s="32">
        <f>data0!E28-data0!E$3</f>
        <v>7.2181372549019601E-2</v>
      </c>
      <c r="H73" s="32">
        <f>data0!F28-data0!F$3</f>
        <v>6.5196078431372539E-2</v>
      </c>
      <c r="I73" s="32">
        <f>data0!G28-data0!G$3</f>
        <v>6.7279411764705865E-2</v>
      </c>
      <c r="J73" s="32">
        <f>data0!H28-data0!H$3</f>
        <v>6.8995098039215663E-2</v>
      </c>
      <c r="K73" s="32">
        <f>data0!I28-data0!I$3</f>
        <v>6.8750000000000033E-2</v>
      </c>
      <c r="L73" s="32">
        <f>data0!J28-data0!J$3</f>
        <v>6.9362745098039247E-2</v>
      </c>
      <c r="M73" s="32">
        <f>data0!K28-data0!K$3</f>
        <v>6.3602941176470612E-2</v>
      </c>
      <c r="N73" s="32">
        <f>data0!L28-data0!L$3</f>
        <v>6.2009803921568629E-2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>
        <f>data0!AC28-data0!AC$3</f>
        <v>6.7279411764705893E-2</v>
      </c>
      <c r="AF73" s="32">
        <f>data0!AD28-data0!AD$3</f>
        <v>6.3970588235294112E-2</v>
      </c>
      <c r="AG73" s="32">
        <f>data0!AE28-data0!AE$3</f>
        <v>6.9975490196078433E-2</v>
      </c>
      <c r="AH73" s="32">
        <f>data0!AF28-data0!AF$3</f>
        <v>6.4583333333333326E-2</v>
      </c>
      <c r="AI73" s="32">
        <f>data0!AG28-data0!AG$3</f>
        <v>7.5245098039215697E-2</v>
      </c>
      <c r="AJ73" s="32">
        <f>data0!AH28-data0!AH$3</f>
        <v>6.8504901960784348E-2</v>
      </c>
      <c r="AK73" s="32">
        <f>data0!AI28-data0!AI$3</f>
        <v>6.6911764705882337E-2</v>
      </c>
      <c r="AL73" s="32">
        <f>data0!AJ28-data0!AJ$3</f>
        <v>7.5490196078431382E-2</v>
      </c>
    </row>
    <row r="74" spans="1:38">
      <c r="A74" s="77"/>
      <c r="B74" s="77"/>
      <c r="C74" s="77"/>
      <c r="D74" s="6">
        <f>data0!D24</f>
        <v>0.5</v>
      </c>
      <c r="E74" s="11">
        <f t="shared" si="50"/>
        <v>0.10798866421568629</v>
      </c>
      <c r="F74" s="11">
        <f t="shared" si="51"/>
        <v>3.7394439913842003E-3</v>
      </c>
      <c r="G74" s="32">
        <f>data0!E29-data0!E$4</f>
        <v>0.11053921568627445</v>
      </c>
      <c r="H74" s="32">
        <f>data0!F29-data0!F$4</f>
        <v>0.10882352941176476</v>
      </c>
      <c r="I74" s="32">
        <f>data0!G29-data0!G$4</f>
        <v>0.10845588235294112</v>
      </c>
      <c r="J74" s="32">
        <f>data0!H29-data0!H$4</f>
        <v>0.10808823529411765</v>
      </c>
      <c r="K74" s="32">
        <f>data0!I29-data0!I$4</f>
        <v>0.10784313725490202</v>
      </c>
      <c r="L74" s="32">
        <f>data0!J29-data0!J$4</f>
        <v>0.11127450980392156</v>
      </c>
      <c r="M74" s="32">
        <f>data0!K29-data0!K$4</f>
        <v>9.9509803921568607E-2</v>
      </c>
      <c r="N74" s="32">
        <f>data0!L29-data0!L$4</f>
        <v>0.10539215686274517</v>
      </c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>
        <f>data0!AC29-data0!AC$4</f>
        <v>0.10674019607843138</v>
      </c>
      <c r="AF74" s="32">
        <f>data0!AD29-data0!AD$4</f>
        <v>0.10821078431372544</v>
      </c>
      <c r="AG74" s="32">
        <f>data0!AE29-data0!AE$4</f>
        <v>0.10710784313725491</v>
      </c>
      <c r="AH74" s="32">
        <f>data0!AF29-data0!AF$4</f>
        <v>0.10232843137254904</v>
      </c>
      <c r="AI74" s="32">
        <f>data0!AG29-data0!AG$4</f>
        <v>0.11629901960784311</v>
      </c>
      <c r="AJ74" s="32">
        <f>data0!AH29-data0!AH$4</f>
        <v>0.10710784313725497</v>
      </c>
      <c r="AK74" s="32">
        <f>data0!AI29-data0!AI$4</f>
        <v>0.11029411764705888</v>
      </c>
      <c r="AL74" s="32">
        <f>data0!AJ29-data0!AJ$4</f>
        <v>0.10980392156862739</v>
      </c>
    </row>
    <row r="75" spans="1:38">
      <c r="A75" s="77"/>
      <c r="B75" s="77"/>
      <c r="C75" s="24">
        <v>8</v>
      </c>
      <c r="D75" s="6">
        <f>data0!D25</f>
        <v>1.5</v>
      </c>
      <c r="E75" s="11">
        <f t="shared" si="50"/>
        <v>0.1887484681372549</v>
      </c>
      <c r="F75" s="11">
        <f t="shared" si="51"/>
        <v>1.0380918932787853E-2</v>
      </c>
      <c r="G75" s="32">
        <f>data0!E30-data0!E$5</f>
        <v>0.20404411764705888</v>
      </c>
      <c r="H75" s="32">
        <f>data0!F30-data0!F$5</f>
        <v>0.19056372549019618</v>
      </c>
      <c r="I75" s="32">
        <f>data0!G30-data0!G$5</f>
        <v>0.18713235294117647</v>
      </c>
      <c r="J75" s="32">
        <f>data0!H30-data0!H$5</f>
        <v>0.19681372549019605</v>
      </c>
      <c r="K75" s="32">
        <f>data0!I30-data0!I$5</f>
        <v>0.18235294117647061</v>
      </c>
      <c r="L75" s="32">
        <f>data0!J30-data0!J$5</f>
        <v>0.19852941176470595</v>
      </c>
      <c r="M75" s="32">
        <f>data0!K30-data0!K$5</f>
        <v>0.1791666666666667</v>
      </c>
      <c r="N75" s="32">
        <f>data0!L30-data0!L$5</f>
        <v>0.19473039215686272</v>
      </c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>
        <f>data0!AC30-data0!AC$5</f>
        <v>0.19178921568627449</v>
      </c>
      <c r="AF75" s="32">
        <f>data0!AD30-data0!AD$5</f>
        <v>0.19080882352941175</v>
      </c>
      <c r="AG75" s="32">
        <f>data0!AE30-data0!AE$5</f>
        <v>0.18455882352941178</v>
      </c>
      <c r="AH75" s="32">
        <f>data0!AF30-data0!AF$5</f>
        <v>0.18468137254901962</v>
      </c>
      <c r="AI75" s="32">
        <f>data0!AG30-data0!AG$5</f>
        <v>0.19436274509803925</v>
      </c>
      <c r="AJ75" s="32">
        <f>data0!AH30-data0!AH$5</f>
        <v>0.19105392156862744</v>
      </c>
      <c r="AK75" s="32">
        <f>data0!AI30-data0!AI$5</f>
        <v>0.19154411764705881</v>
      </c>
      <c r="AL75" s="32">
        <f>data0!AJ30-data0!AJ$5</f>
        <v>0.15784313725490196</v>
      </c>
    </row>
    <row r="76" spans="1:38">
      <c r="A76" s="77"/>
      <c r="B76" s="77"/>
      <c r="C76" s="24">
        <v>15</v>
      </c>
      <c r="D76" s="6">
        <f>data0!D26</f>
        <v>2.5</v>
      </c>
      <c r="E76" s="11">
        <f t="shared" si="50"/>
        <v>0.24151348039215684</v>
      </c>
      <c r="F76" s="11">
        <f t="shared" si="51"/>
        <v>2.9986236777322085E-2</v>
      </c>
      <c r="G76" s="32">
        <f>data0!E31-data0!E$6</f>
        <v>0.23664215686274515</v>
      </c>
      <c r="H76" s="32">
        <f>data0!F31-data0!F$6</f>
        <v>0.27058823529411757</v>
      </c>
      <c r="I76" s="32">
        <f>data0!G31-data0!G$6</f>
        <v>0.26311274509803928</v>
      </c>
      <c r="J76" s="32">
        <f>data0!H31-data0!H$6</f>
        <v>0.260171568627451</v>
      </c>
      <c r="K76" s="32">
        <f>data0!I31-data0!I$6</f>
        <v>0.2153186274509804</v>
      </c>
      <c r="L76" s="32">
        <f>data0!J31-data0!J$6</f>
        <v>0.25563725490196076</v>
      </c>
      <c r="M76" s="32">
        <f>data0!K31-data0!K$6</f>
        <v>0.23247549019607849</v>
      </c>
      <c r="N76" s="32">
        <f>data0!L31-data0!L$6</f>
        <v>0.27487745098039207</v>
      </c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>
        <f>data0!AC31-data0!AC$6</f>
        <v>0.26066176470588232</v>
      </c>
      <c r="AF76" s="32">
        <f>data0!AD31-data0!AD$6</f>
        <v>0.25379901960784312</v>
      </c>
      <c r="AG76" s="32">
        <f>data0!AE31-data0!AE$6</f>
        <v>0.23884803921568631</v>
      </c>
      <c r="AH76" s="32">
        <f>data0!AF31-data0!AF$6</f>
        <v>0.23602941176470593</v>
      </c>
      <c r="AI76" s="32">
        <f>data0!AG31-data0!AG$6</f>
        <v>0.20563725490196078</v>
      </c>
      <c r="AJ76" s="32">
        <f>data0!AH31-data0!AH$6</f>
        <v>0.2330882352941176</v>
      </c>
      <c r="AK76" s="32">
        <f>data0!AI31-data0!AI$6</f>
        <v>0.26960784313725494</v>
      </c>
      <c r="AL76" s="32">
        <f>data0!AJ31-data0!AJ$6</f>
        <v>0.15772058823529411</v>
      </c>
    </row>
    <row r="77" spans="1:38">
      <c r="A77" s="77"/>
      <c r="B77" s="77">
        <v>1</v>
      </c>
      <c r="C77" s="78">
        <f>data0!D32</f>
        <v>0.7</v>
      </c>
      <c r="D77" s="78"/>
      <c r="E77" s="11">
        <f>AVERAGE(G77:AL77)</f>
        <v>0.74803149606299235</v>
      </c>
      <c r="F77" s="11">
        <f>STDEV(G77:AL77)</f>
        <v>2.5876656260086575E-2</v>
      </c>
      <c r="G77" s="31">
        <f>data0!E32</f>
        <v>0.75590551181102361</v>
      </c>
      <c r="H77" s="31">
        <f>data0!F32</f>
        <v>0.80314960629921262</v>
      </c>
      <c r="I77" s="31">
        <f>data0!G32</f>
        <v>0.77165354330708658</v>
      </c>
      <c r="J77" s="31">
        <f>data0!H32</f>
        <v>0.75590551181102361</v>
      </c>
      <c r="K77" s="31">
        <f>data0!I32</f>
        <v>0.73228346456692917</v>
      </c>
      <c r="L77" s="31">
        <f>data0!J32</f>
        <v>0.74015748031496065</v>
      </c>
      <c r="M77" s="31">
        <f>data0!K32</f>
        <v>0.73228346456692917</v>
      </c>
      <c r="N77" s="31">
        <f>data0!L32</f>
        <v>0.77165354330708658</v>
      </c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1">
        <f>data0!AC32</f>
        <v>0.73228346456692917</v>
      </c>
      <c r="AF77" s="31">
        <f>data0!AD32</f>
        <v>0.75590551181102361</v>
      </c>
      <c r="AG77" s="31">
        <f>data0!AE32</f>
        <v>0.74015748031496065</v>
      </c>
      <c r="AH77" s="31">
        <f>data0!AF32</f>
        <v>0.72440944881889768</v>
      </c>
      <c r="AI77" s="31">
        <f>data0!AG32</f>
        <v>0.73228346456692917</v>
      </c>
      <c r="AJ77" s="31">
        <f>data0!AH32</f>
        <v>0.74803149606299213</v>
      </c>
      <c r="AK77" s="31">
        <f>data0!AI32</f>
        <v>0.77952755905511806</v>
      </c>
      <c r="AL77" s="31">
        <f>data0!AJ32</f>
        <v>0.69291338582677164</v>
      </c>
    </row>
    <row r="78" spans="1:38">
      <c r="A78" s="77"/>
      <c r="B78" s="77"/>
      <c r="C78" s="77">
        <v>0</v>
      </c>
      <c r="D78" s="6">
        <f>data0!D28</f>
        <v>0.25</v>
      </c>
      <c r="E78" s="11">
        <f t="shared" ref="E78:E81" si="52">AVERAGE(G78:AL78)</f>
        <v>7.5888480392156857E-2</v>
      </c>
      <c r="F78" s="11">
        <f t="shared" ref="F78:F81" si="53">STDEV(G78:AL78)</f>
        <v>4.0456028170123177E-3</v>
      </c>
      <c r="G78" s="32">
        <f>data0!E33-data0!E$3</f>
        <v>8.1495098039215702E-2</v>
      </c>
      <c r="H78" s="32">
        <f>data0!F33-data0!F$3</f>
        <v>7.3774509803921584E-2</v>
      </c>
      <c r="I78" s="32">
        <f>data0!G33-data0!G$3</f>
        <v>7.5245098039215697E-2</v>
      </c>
      <c r="J78" s="32">
        <f>data0!H33-data0!H$3</f>
        <v>7.6715686274509809E-2</v>
      </c>
      <c r="K78" s="32">
        <f>data0!I33-data0!I$3</f>
        <v>7.6348039215686281E-2</v>
      </c>
      <c r="L78" s="32">
        <f>data0!J33-data0!J$3</f>
        <v>7.7450980392156865E-2</v>
      </c>
      <c r="M78" s="32">
        <f>data0!K33-data0!K$3</f>
        <v>6.9485294117647062E-2</v>
      </c>
      <c r="N78" s="32">
        <f>data0!L33-data0!L$3</f>
        <v>7.1200980392156887E-2</v>
      </c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>
        <f>data0!AC33-data0!AC$3</f>
        <v>7.4019607843137242E-2</v>
      </c>
      <c r="AF78" s="32">
        <f>data0!AD33-data0!AD$3</f>
        <v>7.4264705882352955E-2</v>
      </c>
      <c r="AG78" s="32">
        <f>data0!AE33-data0!AE$3</f>
        <v>7.8308823529411736E-2</v>
      </c>
      <c r="AH78" s="32">
        <f>data0!AF33-data0!AF$3</f>
        <v>7.0710784313725517E-2</v>
      </c>
      <c r="AI78" s="32">
        <f>data0!AG33-data0!AG$3</f>
        <v>8.1985294117647045E-2</v>
      </c>
      <c r="AJ78" s="32">
        <f>data0!AH33-data0!AH$3</f>
        <v>7.6470588235294124E-2</v>
      </c>
      <c r="AK78" s="32">
        <f>data0!AI33-data0!AI$3</f>
        <v>7.3161764705882371E-2</v>
      </c>
      <c r="AL78" s="32">
        <f>data0!AJ33-data0!AJ$3</f>
        <v>8.3578431372549E-2</v>
      </c>
    </row>
    <row r="79" spans="1:38">
      <c r="A79" s="77"/>
      <c r="B79" s="77"/>
      <c r="C79" s="77"/>
      <c r="D79" s="6">
        <f>data0!D29</f>
        <v>0.5</v>
      </c>
      <c r="E79" s="11">
        <f t="shared" si="52"/>
        <v>0.11596200980392157</v>
      </c>
      <c r="F79" s="11">
        <f t="shared" si="53"/>
        <v>5.107516172591843E-3</v>
      </c>
      <c r="G79" s="32">
        <f>data0!E34-data0!E$4</f>
        <v>0.1215686274509804</v>
      </c>
      <c r="H79" s="32">
        <f>data0!F34-data0!F$4</f>
        <v>0.11531862745098043</v>
      </c>
      <c r="I79" s="32">
        <f>data0!G34-data0!G$4</f>
        <v>0.11727941176470591</v>
      </c>
      <c r="J79" s="32">
        <f>data0!H34-data0!H$4</f>
        <v>0.11617647058823527</v>
      </c>
      <c r="K79" s="32">
        <f>data0!I34-data0!I$4</f>
        <v>0.11715686274509807</v>
      </c>
      <c r="L79" s="32">
        <f>data0!J34-data0!J$4</f>
        <v>0.11911764705882349</v>
      </c>
      <c r="M79" s="32">
        <f>data0!K34-data0!K$4</f>
        <v>0.10955882352941171</v>
      </c>
      <c r="N79" s="32">
        <f>data0!L34-data0!L$4</f>
        <v>0.11286764705882357</v>
      </c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>
        <f>data0!AC34-data0!AC$4</f>
        <v>0.11421568627450979</v>
      </c>
      <c r="AF79" s="32">
        <f>data0!AD34-data0!AD$4</f>
        <v>0.11776960784313728</v>
      </c>
      <c r="AG79" s="32">
        <f>data0!AE34-data0!AE$4</f>
        <v>0.11507352941176469</v>
      </c>
      <c r="AH79" s="32">
        <f>data0!AF34-data0!AF$4</f>
        <v>0.10857843137254902</v>
      </c>
      <c r="AI79" s="32">
        <f>data0!AG34-data0!AG$4</f>
        <v>0.12585784313725484</v>
      </c>
      <c r="AJ79" s="32">
        <f>data0!AH34-data0!AH$4</f>
        <v>0.11727941176470591</v>
      </c>
      <c r="AK79" s="32">
        <f>data0!AI34-data0!AI$4</f>
        <v>0.12169117647058825</v>
      </c>
      <c r="AL79" s="32">
        <f>data0!AJ34-data0!AJ$4</f>
        <v>0.10588235294117643</v>
      </c>
    </row>
    <row r="80" spans="1:38">
      <c r="A80" s="77"/>
      <c r="B80" s="77"/>
      <c r="C80" s="24">
        <v>8</v>
      </c>
      <c r="D80" s="6">
        <f>data0!D30</f>
        <v>1.5</v>
      </c>
      <c r="E80" s="11">
        <f t="shared" si="52"/>
        <v>0.19546568627450983</v>
      </c>
      <c r="F80" s="11">
        <f t="shared" si="53"/>
        <v>2.9002945777460997E-2</v>
      </c>
      <c r="G80" s="32">
        <f>data0!E35-data0!E$5</f>
        <v>0.21102941176470591</v>
      </c>
      <c r="H80" s="32">
        <f>data0!F35-data0!F$5</f>
        <v>0.20588235294117652</v>
      </c>
      <c r="I80" s="32">
        <f>data0!G35-data0!G$5</f>
        <v>0.20343137254901966</v>
      </c>
      <c r="J80" s="32">
        <f>data0!H35-data0!H$5</f>
        <v>0.21335784313725492</v>
      </c>
      <c r="K80" s="32">
        <f>data0!I35-data0!I$5</f>
        <v>0.19362745098039225</v>
      </c>
      <c r="L80" s="32">
        <f>data0!J35-data0!J$5</f>
        <v>0.21556372549019609</v>
      </c>
      <c r="M80" s="32">
        <f>data0!K35-data0!K$5</f>
        <v>0.19497549019607852</v>
      </c>
      <c r="N80" s="32">
        <f>data0!L35-data0!L$5</f>
        <v>0.20943627450980384</v>
      </c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>
        <f>data0!AC35-data0!AC$5</f>
        <v>0.20796568627450984</v>
      </c>
      <c r="AF80" s="32">
        <f>data0!AD35-data0!AD$5</f>
        <v>0.20882352941176474</v>
      </c>
      <c r="AG80" s="32">
        <f>data0!AE35-data0!AE$5</f>
        <v>0.17953431372549022</v>
      </c>
      <c r="AH80" s="32">
        <f>data0!AF35-data0!AF$5</f>
        <v>0.1966911764705882</v>
      </c>
      <c r="AI80" s="32">
        <f>data0!AG35-data0!AG$5</f>
        <v>0.19264705882352934</v>
      </c>
      <c r="AJ80" s="32">
        <f>data0!AH35-data0!AH$5</f>
        <v>0.1926470588235295</v>
      </c>
      <c r="AK80" s="32">
        <f>data0!AI35-data0!AI$5</f>
        <v>0.20882352941176474</v>
      </c>
      <c r="AL80" s="32">
        <f>data0!AJ35-data0!AJ$5</f>
        <v>9.3014705882352833E-2</v>
      </c>
    </row>
    <row r="81" spans="1:38">
      <c r="A81" s="77"/>
      <c r="B81" s="77"/>
      <c r="C81" s="24">
        <v>15</v>
      </c>
      <c r="D81" s="6">
        <f>data0!D31</f>
        <v>2.5</v>
      </c>
      <c r="E81" s="11">
        <f t="shared" si="52"/>
        <v>0.22800245098039215</v>
      </c>
      <c r="F81" s="11">
        <f t="shared" si="53"/>
        <v>6.1894898576694522E-2</v>
      </c>
      <c r="G81" s="32">
        <f>data0!E36-data0!E$6</f>
        <v>0.20723039215686279</v>
      </c>
      <c r="H81" s="32">
        <f>data0!F36-data0!F$6</f>
        <v>0.27365196078431364</v>
      </c>
      <c r="I81" s="32">
        <f>data0!G36-data0!G$6</f>
        <v>0.26764705882352946</v>
      </c>
      <c r="J81" s="32">
        <f>data0!H36-data0!H$6</f>
        <v>0.26090686274509806</v>
      </c>
      <c r="K81" s="32">
        <f>data0!I36-data0!I$6</f>
        <v>0.22475490196078429</v>
      </c>
      <c r="L81" s="32">
        <f>data0!J36-data0!J$6</f>
        <v>0.26029411764705879</v>
      </c>
      <c r="M81" s="32">
        <f>data0!K36-data0!K$6</f>
        <v>0.23811274509803926</v>
      </c>
      <c r="N81" s="32">
        <f>data0!L36-data0!L$6</f>
        <v>0.27499999999999991</v>
      </c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>
        <f>data0!AC36-data0!AC$6</f>
        <v>0.2743872549019607</v>
      </c>
      <c r="AF81" s="32">
        <f>data0!AD36-data0!AD$6</f>
        <v>0.24681372549019598</v>
      </c>
      <c r="AG81" s="32">
        <f>data0!AE36-data0!AE$6</f>
        <v>0.18786764705882353</v>
      </c>
      <c r="AH81" s="32">
        <f>data0!AF36-data0!AF$6</f>
        <v>0.22058823529411764</v>
      </c>
      <c r="AI81" s="32">
        <f>data0!AG36-data0!AG$6</f>
        <v>0.18860294117647064</v>
      </c>
      <c r="AJ81" s="32">
        <f>data0!AH36-data0!AH$6</f>
        <v>0.19460784313725488</v>
      </c>
      <c r="AK81" s="32">
        <f>data0!AI36-data0!AI$6</f>
        <v>0.29387254901960791</v>
      </c>
      <c r="AL81" s="32">
        <f>data0!AJ36-data0!AJ$6</f>
        <v>3.3700980392156854E-2</v>
      </c>
    </row>
    <row r="82" spans="1:38">
      <c r="A82" s="77"/>
      <c r="B82" s="77">
        <v>0</v>
      </c>
      <c r="C82" s="78">
        <f>data0!D37</f>
        <v>0.89999999999999991</v>
      </c>
      <c r="D82" s="78"/>
      <c r="E82" s="11">
        <f>AVERAGE(G82:AL82)</f>
        <v>0.90895669291338588</v>
      </c>
      <c r="F82" s="11">
        <f>STDEV(G82:AL82)</f>
        <v>2.9316833371860581E-2</v>
      </c>
      <c r="G82" s="31">
        <f>data0!E37</f>
        <v>0.92125984251968507</v>
      </c>
      <c r="H82" s="31">
        <f>data0!F37</f>
        <v>0.96850393700787396</v>
      </c>
      <c r="I82" s="31">
        <f>data0!G37</f>
        <v>0.93700787401574803</v>
      </c>
      <c r="J82" s="31">
        <f>data0!H37</f>
        <v>0.90551181102362199</v>
      </c>
      <c r="K82" s="31">
        <f>data0!I37</f>
        <v>0.88188976377952755</v>
      </c>
      <c r="L82" s="31">
        <f>data0!J37</f>
        <v>0.90551181102362199</v>
      </c>
      <c r="M82" s="31">
        <f>data0!K37</f>
        <v>0.89763779527559051</v>
      </c>
      <c r="N82" s="31">
        <f>data0!L37</f>
        <v>0.92913385826771655</v>
      </c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1">
        <f>data0!AC37</f>
        <v>0.88976377952755903</v>
      </c>
      <c r="AF82" s="31">
        <f>data0!AD37</f>
        <v>0.92125984251968507</v>
      </c>
      <c r="AG82" s="31">
        <f>data0!AE37</f>
        <v>0.90551181102362199</v>
      </c>
      <c r="AH82" s="31">
        <f>data0!AF37</f>
        <v>0.88188976377952755</v>
      </c>
      <c r="AI82" s="31">
        <f>data0!AG37</f>
        <v>0.89763779527559051</v>
      </c>
      <c r="AJ82" s="31">
        <f>data0!AH37</f>
        <v>0.91338582677165359</v>
      </c>
      <c r="AK82" s="31">
        <f>data0!AI37</f>
        <v>0.94488188976377951</v>
      </c>
      <c r="AL82" s="31">
        <f>data0!AJ37</f>
        <v>0.84251968503937003</v>
      </c>
    </row>
    <row r="83" spans="1:38">
      <c r="A83" s="77"/>
      <c r="B83" s="77"/>
      <c r="C83" s="77">
        <v>0</v>
      </c>
      <c r="D83" s="6">
        <f>data0!D33</f>
        <v>0.25</v>
      </c>
      <c r="E83" s="11">
        <f t="shared" ref="E83:E86" si="54">AVERAGE(G83:AL83)</f>
        <v>8.3432904411764708E-2</v>
      </c>
      <c r="F83" s="11">
        <f t="shared" ref="F83:F86" si="55">STDEV(G83:AL83)</f>
        <v>4.6749345659641501E-3</v>
      </c>
      <c r="G83" s="32">
        <f>data0!E38-data0!E$3</f>
        <v>8.6151960784313725E-2</v>
      </c>
      <c r="H83" s="32">
        <f>data0!F38-data0!F$3</f>
        <v>8.039215686274509E-2</v>
      </c>
      <c r="I83" s="32">
        <f>data0!G38-data0!G$3</f>
        <v>8.0514705882352933E-2</v>
      </c>
      <c r="J83" s="32">
        <f>data0!H38-data0!H$3</f>
        <v>8.7132352941176494E-2</v>
      </c>
      <c r="K83" s="32">
        <f>data0!I38-data0!I$3</f>
        <v>8.468137254901964E-2</v>
      </c>
      <c r="L83" s="32">
        <f>data0!J38-data0!J$3</f>
        <v>9.056372549019609E-2</v>
      </c>
      <c r="M83" s="32">
        <f>data0!K38-data0!K$3</f>
        <v>7.6225490196078466E-2</v>
      </c>
      <c r="N83" s="32">
        <f>data0!L38-data0!L$3</f>
        <v>7.6593137254901966E-2</v>
      </c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>
        <f>data0!AC38-data0!AC$3</f>
        <v>8.2843137254901972E-2</v>
      </c>
      <c r="AF83" s="32">
        <f>data0!AD38-data0!AD$3</f>
        <v>8.0024509803921562E-2</v>
      </c>
      <c r="AG83" s="32">
        <f>data0!AE38-data0!AE$3</f>
        <v>8.639705882352941E-2</v>
      </c>
      <c r="AH83" s="32">
        <f>data0!AF38-data0!AF$3</f>
        <v>7.8431372549019607E-2</v>
      </c>
      <c r="AI83" s="32">
        <f>data0!AG38-data0!AG$3</f>
        <v>9.0318627450980404E-2</v>
      </c>
      <c r="AJ83" s="32">
        <f>data0!AH38-data0!AH$3</f>
        <v>8.333333333333337E-2</v>
      </c>
      <c r="AK83" s="32">
        <f>data0!AI38-data0!AI$3</f>
        <v>8.1495098039215674E-2</v>
      </c>
      <c r="AL83" s="32">
        <f>data0!AJ38-data0!AJ$3</f>
        <v>8.9828431372549034E-2</v>
      </c>
    </row>
    <row r="84" spans="1:38">
      <c r="A84" s="77"/>
      <c r="B84" s="77"/>
      <c r="C84" s="77"/>
      <c r="D84" s="6">
        <f>data0!D34</f>
        <v>0.5</v>
      </c>
      <c r="E84" s="11">
        <f t="shared" si="54"/>
        <v>0.12390471813725493</v>
      </c>
      <c r="F84" s="11">
        <f t="shared" si="55"/>
        <v>4.1484773948365352E-3</v>
      </c>
      <c r="G84" s="32">
        <f>data0!E39-data0!E$4</f>
        <v>0.12928921568627449</v>
      </c>
      <c r="H84" s="32">
        <f>data0!F39-data0!F$4</f>
        <v>0.12598039215686274</v>
      </c>
      <c r="I84" s="32">
        <f>data0!G39-data0!G$4</f>
        <v>0.12107843137254903</v>
      </c>
      <c r="J84" s="32">
        <f>data0!H39-data0!H$4</f>
        <v>0.12438725490196073</v>
      </c>
      <c r="K84" s="32">
        <f>data0!I39-data0!I$4</f>
        <v>0.12610294117647058</v>
      </c>
      <c r="L84" s="32">
        <f>data0!J39-data0!J$4</f>
        <v>0.12818627450980397</v>
      </c>
      <c r="M84" s="32">
        <f>data0!K39-data0!K$4</f>
        <v>0.11654411764705874</v>
      </c>
      <c r="N84" s="32">
        <f>data0!L39-data0!L$4</f>
        <v>0.11887254901960786</v>
      </c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>
        <f>data0!AC39-data0!AC$4</f>
        <v>0.12095588235294125</v>
      </c>
      <c r="AF84" s="32">
        <f>data0!AD39-data0!AD$4</f>
        <v>0.12647058823529411</v>
      </c>
      <c r="AG84" s="32">
        <f>data0!AE39-data0!AE$4</f>
        <v>0.12230392156862752</v>
      </c>
      <c r="AH84" s="32">
        <f>data0!AF39-data0!AF$4</f>
        <v>0.11691176470588233</v>
      </c>
      <c r="AI84" s="32">
        <f>data0!AG39-data0!AG$4</f>
        <v>0.12965686274509797</v>
      </c>
      <c r="AJ84" s="32">
        <f>data0!AH39-data0!AH$4</f>
        <v>0.12696078431372559</v>
      </c>
      <c r="AK84" s="32">
        <f>data0!AI39-data0!AI$4</f>
        <v>0.1258578431372549</v>
      </c>
      <c r="AL84" s="32">
        <f>data0!AJ39-data0!AJ$4</f>
        <v>0.12291666666666667</v>
      </c>
    </row>
    <row r="85" spans="1:38">
      <c r="A85" s="77"/>
      <c r="B85" s="77"/>
      <c r="C85" s="24">
        <v>8</v>
      </c>
      <c r="D85" s="6">
        <f>data0!D35</f>
        <v>1.5</v>
      </c>
      <c r="E85" s="11">
        <f t="shared" si="54"/>
        <v>0.19254748774509808</v>
      </c>
      <c r="F85" s="11">
        <f t="shared" si="55"/>
        <v>3.0801299990725017E-2</v>
      </c>
      <c r="G85" s="32">
        <f>data0!E40-data0!E$5</f>
        <v>0.21801470588235294</v>
      </c>
      <c r="H85" s="32">
        <f>data0!F40-data0!F$5</f>
        <v>0.21825980392156863</v>
      </c>
      <c r="I85" s="32">
        <f>data0!G40-data0!G$5</f>
        <v>0.21164215686274512</v>
      </c>
      <c r="J85" s="32">
        <f>data0!H40-data0!H$5</f>
        <v>0.18688725490196079</v>
      </c>
      <c r="K85" s="32">
        <f>data0!I40-data0!I$5</f>
        <v>0.17193627450980398</v>
      </c>
      <c r="L85" s="32">
        <f>data0!J40-data0!J$5</f>
        <v>0.19166666666666665</v>
      </c>
      <c r="M85" s="32">
        <f>data0!K40-data0!K$5</f>
        <v>0.18235294117647061</v>
      </c>
      <c r="N85" s="32">
        <f>data0!L40-data0!L$5</f>
        <v>0.22095588235294117</v>
      </c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>
        <f>data0!AC40-data0!AC$5</f>
        <v>0.21482843137254903</v>
      </c>
      <c r="AF85" s="32">
        <f>data0!AD40-data0!AD$5</f>
        <v>0.22083333333333333</v>
      </c>
      <c r="AG85" s="32">
        <f>data0!AE40-data0!AE$5</f>
        <v>0.16642156862745106</v>
      </c>
      <c r="AH85" s="32">
        <f>data0!AF40-data0!AF$5</f>
        <v>0.20061274509803917</v>
      </c>
      <c r="AI85" s="32">
        <f>data0!AG40-data0!AG$5</f>
        <v>0.13333333333333336</v>
      </c>
      <c r="AJ85" s="32">
        <f>data0!AH40-data0!AH$5</f>
        <v>0.19595588235294126</v>
      </c>
      <c r="AK85" s="32">
        <f>data0!AI40-data0!AI$5</f>
        <v>0.22303921568627449</v>
      </c>
      <c r="AL85" s="32">
        <f>data0!AJ40-data0!AJ$5</f>
        <v>0.12401960784313715</v>
      </c>
    </row>
    <row r="86" spans="1:38">
      <c r="A86" s="77"/>
      <c r="B86" s="77"/>
      <c r="C86" s="24">
        <v>15</v>
      </c>
      <c r="D86" s="6">
        <f>data0!D36</f>
        <v>2.5</v>
      </c>
      <c r="E86" s="11">
        <f t="shared" si="54"/>
        <v>0.20664828431372551</v>
      </c>
      <c r="F86" s="11">
        <f t="shared" si="55"/>
        <v>5.6137073910364536E-2</v>
      </c>
      <c r="G86" s="32">
        <f>data0!E41-data0!E$6</f>
        <v>0.21776960784313726</v>
      </c>
      <c r="H86" s="32">
        <f>data0!F41-data0!F$6</f>
        <v>0.26813725490196072</v>
      </c>
      <c r="I86" s="32">
        <f>data0!G41-data0!G$6</f>
        <v>0.26580882352941182</v>
      </c>
      <c r="J86" s="32">
        <f>data0!H41-data0!H$6</f>
        <v>0.18161764705882349</v>
      </c>
      <c r="K86" s="32">
        <f>data0!I41-data0!I$6</f>
        <v>0.17450980392156867</v>
      </c>
      <c r="L86" s="32">
        <f>data0!J41-data0!J$6</f>
        <v>0.19227941176470587</v>
      </c>
      <c r="M86" s="32">
        <f>data0!K41-data0!K$6</f>
        <v>0.18100490196078434</v>
      </c>
      <c r="N86" s="32">
        <f>data0!L41-data0!L$6</f>
        <v>0.28504901960784312</v>
      </c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>
        <f>data0!AC41-data0!AC$6</f>
        <v>0.20735294117647052</v>
      </c>
      <c r="AF86" s="32">
        <f>data0!AD41-data0!AD$6</f>
        <v>0.25931372549019605</v>
      </c>
      <c r="AG86" s="32">
        <f>data0!AE41-data0!AE$6</f>
        <v>0.16274509803921566</v>
      </c>
      <c r="AH86" s="32">
        <f>data0!AF41-data0!AF$6</f>
        <v>0.2001225490196078</v>
      </c>
      <c r="AI86" s="32">
        <f>data0!AG41-data0!AG$6</f>
        <v>0.11237745098039215</v>
      </c>
      <c r="AJ86" s="32">
        <f>data0!AH41-data0!AH$6</f>
        <v>0.19203431372549018</v>
      </c>
      <c r="AK86" s="32">
        <f>data0!AI41-data0!AI$6</f>
        <v>0.29620098039215692</v>
      </c>
      <c r="AL86" s="32">
        <f>data0!AJ41-data0!AJ$6</f>
        <v>0.11004901960784319</v>
      </c>
    </row>
    <row r="88" spans="1:38">
      <c r="C88" s="66">
        <f>D83</f>
        <v>0.25</v>
      </c>
      <c r="D88" s="36" t="s">
        <v>16</v>
      </c>
      <c r="E88" s="11">
        <f t="shared" ref="E88:E90" si="56">AVERAGE(G88:AL88)</f>
        <v>8.3432904411764708E-2</v>
      </c>
      <c r="F88" s="11">
        <f t="shared" ref="F88:F90" si="57">STDEV(G88:AL88)</f>
        <v>4.6749345659641501E-3</v>
      </c>
      <c r="G88" s="31">
        <f t="shared" ref="G88" si="58">MAX(G53,G58,G63,G68,G73,G78,G83)</f>
        <v>8.6151960784313725E-2</v>
      </c>
      <c r="H88" s="31">
        <f t="shared" ref="H88:K88" si="59">MAX(H53,H58,H63,H68,H73,H78,H83)</f>
        <v>8.039215686274509E-2</v>
      </c>
      <c r="I88" s="31">
        <f t="shared" ref="I88:N88" si="60">MAX(I53,I58,I63,I68,I73,I78,I83)</f>
        <v>8.0514705882352933E-2</v>
      </c>
      <c r="J88" s="31">
        <f t="shared" si="60"/>
        <v>8.7132352941176494E-2</v>
      </c>
      <c r="K88" s="31">
        <f t="shared" si="60"/>
        <v>8.468137254901964E-2</v>
      </c>
      <c r="L88" s="31">
        <f t="shared" si="60"/>
        <v>9.056372549019609E-2</v>
      </c>
      <c r="M88" s="31">
        <f t="shared" si="60"/>
        <v>7.6225490196078466E-2</v>
      </c>
      <c r="N88" s="31">
        <f t="shared" si="60"/>
        <v>7.6593137254901966E-2</v>
      </c>
      <c r="AE88" s="31">
        <f t="shared" ref="AE88:AL88" si="61">MAX(AE53,AE58,AE63,AE68,AE73,AE78,AE83)</f>
        <v>8.2843137254901972E-2</v>
      </c>
      <c r="AF88" s="31">
        <f t="shared" si="61"/>
        <v>8.0024509803921562E-2</v>
      </c>
      <c r="AG88" s="31">
        <f t="shared" si="61"/>
        <v>8.639705882352941E-2</v>
      </c>
      <c r="AH88" s="31">
        <f t="shared" si="61"/>
        <v>7.8431372549019607E-2</v>
      </c>
      <c r="AI88" s="31">
        <f t="shared" si="61"/>
        <v>9.0318627450980404E-2</v>
      </c>
      <c r="AJ88" s="31">
        <f t="shared" si="61"/>
        <v>8.333333333333337E-2</v>
      </c>
      <c r="AK88" s="31">
        <f t="shared" si="61"/>
        <v>8.1495098039215674E-2</v>
      </c>
      <c r="AL88" s="31">
        <f t="shared" si="61"/>
        <v>8.9828431372549034E-2</v>
      </c>
    </row>
    <row r="89" spans="1:38">
      <c r="C89" s="66"/>
      <c r="D89" s="36" t="s">
        <v>17</v>
      </c>
      <c r="E89" s="11">
        <f t="shared" ref="E89" si="62">AVERAGE(G89:AL89)</f>
        <v>0</v>
      </c>
      <c r="F89" s="11">
        <f t="shared" ref="F89" si="63">STDEV(G89:AL89)</f>
        <v>0</v>
      </c>
      <c r="G89" s="31">
        <f>G88-G83</f>
        <v>0</v>
      </c>
      <c r="H89" s="31">
        <f>H88-H83</f>
        <v>0</v>
      </c>
      <c r="I89" s="31">
        <f t="shared" ref="I89:N89" si="64">I88-I83</f>
        <v>0</v>
      </c>
      <c r="J89" s="31">
        <f t="shared" si="64"/>
        <v>0</v>
      </c>
      <c r="K89" s="31">
        <f t="shared" si="64"/>
        <v>0</v>
      </c>
      <c r="L89" s="31">
        <f t="shared" si="64"/>
        <v>0</v>
      </c>
      <c r="M89" s="31">
        <f t="shared" si="64"/>
        <v>0</v>
      </c>
      <c r="N89" s="31">
        <f t="shared" si="64"/>
        <v>0</v>
      </c>
      <c r="AE89" s="31">
        <f t="shared" ref="AE89" si="65">AE88-AE83</f>
        <v>0</v>
      </c>
      <c r="AF89" s="31">
        <f t="shared" ref="AF89" si="66">AF88-AF83</f>
        <v>0</v>
      </c>
      <c r="AG89" s="31">
        <f t="shared" ref="AG89" si="67">AG88-AG83</f>
        <v>0</v>
      </c>
      <c r="AH89" s="31">
        <f t="shared" ref="AH89" si="68">AH88-AH83</f>
        <v>0</v>
      </c>
      <c r="AI89" s="31">
        <f t="shared" ref="AI89" si="69">AI88-AI83</f>
        <v>0</v>
      </c>
      <c r="AJ89" s="31">
        <f t="shared" ref="AJ89" si="70">AJ88-AJ83</f>
        <v>0</v>
      </c>
      <c r="AK89" s="31">
        <f t="shared" ref="AK89" si="71">AK88-AK83</f>
        <v>0</v>
      </c>
      <c r="AL89" s="31">
        <f t="shared" ref="AL89" si="72">AL88-AL83</f>
        <v>0</v>
      </c>
    </row>
    <row r="90" spans="1:38">
      <c r="C90" s="66">
        <f>D84</f>
        <v>0.5</v>
      </c>
      <c r="D90" t="str">
        <f>D88</f>
        <v>Rise</v>
      </c>
      <c r="E90" s="11">
        <f t="shared" si="56"/>
        <v>0.12390471813725493</v>
      </c>
      <c r="F90" s="11">
        <f t="shared" si="57"/>
        <v>4.1484773948365352E-3</v>
      </c>
      <c r="G90" s="31">
        <f t="shared" ref="G90" si="73">MAX(G54,G59,G64,G69,G74,G79,G84)</f>
        <v>0.12928921568627449</v>
      </c>
      <c r="H90" s="31">
        <f t="shared" ref="H90:K90" si="74">MAX(H54,H59,H64,H69,H74,H79,H84)</f>
        <v>0.12598039215686274</v>
      </c>
      <c r="I90" s="31">
        <f t="shared" ref="I90:N90" si="75">MAX(I54,I59,I64,I69,I74,I79,I84)</f>
        <v>0.12107843137254903</v>
      </c>
      <c r="J90" s="31">
        <f t="shared" si="75"/>
        <v>0.12438725490196073</v>
      </c>
      <c r="K90" s="31">
        <f t="shared" si="75"/>
        <v>0.12610294117647058</v>
      </c>
      <c r="L90" s="31">
        <f t="shared" si="75"/>
        <v>0.12818627450980397</v>
      </c>
      <c r="M90" s="31">
        <f t="shared" si="75"/>
        <v>0.11654411764705874</v>
      </c>
      <c r="N90" s="31">
        <f t="shared" si="75"/>
        <v>0.11887254901960786</v>
      </c>
      <c r="AE90" s="31">
        <f t="shared" ref="AE90:AL90" si="76">MAX(AE54,AE59,AE64,AE69,AE74,AE79,AE84)</f>
        <v>0.12095588235294125</v>
      </c>
      <c r="AF90" s="31">
        <f t="shared" si="76"/>
        <v>0.12647058823529411</v>
      </c>
      <c r="AG90" s="31">
        <f t="shared" si="76"/>
        <v>0.12230392156862752</v>
      </c>
      <c r="AH90" s="31">
        <f t="shared" si="76"/>
        <v>0.11691176470588233</v>
      </c>
      <c r="AI90" s="31">
        <f t="shared" si="76"/>
        <v>0.12965686274509797</v>
      </c>
      <c r="AJ90" s="31">
        <f t="shared" si="76"/>
        <v>0.12696078431372559</v>
      </c>
      <c r="AK90" s="31">
        <f t="shared" si="76"/>
        <v>0.1258578431372549</v>
      </c>
      <c r="AL90" s="31">
        <f t="shared" si="76"/>
        <v>0.12291666666666667</v>
      </c>
    </row>
    <row r="91" spans="1:38">
      <c r="C91" s="66"/>
      <c r="D91" t="str">
        <f t="shared" ref="D91:D95" si="77">D89</f>
        <v>Droop</v>
      </c>
      <c r="E91" s="11">
        <f t="shared" ref="E91:E95" si="78">AVERAGE(G91:AL91)</f>
        <v>0</v>
      </c>
      <c r="F91" s="11">
        <f t="shared" ref="F91:F95" si="79">STDEV(G91:AL91)</f>
        <v>0</v>
      </c>
      <c r="G91" s="31">
        <f>G90-G84</f>
        <v>0</v>
      </c>
      <c r="H91" s="31">
        <f>H90-H84</f>
        <v>0</v>
      </c>
      <c r="I91" s="31">
        <f t="shared" ref="I91:N91" si="80">I90-I84</f>
        <v>0</v>
      </c>
      <c r="J91" s="31">
        <f t="shared" si="80"/>
        <v>0</v>
      </c>
      <c r="K91" s="31">
        <f t="shared" si="80"/>
        <v>0</v>
      </c>
      <c r="L91" s="31">
        <f t="shared" si="80"/>
        <v>0</v>
      </c>
      <c r="M91" s="31">
        <f t="shared" si="80"/>
        <v>0</v>
      </c>
      <c r="N91" s="31">
        <f t="shared" si="80"/>
        <v>0</v>
      </c>
      <c r="AE91" s="31">
        <f t="shared" ref="AE91" si="81">AE90-AE84</f>
        <v>0</v>
      </c>
      <c r="AF91" s="31">
        <f t="shared" ref="AF91" si="82">AF90-AF84</f>
        <v>0</v>
      </c>
      <c r="AG91" s="31">
        <f t="shared" ref="AG91" si="83">AG90-AG84</f>
        <v>0</v>
      </c>
      <c r="AH91" s="31">
        <f t="shared" ref="AH91" si="84">AH90-AH84</f>
        <v>0</v>
      </c>
      <c r="AI91" s="31">
        <f t="shared" ref="AI91" si="85">AI90-AI84</f>
        <v>0</v>
      </c>
      <c r="AJ91" s="31">
        <f t="shared" ref="AJ91" si="86">AJ90-AJ84</f>
        <v>0</v>
      </c>
      <c r="AK91" s="31">
        <f t="shared" ref="AK91" si="87">AK90-AK84</f>
        <v>0</v>
      </c>
      <c r="AL91" s="31">
        <f t="shared" ref="AL91" si="88">AL90-AL84</f>
        <v>0</v>
      </c>
    </row>
    <row r="92" spans="1:38">
      <c r="C92" s="66">
        <f>D85</f>
        <v>1.5</v>
      </c>
      <c r="D92" t="str">
        <f t="shared" si="77"/>
        <v>Rise</v>
      </c>
      <c r="E92" s="11">
        <f t="shared" si="78"/>
        <v>0.20490196078431377</v>
      </c>
      <c r="F92" s="11">
        <f t="shared" si="79"/>
        <v>1.7480548406737028E-2</v>
      </c>
      <c r="G92" s="31">
        <f t="shared" ref="G92" si="89">MAX(G55,G60,G65,G70,G75,G80,G85)</f>
        <v>0.21801470588235294</v>
      </c>
      <c r="H92" s="31">
        <f t="shared" ref="H92:K92" si="90">MAX(H55,H60,H65,H70,H75,H80,H85)</f>
        <v>0.21825980392156863</v>
      </c>
      <c r="I92" s="31">
        <f t="shared" ref="I92:N92" si="91">MAX(I55,I60,I65,I70,I75,I80,I85)</f>
        <v>0.21164215686274512</v>
      </c>
      <c r="J92" s="31">
        <f t="shared" si="91"/>
        <v>0.21335784313725492</v>
      </c>
      <c r="K92" s="31">
        <f t="shared" si="91"/>
        <v>0.19362745098039225</v>
      </c>
      <c r="L92" s="31">
        <f t="shared" si="91"/>
        <v>0.21556372549019609</v>
      </c>
      <c r="M92" s="31">
        <f t="shared" si="91"/>
        <v>0.19497549019607852</v>
      </c>
      <c r="N92" s="31">
        <f t="shared" si="91"/>
        <v>0.22095588235294117</v>
      </c>
      <c r="AE92" s="31">
        <f t="shared" ref="AE92:AL92" si="92">MAX(AE55,AE60,AE65,AE70,AE75,AE80,AE85)</f>
        <v>0.21482843137254903</v>
      </c>
      <c r="AF92" s="31">
        <f t="shared" si="92"/>
        <v>0.22083333333333333</v>
      </c>
      <c r="AG92" s="31">
        <f t="shared" si="92"/>
        <v>0.18455882352941178</v>
      </c>
      <c r="AH92" s="31">
        <f t="shared" si="92"/>
        <v>0.20061274509803917</v>
      </c>
      <c r="AI92" s="31">
        <f t="shared" si="92"/>
        <v>0.19436274509803925</v>
      </c>
      <c r="AJ92" s="31">
        <f t="shared" si="92"/>
        <v>0.19595588235294126</v>
      </c>
      <c r="AK92" s="31">
        <f t="shared" si="92"/>
        <v>0.22303921568627449</v>
      </c>
      <c r="AL92" s="31">
        <f t="shared" si="92"/>
        <v>0.15784313725490196</v>
      </c>
    </row>
    <row r="93" spans="1:38">
      <c r="C93" s="66"/>
      <c r="D93" t="str">
        <f t="shared" si="77"/>
        <v>Droop</v>
      </c>
      <c r="E93" s="11">
        <f t="shared" si="78"/>
        <v>1.2354473039215698E-2</v>
      </c>
      <c r="F93" s="11">
        <f t="shared" si="79"/>
        <v>1.7620158029435572E-2</v>
      </c>
      <c r="G93" s="31">
        <f>G92-G85</f>
        <v>0</v>
      </c>
      <c r="H93" s="31">
        <f>H92-H85</f>
        <v>0</v>
      </c>
      <c r="I93" s="31">
        <f t="shared" ref="I93:N93" si="93">I92-I85</f>
        <v>0</v>
      </c>
      <c r="J93" s="31">
        <f t="shared" si="93"/>
        <v>2.6470588235294135E-2</v>
      </c>
      <c r="K93" s="31">
        <f t="shared" si="93"/>
        <v>2.1691176470588269E-2</v>
      </c>
      <c r="L93" s="31">
        <f t="shared" si="93"/>
        <v>2.3897058823529438E-2</v>
      </c>
      <c r="M93" s="31">
        <f t="shared" si="93"/>
        <v>1.2622549019607909E-2</v>
      </c>
      <c r="N93" s="31">
        <f t="shared" si="93"/>
        <v>0</v>
      </c>
      <c r="AE93" s="31">
        <f t="shared" ref="AE93" si="94">AE92-AE85</f>
        <v>0</v>
      </c>
      <c r="AF93" s="31">
        <f t="shared" ref="AF93" si="95">AF92-AF85</f>
        <v>0</v>
      </c>
      <c r="AG93" s="31">
        <f t="shared" ref="AG93" si="96">AG92-AG85</f>
        <v>1.813725490196072E-2</v>
      </c>
      <c r="AH93" s="31">
        <f t="shared" ref="AH93" si="97">AH92-AH85</f>
        <v>0</v>
      </c>
      <c r="AI93" s="31">
        <f t="shared" ref="AI93" si="98">AI92-AI85</f>
        <v>6.1029411764705888E-2</v>
      </c>
      <c r="AJ93" s="31">
        <f t="shared" ref="AJ93" si="99">AJ92-AJ85</f>
        <v>0</v>
      </c>
      <c r="AK93" s="31">
        <f t="shared" ref="AK93" si="100">AK92-AK85</f>
        <v>0</v>
      </c>
      <c r="AL93" s="31">
        <f t="shared" ref="AL93" si="101">AL92-AL85</f>
        <v>3.3823529411764808E-2</v>
      </c>
    </row>
    <row r="94" spans="1:38">
      <c r="C94" s="66">
        <f>D86</f>
        <v>2.5</v>
      </c>
      <c r="D94" t="str">
        <f t="shared" si="77"/>
        <v>Rise</v>
      </c>
      <c r="E94" s="11">
        <f t="shared" si="78"/>
        <v>0.24846813725490199</v>
      </c>
      <c r="F94" s="11">
        <f t="shared" si="79"/>
        <v>3.160415428773513E-2</v>
      </c>
      <c r="G94" s="31">
        <f t="shared" ref="G94" si="102">MAX(G56,G61,G66,G71,G76,G81,G86)</f>
        <v>0.24852941176470589</v>
      </c>
      <c r="H94" s="31">
        <f t="shared" ref="H94:K94" si="103">MAX(H56,H61,H66,H71,H76,H81,H86)</f>
        <v>0.27365196078431364</v>
      </c>
      <c r="I94" s="31">
        <f t="shared" ref="I94:N94" si="104">MAX(I56,I61,I66,I71,I76,I81,I86)</f>
        <v>0.26764705882352946</v>
      </c>
      <c r="J94" s="31">
        <f t="shared" si="104"/>
        <v>0.26090686274509806</v>
      </c>
      <c r="K94" s="31">
        <f t="shared" si="104"/>
        <v>0.22830882352941184</v>
      </c>
      <c r="L94" s="31">
        <f t="shared" si="104"/>
        <v>0.26029411764705879</v>
      </c>
      <c r="M94" s="31">
        <f t="shared" si="104"/>
        <v>0.23811274509803926</v>
      </c>
      <c r="N94" s="31">
        <f t="shared" si="104"/>
        <v>0.28504901960784312</v>
      </c>
      <c r="AE94" s="31">
        <f t="shared" ref="AE94:AL94" si="105">MAX(AE56,AE61,AE66,AE71,AE76,AE81,AE86)</f>
        <v>0.2743872549019607</v>
      </c>
      <c r="AF94" s="31">
        <f t="shared" si="105"/>
        <v>0.25931372549019605</v>
      </c>
      <c r="AG94" s="31">
        <f t="shared" si="105"/>
        <v>0.23884803921568631</v>
      </c>
      <c r="AH94" s="31">
        <f t="shared" si="105"/>
        <v>0.23602941176470593</v>
      </c>
      <c r="AI94" s="31">
        <f t="shared" si="105"/>
        <v>0.20833333333333331</v>
      </c>
      <c r="AJ94" s="31">
        <f t="shared" si="105"/>
        <v>0.2330882352941176</v>
      </c>
      <c r="AK94" s="31">
        <f t="shared" si="105"/>
        <v>0.29620098039215692</v>
      </c>
      <c r="AL94" s="31">
        <f t="shared" si="105"/>
        <v>0.16678921568627458</v>
      </c>
    </row>
    <row r="95" spans="1:38">
      <c r="C95" s="66"/>
      <c r="D95" t="str">
        <f t="shared" si="77"/>
        <v>Droop</v>
      </c>
      <c r="E95" s="11">
        <f t="shared" si="78"/>
        <v>4.1819852941176482E-2</v>
      </c>
      <c r="F95" s="11">
        <f t="shared" si="79"/>
        <v>3.2406728288777838E-2</v>
      </c>
      <c r="G95" s="31">
        <f>G94-G86</f>
        <v>3.0759803921568629E-2</v>
      </c>
      <c r="H95" s="31">
        <f>H94-H86</f>
        <v>5.5147058823529216E-3</v>
      </c>
      <c r="I95" s="31">
        <f t="shared" ref="I95:N95" si="106">I94-I86</f>
        <v>1.8382352941176405E-3</v>
      </c>
      <c r="J95" s="31">
        <f t="shared" si="106"/>
        <v>7.9289215686274561E-2</v>
      </c>
      <c r="K95" s="31">
        <f t="shared" si="106"/>
        <v>5.3799019607843168E-2</v>
      </c>
      <c r="L95" s="31">
        <f t="shared" si="106"/>
        <v>6.8014705882352922E-2</v>
      </c>
      <c r="M95" s="31">
        <f t="shared" si="106"/>
        <v>5.7107843137254921E-2</v>
      </c>
      <c r="N95" s="31">
        <f t="shared" si="106"/>
        <v>0</v>
      </c>
      <c r="AE95" s="31">
        <f t="shared" ref="AE95" si="107">AE94-AE86</f>
        <v>6.703431372549018E-2</v>
      </c>
      <c r="AF95" s="31">
        <f t="shared" ref="AF95" si="108">AF94-AF86</f>
        <v>0</v>
      </c>
      <c r="AG95" s="31">
        <f t="shared" ref="AG95" si="109">AG94-AG86</f>
        <v>7.6102941176470651E-2</v>
      </c>
      <c r="AH95" s="31">
        <f t="shared" ref="AH95" si="110">AH94-AH86</f>
        <v>3.5906862745098134E-2</v>
      </c>
      <c r="AI95" s="31">
        <f t="shared" ref="AI95" si="111">AI94-AI86</f>
        <v>9.5955882352941169E-2</v>
      </c>
      <c r="AJ95" s="31">
        <f t="shared" ref="AJ95" si="112">AJ94-AJ86</f>
        <v>4.1053921568627416E-2</v>
      </c>
      <c r="AK95" s="31">
        <f t="shared" ref="AK95" si="113">AK94-AK86</f>
        <v>0</v>
      </c>
      <c r="AL95" s="31">
        <f t="shared" ref="AL95" si="114">AL94-AL86</f>
        <v>5.6740196078431393E-2</v>
      </c>
    </row>
    <row r="96" spans="1:38">
      <c r="D96" s="6"/>
    </row>
    <row r="97" spans="3:6">
      <c r="C97" s="36"/>
      <c r="D97" s="6"/>
      <c r="E97" s="11"/>
      <c r="F97" s="11"/>
    </row>
    <row r="98" spans="3:6">
      <c r="C98" s="36"/>
      <c r="D98" s="6"/>
      <c r="E98" s="11"/>
      <c r="F98" s="11"/>
    </row>
    <row r="99" spans="3:6">
      <c r="C99" s="36"/>
      <c r="D99" s="6"/>
      <c r="E99" s="11"/>
      <c r="F99" s="11"/>
    </row>
  </sheetData>
  <mergeCells count="40">
    <mergeCell ref="B62:B66"/>
    <mergeCell ref="B67:B71"/>
    <mergeCell ref="B72:B76"/>
    <mergeCell ref="A52:A86"/>
    <mergeCell ref="C52:D52"/>
    <mergeCell ref="C57:D57"/>
    <mergeCell ref="C62:D62"/>
    <mergeCell ref="C67:D67"/>
    <mergeCell ref="C53:C54"/>
    <mergeCell ref="C58:C59"/>
    <mergeCell ref="C63:C64"/>
    <mergeCell ref="C68:C69"/>
    <mergeCell ref="B77:B81"/>
    <mergeCell ref="B82:B86"/>
    <mergeCell ref="C72:D72"/>
    <mergeCell ref="C77:D77"/>
    <mergeCell ref="C82:D82"/>
    <mergeCell ref="B52:B56"/>
    <mergeCell ref="B57:B61"/>
    <mergeCell ref="A11:B11"/>
    <mergeCell ref="I23:M23"/>
    <mergeCell ref="A12:B12"/>
    <mergeCell ref="I35:M35"/>
    <mergeCell ref="A13:B13"/>
    <mergeCell ref="A14:B14"/>
    <mergeCell ref="O11:U11"/>
    <mergeCell ref="P12:Q12"/>
    <mergeCell ref="P13:P14"/>
    <mergeCell ref="P15:P16"/>
    <mergeCell ref="I1:M1"/>
    <mergeCell ref="I13:M13"/>
    <mergeCell ref="C92:C93"/>
    <mergeCell ref="C94:C95"/>
    <mergeCell ref="P17:P18"/>
    <mergeCell ref="P19:P20"/>
    <mergeCell ref="C88:C89"/>
    <mergeCell ref="C90:C91"/>
    <mergeCell ref="C73:C74"/>
    <mergeCell ref="C78:C79"/>
    <mergeCell ref="C83:C8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43"/>
  <sheetViews>
    <sheetView zoomScale="70" zoomScaleNormal="70" workbookViewId="0">
      <selection activeCell="AC7" sqref="AC7"/>
    </sheetView>
  </sheetViews>
  <sheetFormatPr defaultRowHeight="15"/>
  <cols>
    <col min="1" max="1" width="14.42578125" bestFit="1" customWidth="1"/>
    <col min="2" max="2" width="4.28515625" bestFit="1" customWidth="1"/>
    <col min="3" max="3" width="6.5703125" style="10" bestFit="1" customWidth="1"/>
    <col min="4" max="4" width="9.85546875" bestFit="1" customWidth="1"/>
    <col min="5" max="5" width="5.42578125" style="11" customWidth="1"/>
    <col min="6" max="36" width="5.42578125" customWidth="1"/>
    <col min="37" max="37" width="2.28515625" customWidth="1"/>
    <col min="38" max="38" width="7.140625" style="5" bestFit="1" customWidth="1"/>
    <col min="39" max="39" width="8" style="5" bestFit="1" customWidth="1"/>
    <col min="40" max="40" width="7.42578125" style="5" bestFit="1" customWidth="1"/>
    <col min="41" max="41" width="5.85546875" style="5" bestFit="1" customWidth="1"/>
    <col min="43" max="43" width="10" bestFit="1" customWidth="1"/>
    <col min="44" max="46" width="7.28515625" bestFit="1" customWidth="1"/>
    <col min="47" max="51" width="7.85546875" bestFit="1" customWidth="1"/>
    <col min="52" max="52" width="7.7109375" bestFit="1" customWidth="1"/>
    <col min="54" max="57" width="6.5703125" customWidth="1"/>
    <col min="58" max="62" width="7.7109375" customWidth="1"/>
    <col min="63" max="63" width="7.140625" customWidth="1"/>
  </cols>
  <sheetData>
    <row r="1" spans="1:53">
      <c r="A1" s="9"/>
      <c r="B1" s="10" t="s">
        <v>8</v>
      </c>
      <c r="C1" s="10" t="s">
        <v>9</v>
      </c>
      <c r="D1" t="s">
        <v>15</v>
      </c>
      <c r="E1" s="12">
        <v>0</v>
      </c>
      <c r="F1" s="5">
        <f>E1+1</f>
        <v>1</v>
      </c>
      <c r="G1" s="5">
        <f t="shared" ref="G1:AJ1" si="0">F1+1</f>
        <v>2</v>
      </c>
      <c r="H1" s="5">
        <f t="shared" si="0"/>
        <v>3</v>
      </c>
      <c r="I1" s="5">
        <f t="shared" si="0"/>
        <v>4</v>
      </c>
      <c r="J1" s="5">
        <f t="shared" si="0"/>
        <v>5</v>
      </c>
      <c r="K1" s="5">
        <f t="shared" si="0"/>
        <v>6</v>
      </c>
      <c r="L1" s="5">
        <f t="shared" si="0"/>
        <v>7</v>
      </c>
      <c r="M1" s="5">
        <f t="shared" si="0"/>
        <v>8</v>
      </c>
      <c r="N1" s="5">
        <f t="shared" si="0"/>
        <v>9</v>
      </c>
      <c r="O1" s="5">
        <f t="shared" si="0"/>
        <v>10</v>
      </c>
      <c r="P1" s="5">
        <f t="shared" si="0"/>
        <v>11</v>
      </c>
      <c r="Q1" s="5">
        <f t="shared" si="0"/>
        <v>12</v>
      </c>
      <c r="R1" s="5">
        <f t="shared" si="0"/>
        <v>13</v>
      </c>
      <c r="S1" s="5">
        <f t="shared" si="0"/>
        <v>14</v>
      </c>
      <c r="T1" s="5">
        <f t="shared" si="0"/>
        <v>15</v>
      </c>
      <c r="U1" s="5">
        <f t="shared" si="0"/>
        <v>16</v>
      </c>
      <c r="V1" s="5">
        <f t="shared" si="0"/>
        <v>17</v>
      </c>
      <c r="W1" s="5">
        <f t="shared" si="0"/>
        <v>18</v>
      </c>
      <c r="X1" s="5">
        <f t="shared" si="0"/>
        <v>19</v>
      </c>
      <c r="Y1" s="5">
        <f t="shared" si="0"/>
        <v>20</v>
      </c>
      <c r="Z1" s="5">
        <f t="shared" si="0"/>
        <v>21</v>
      </c>
      <c r="AA1" s="5">
        <f t="shared" si="0"/>
        <v>22</v>
      </c>
      <c r="AB1" s="5">
        <f t="shared" si="0"/>
        <v>23</v>
      </c>
      <c r="AC1" s="5">
        <f t="shared" si="0"/>
        <v>24</v>
      </c>
      <c r="AD1" s="5">
        <f t="shared" si="0"/>
        <v>25</v>
      </c>
      <c r="AE1" s="5">
        <f t="shared" si="0"/>
        <v>26</v>
      </c>
      <c r="AF1" s="5">
        <f t="shared" si="0"/>
        <v>27</v>
      </c>
      <c r="AG1" s="5">
        <f t="shared" si="0"/>
        <v>28</v>
      </c>
      <c r="AH1" s="5">
        <f t="shared" si="0"/>
        <v>29</v>
      </c>
      <c r="AI1" s="5">
        <f t="shared" si="0"/>
        <v>30</v>
      </c>
      <c r="AJ1" s="5">
        <f t="shared" si="0"/>
        <v>31</v>
      </c>
      <c r="AK1" s="5"/>
      <c r="AZ1" s="9"/>
    </row>
    <row r="2" spans="1:53">
      <c r="A2" s="77" t="s">
        <v>4</v>
      </c>
      <c r="B2" s="77">
        <v>35</v>
      </c>
      <c r="C2" s="77">
        <v>0</v>
      </c>
      <c r="D2" s="37">
        <v>0</v>
      </c>
      <c r="E2" s="19">
        <v>0.18110236220472442</v>
      </c>
      <c r="F2" s="19">
        <v>0.1889763779527559</v>
      </c>
      <c r="G2" s="19">
        <v>0.1889763779527559</v>
      </c>
      <c r="H2" s="19">
        <v>0.18110236220472442</v>
      </c>
      <c r="I2" s="19">
        <v>0.18110236220472442</v>
      </c>
      <c r="J2" s="19">
        <v>0.18110236220472442</v>
      </c>
      <c r="K2" s="19">
        <v>0.18110236220472442</v>
      </c>
      <c r="L2" s="19">
        <v>0.19685039370078741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>
        <v>0.18110236220472442</v>
      </c>
      <c r="AD2" s="19">
        <v>0.1889763779527559</v>
      </c>
      <c r="AE2" s="19">
        <v>0.18110236220472442</v>
      </c>
      <c r="AF2" s="19">
        <v>0.18110236220472442</v>
      </c>
      <c r="AG2" s="19">
        <v>0.17322834645669291</v>
      </c>
      <c r="AH2" s="19">
        <v>0.1889763779527559</v>
      </c>
      <c r="AI2" s="19">
        <v>0.19685039370078741</v>
      </c>
      <c r="AJ2" s="19">
        <v>0.16535433070866143</v>
      </c>
      <c r="AL2" s="7"/>
      <c r="AM2" s="7"/>
      <c r="AN2" s="7"/>
      <c r="AO2" s="7"/>
      <c r="AR2" s="14"/>
      <c r="AS2" s="14"/>
      <c r="AT2" s="14"/>
      <c r="AZ2" s="9"/>
      <c r="BA2" s="11"/>
    </row>
    <row r="3" spans="1:53">
      <c r="A3" s="77"/>
      <c r="B3" s="77"/>
      <c r="C3" s="77"/>
      <c r="D3" s="37">
        <v>0.25</v>
      </c>
      <c r="E3" s="19">
        <v>0.24607843137254901</v>
      </c>
      <c r="F3" s="19">
        <v>0.26580882352941176</v>
      </c>
      <c r="G3" s="19">
        <v>0.24901960784313726</v>
      </c>
      <c r="H3" s="19">
        <v>0.2363970588235294</v>
      </c>
      <c r="I3" s="19">
        <v>0.25306372549019607</v>
      </c>
      <c r="J3" s="19">
        <v>0.23823529411764705</v>
      </c>
      <c r="K3" s="19">
        <v>0.24595588235294116</v>
      </c>
      <c r="L3" s="19">
        <v>0.2685049019607843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>
        <v>0.24436274509803921</v>
      </c>
      <c r="AD3" s="19">
        <v>0.25122549019607843</v>
      </c>
      <c r="AE3" s="19">
        <v>0.24178921568627451</v>
      </c>
      <c r="AF3" s="19">
        <v>0.23713235294117646</v>
      </c>
      <c r="AG3" s="19">
        <v>0.23161764705882354</v>
      </c>
      <c r="AH3" s="19">
        <v>0.25514705882352939</v>
      </c>
      <c r="AI3" s="19">
        <v>0.26862745098039215</v>
      </c>
      <c r="AJ3" s="19">
        <v>0.24840686274509804</v>
      </c>
      <c r="AL3" s="7"/>
      <c r="AM3" s="7"/>
      <c r="AN3" s="7"/>
      <c r="AO3" s="7"/>
      <c r="AQ3" s="6"/>
      <c r="AR3" s="13"/>
      <c r="AS3" s="13"/>
      <c r="AT3" s="13"/>
      <c r="AZ3" s="9"/>
    </row>
    <row r="4" spans="1:53">
      <c r="A4" s="77"/>
      <c r="B4" s="77"/>
      <c r="C4" s="77"/>
      <c r="D4" s="37">
        <v>0.5</v>
      </c>
      <c r="E4" s="19">
        <v>0.49963235294117647</v>
      </c>
      <c r="F4" s="19">
        <v>0.51286764705882348</v>
      </c>
      <c r="G4" s="19">
        <v>0.50134803921568627</v>
      </c>
      <c r="H4" s="19">
        <v>0.48210784313725491</v>
      </c>
      <c r="I4" s="19">
        <v>0.50661764705882351</v>
      </c>
      <c r="J4" s="19">
        <v>0.4881127450980392</v>
      </c>
      <c r="K4" s="19">
        <v>0.49460784313725492</v>
      </c>
      <c r="L4" s="19">
        <v>0.51360294117647054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>
        <v>0.49166666666666664</v>
      </c>
      <c r="AD4" s="19">
        <v>0.5017156862745098</v>
      </c>
      <c r="AE4" s="19">
        <v>0.49215686274509801</v>
      </c>
      <c r="AF4" s="19">
        <v>0.48051470588235295</v>
      </c>
      <c r="AG4" s="19">
        <v>0.48088235294117648</v>
      </c>
      <c r="AH4" s="19">
        <v>0.51752450980392151</v>
      </c>
      <c r="AI4" s="19">
        <v>0.51360294117647054</v>
      </c>
      <c r="AJ4" s="19">
        <v>0.50147058823529411</v>
      </c>
      <c r="AL4" s="7"/>
      <c r="AM4" s="7"/>
      <c r="AN4" s="7"/>
      <c r="AO4" s="7"/>
      <c r="AQ4" s="6"/>
      <c r="AR4" s="13"/>
      <c r="AS4" s="13"/>
      <c r="AT4" s="13"/>
      <c r="AZ4" s="9"/>
    </row>
    <row r="5" spans="1:53">
      <c r="A5" s="77"/>
      <c r="B5" s="77"/>
      <c r="C5" s="17">
        <v>8</v>
      </c>
      <c r="D5" s="37">
        <v>1.5</v>
      </c>
      <c r="E5" s="19">
        <v>0.50232843137254901</v>
      </c>
      <c r="F5" s="19">
        <v>0.51666666666666661</v>
      </c>
      <c r="G5" s="19">
        <v>0.51458333333333328</v>
      </c>
      <c r="H5" s="19">
        <v>0.49718137254901962</v>
      </c>
      <c r="I5" s="19">
        <v>0.51642156862745092</v>
      </c>
      <c r="J5" s="19">
        <v>0.50870098039215683</v>
      </c>
      <c r="K5" s="19">
        <v>0.51458333333333328</v>
      </c>
      <c r="L5" s="19">
        <v>0.51838235294117652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>
        <v>0.5017156862745098</v>
      </c>
      <c r="AD5" s="19">
        <v>0.51360294117647054</v>
      </c>
      <c r="AE5" s="19">
        <v>0.51617647058823524</v>
      </c>
      <c r="AF5" s="19">
        <v>0.50061274509803921</v>
      </c>
      <c r="AG5" s="19">
        <v>0.48174019607843138</v>
      </c>
      <c r="AH5" s="19">
        <v>0.51409313725490191</v>
      </c>
      <c r="AI5" s="19">
        <v>0.5126225490196078</v>
      </c>
      <c r="AJ5" s="19">
        <v>0.5186274509803922</v>
      </c>
      <c r="AL5" s="7"/>
      <c r="AM5" s="7"/>
      <c r="AN5" s="7"/>
      <c r="AO5" s="7"/>
      <c r="AQ5" s="6"/>
      <c r="AR5" s="13"/>
      <c r="AS5" s="13"/>
      <c r="AT5" s="13"/>
      <c r="AZ5" s="9"/>
    </row>
    <row r="6" spans="1:53">
      <c r="A6" s="77"/>
      <c r="B6" s="77"/>
      <c r="C6" s="17">
        <v>15</v>
      </c>
      <c r="D6" s="37">
        <v>2.5</v>
      </c>
      <c r="E6" s="19">
        <v>0.51017156862745094</v>
      </c>
      <c r="F6" s="19">
        <v>0.51801470588235299</v>
      </c>
      <c r="G6" s="19">
        <v>0.51335784313725485</v>
      </c>
      <c r="H6" s="19">
        <v>0.4915441176470588</v>
      </c>
      <c r="I6" s="19">
        <v>0.51188725490196074</v>
      </c>
      <c r="J6" s="19">
        <v>0.51801470588235299</v>
      </c>
      <c r="K6" s="19">
        <v>0.51249999999999996</v>
      </c>
      <c r="L6" s="19">
        <v>0.51911764705882357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>
        <v>0.51801470588235299</v>
      </c>
      <c r="AD6" s="19">
        <v>0.51850490196078436</v>
      </c>
      <c r="AE6" s="19">
        <v>0.50857843137254899</v>
      </c>
      <c r="AF6" s="19">
        <v>0.50367647058823528</v>
      </c>
      <c r="AG6" s="19">
        <v>0.49044117647058821</v>
      </c>
      <c r="AH6" s="19">
        <v>0.51789215686274515</v>
      </c>
      <c r="AI6" s="19">
        <v>0.51507352941176465</v>
      </c>
      <c r="AJ6" s="19">
        <v>0.510906862745098</v>
      </c>
      <c r="AL6" s="7"/>
      <c r="AM6" s="7"/>
      <c r="AN6" s="7"/>
      <c r="AO6" s="7"/>
      <c r="AQ6" s="6"/>
      <c r="AR6" s="13"/>
      <c r="AS6" s="13"/>
      <c r="AT6" s="13"/>
      <c r="AZ6" s="9"/>
    </row>
    <row r="7" spans="1:53">
      <c r="A7" s="77"/>
      <c r="B7" s="77">
        <v>13</v>
      </c>
      <c r="C7" s="77">
        <v>0</v>
      </c>
      <c r="D7" s="37">
        <f>D2+20%</f>
        <v>0.2</v>
      </c>
      <c r="E7" s="19">
        <v>0.25196850393700787</v>
      </c>
      <c r="F7" s="19">
        <v>0.26771653543307089</v>
      </c>
      <c r="G7" s="19">
        <v>0.25984251968503935</v>
      </c>
      <c r="H7" s="19">
        <v>0.25196850393700787</v>
      </c>
      <c r="I7" s="19">
        <v>0.25196850393700787</v>
      </c>
      <c r="J7" s="19">
        <v>0.25196850393700787</v>
      </c>
      <c r="K7" s="19">
        <v>0.25196850393700787</v>
      </c>
      <c r="L7" s="19">
        <v>0.26771653543307089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>
        <v>0.25196850393700787</v>
      </c>
      <c r="AD7" s="19">
        <v>0.25984251968503935</v>
      </c>
      <c r="AE7" s="19">
        <v>0.25196850393700787</v>
      </c>
      <c r="AF7" s="19">
        <v>0.25196850393700787</v>
      </c>
      <c r="AG7" s="19">
        <v>0.24409448818897639</v>
      </c>
      <c r="AH7" s="19">
        <v>0.25984251968503935</v>
      </c>
      <c r="AI7" s="19">
        <v>0.27559055118110237</v>
      </c>
      <c r="AJ7" s="19">
        <v>0.23622047244094488</v>
      </c>
      <c r="AL7" s="7"/>
      <c r="AM7" s="7"/>
      <c r="AN7" s="7"/>
      <c r="AO7" s="7"/>
      <c r="AZ7" s="9"/>
    </row>
    <row r="8" spans="1:53">
      <c r="A8" s="77"/>
      <c r="B8" s="77"/>
      <c r="C8" s="77"/>
      <c r="D8" s="37">
        <f>D3</f>
        <v>0.25</v>
      </c>
      <c r="E8" s="19">
        <v>0.27377450980392154</v>
      </c>
      <c r="F8" s="19">
        <v>0.29019607843137252</v>
      </c>
      <c r="G8" s="19">
        <v>0.27524509803921571</v>
      </c>
      <c r="H8" s="19">
        <v>0.26421568627450981</v>
      </c>
      <c r="I8" s="19">
        <v>0.27990196078431373</v>
      </c>
      <c r="J8" s="19">
        <v>0.26519607843137255</v>
      </c>
      <c r="K8" s="19">
        <v>0.26874999999999999</v>
      </c>
      <c r="L8" s="19">
        <v>0.28848039215686272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>
        <v>0.27218137254901958</v>
      </c>
      <c r="AD8" s="19">
        <v>0.27512254901960786</v>
      </c>
      <c r="AE8" s="19">
        <v>0.2702205882352941</v>
      </c>
      <c r="AF8" s="19">
        <v>0.26409313725490197</v>
      </c>
      <c r="AG8" s="19">
        <v>0.2627450980392157</v>
      </c>
      <c r="AH8" s="19">
        <v>0.28051470588235294</v>
      </c>
      <c r="AI8" s="19">
        <v>0.29387254901960785</v>
      </c>
      <c r="AJ8" s="19">
        <v>0.27769607843137256</v>
      </c>
      <c r="AL8" s="7"/>
      <c r="AM8" s="7"/>
      <c r="AN8" s="7"/>
      <c r="AO8" s="7"/>
      <c r="AQ8" s="68"/>
      <c r="AR8" s="68"/>
      <c r="AS8" s="68"/>
      <c r="AT8" s="68"/>
      <c r="AU8" s="68"/>
      <c r="AV8" s="68"/>
      <c r="AW8" s="68"/>
      <c r="AX8" s="68"/>
      <c r="AY8" s="68"/>
      <c r="AZ8" s="9"/>
    </row>
    <row r="9" spans="1:53">
      <c r="A9" s="77"/>
      <c r="B9" s="77"/>
      <c r="C9" s="77"/>
      <c r="D9" s="37">
        <f t="shared" ref="D9:D11" si="1">D4</f>
        <v>0.5</v>
      </c>
      <c r="E9" s="19">
        <v>0.54656862745098034</v>
      </c>
      <c r="F9" s="19">
        <v>0.5599264705882353</v>
      </c>
      <c r="G9" s="19">
        <v>0.54877450980392151</v>
      </c>
      <c r="H9" s="19">
        <v>0.52990196078431373</v>
      </c>
      <c r="I9" s="19">
        <v>0.55674019607843139</v>
      </c>
      <c r="J9" s="19">
        <v>0.5346813725490196</v>
      </c>
      <c r="K9" s="19">
        <v>0.53921568627450978</v>
      </c>
      <c r="L9" s="19">
        <v>0.5533088235294118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>
        <v>0.53933823529411762</v>
      </c>
      <c r="AD9" s="19">
        <v>0.54914215686274515</v>
      </c>
      <c r="AE9" s="19">
        <v>0.54031862745098036</v>
      </c>
      <c r="AF9" s="19">
        <v>0.52426470588235297</v>
      </c>
      <c r="AG9" s="19">
        <v>0.53517156862745097</v>
      </c>
      <c r="AH9" s="19">
        <v>0.56458333333333333</v>
      </c>
      <c r="AI9" s="19">
        <v>0.55931372549019609</v>
      </c>
      <c r="AJ9" s="19">
        <v>0.54534313725490191</v>
      </c>
      <c r="AL9" s="7"/>
      <c r="AM9" s="7"/>
      <c r="AN9" s="7"/>
      <c r="AO9" s="7"/>
      <c r="AR9" s="6"/>
      <c r="AS9" s="13"/>
      <c r="AT9" s="13"/>
      <c r="AU9" s="13"/>
      <c r="AV9" s="13"/>
      <c r="AW9" s="13"/>
      <c r="AX9" s="13"/>
      <c r="AY9" s="13"/>
      <c r="AZ9" s="15"/>
    </row>
    <row r="10" spans="1:53">
      <c r="A10" s="77"/>
      <c r="B10" s="77"/>
      <c r="C10" s="17">
        <v>8</v>
      </c>
      <c r="D10" s="37">
        <f t="shared" si="1"/>
        <v>1.5</v>
      </c>
      <c r="E10" s="19">
        <v>0.60196078431372546</v>
      </c>
      <c r="F10" s="19">
        <v>0.60134803921568625</v>
      </c>
      <c r="G10" s="19">
        <v>0.59950980392156861</v>
      </c>
      <c r="H10" s="19">
        <v>0.58799019607843139</v>
      </c>
      <c r="I10" s="19">
        <v>0.6029411764705882</v>
      </c>
      <c r="J10" s="19">
        <v>0.60110294117647056</v>
      </c>
      <c r="K10" s="19">
        <v>0.59362745098039216</v>
      </c>
      <c r="L10" s="19">
        <v>0.60110294117647056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>
        <v>0.59473039215686274</v>
      </c>
      <c r="AD10" s="19">
        <v>0.59644607843137254</v>
      </c>
      <c r="AE10" s="19">
        <v>0.59901960784313724</v>
      </c>
      <c r="AF10" s="19">
        <v>0.58664215686274512</v>
      </c>
      <c r="AG10" s="19">
        <v>0.57316176470588232</v>
      </c>
      <c r="AH10" s="19">
        <v>0.59865196078431371</v>
      </c>
      <c r="AI10" s="19">
        <v>0.59644607843137254</v>
      </c>
      <c r="AJ10" s="19">
        <v>0.59767156862745097</v>
      </c>
      <c r="AL10" s="7"/>
      <c r="AM10" s="7"/>
      <c r="AN10" s="7"/>
      <c r="AO10" s="7"/>
      <c r="AQ10" s="6"/>
      <c r="AR10" s="6"/>
      <c r="AS10" s="13"/>
      <c r="AT10" s="13"/>
      <c r="AU10" s="13"/>
      <c r="AV10" s="13"/>
      <c r="AW10" s="13"/>
      <c r="AX10" s="13"/>
      <c r="AY10" s="13"/>
      <c r="AZ10" s="13"/>
    </row>
    <row r="11" spans="1:53">
      <c r="A11" s="77"/>
      <c r="B11" s="77"/>
      <c r="C11" s="17">
        <v>15</v>
      </c>
      <c r="D11" s="37">
        <f t="shared" si="1"/>
        <v>2.5</v>
      </c>
      <c r="E11" s="19">
        <v>0.63921568627450975</v>
      </c>
      <c r="F11" s="19">
        <v>0.64656862745098043</v>
      </c>
      <c r="G11" s="19">
        <v>0.63774509803921564</v>
      </c>
      <c r="H11" s="19">
        <v>0.61703431372549022</v>
      </c>
      <c r="I11" s="19">
        <v>0.62953431372549018</v>
      </c>
      <c r="J11" s="19">
        <v>0.64656862745098043</v>
      </c>
      <c r="K11" s="19">
        <v>0.62965686274509802</v>
      </c>
      <c r="L11" s="19">
        <v>0.63786764705882348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>
        <v>0.6479166666666667</v>
      </c>
      <c r="AD11" s="19">
        <v>0.63835784313725485</v>
      </c>
      <c r="AE11" s="19">
        <v>0.6275735294117647</v>
      </c>
      <c r="AF11" s="19">
        <v>0.62303921568627452</v>
      </c>
      <c r="AG11" s="19">
        <v>0.60747549019607838</v>
      </c>
      <c r="AH11" s="19">
        <v>0.63382352941176467</v>
      </c>
      <c r="AI11" s="19">
        <v>0.63884803921568623</v>
      </c>
      <c r="AJ11" s="19">
        <v>0.62009803921568629</v>
      </c>
      <c r="AL11" s="7"/>
      <c r="AM11" s="7"/>
      <c r="AN11" s="7"/>
      <c r="AO11" s="7"/>
      <c r="AQ11" s="6"/>
      <c r="AR11" s="6"/>
      <c r="AS11" s="13"/>
      <c r="AT11" s="13"/>
      <c r="AU11" s="13"/>
      <c r="AV11" s="13"/>
      <c r="AW11" s="13"/>
      <c r="AX11" s="13"/>
      <c r="AY11" s="13"/>
      <c r="AZ11" s="13"/>
    </row>
    <row r="12" spans="1:53">
      <c r="A12" s="77"/>
      <c r="B12" s="77">
        <v>7</v>
      </c>
      <c r="C12" s="77">
        <v>0</v>
      </c>
      <c r="D12" s="37">
        <f>D7+10%</f>
        <v>0.30000000000000004</v>
      </c>
      <c r="E12" s="19">
        <v>0.34645669291338582</v>
      </c>
      <c r="F12" s="19">
        <v>0.36220472440944884</v>
      </c>
      <c r="G12" s="19">
        <v>0.3543307086614173</v>
      </c>
      <c r="H12" s="19">
        <v>0.34645669291338582</v>
      </c>
      <c r="I12" s="19">
        <v>0.33858267716535434</v>
      </c>
      <c r="J12" s="19">
        <v>0.33858267716535434</v>
      </c>
      <c r="K12" s="19">
        <v>0.33858267716535434</v>
      </c>
      <c r="L12" s="19">
        <v>0.36220472440944884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>
        <v>0.33858267716535434</v>
      </c>
      <c r="AD12" s="19">
        <v>0.3543307086614173</v>
      </c>
      <c r="AE12" s="19">
        <v>0.34645669291338582</v>
      </c>
      <c r="AF12" s="19">
        <v>0.33858267716535434</v>
      </c>
      <c r="AG12" s="19">
        <v>0.33858267716535434</v>
      </c>
      <c r="AH12" s="19">
        <v>0.3543307086614173</v>
      </c>
      <c r="AI12" s="19">
        <v>0.37007874015748032</v>
      </c>
      <c r="AJ12" s="19">
        <v>0.31496062992125984</v>
      </c>
      <c r="AL12" s="7"/>
      <c r="AM12" s="7"/>
      <c r="AN12" s="7"/>
      <c r="AO12" s="7"/>
      <c r="AQ12" s="6"/>
      <c r="AR12" s="6"/>
      <c r="AS12" s="13"/>
      <c r="AT12" s="13"/>
      <c r="AU12" s="13"/>
      <c r="AV12" s="13"/>
      <c r="AW12" s="13"/>
      <c r="AX12" s="13"/>
      <c r="AY12" s="13"/>
      <c r="AZ12" s="13"/>
    </row>
    <row r="13" spans="1:53">
      <c r="A13" s="77"/>
      <c r="B13" s="77"/>
      <c r="C13" s="77"/>
      <c r="D13" s="37">
        <f t="shared" ref="D13:D16" si="2">D8</f>
        <v>0.25</v>
      </c>
      <c r="E13" s="19">
        <v>0.29031862745098042</v>
      </c>
      <c r="F13" s="19">
        <v>0.3057598039215686</v>
      </c>
      <c r="G13" s="19">
        <v>0.28884803921568625</v>
      </c>
      <c r="H13" s="19">
        <v>0.2786764705882353</v>
      </c>
      <c r="I13" s="19">
        <v>0.29669117647058824</v>
      </c>
      <c r="J13" s="19">
        <v>0.28161764705882353</v>
      </c>
      <c r="K13" s="19">
        <v>0.28443627450980391</v>
      </c>
      <c r="L13" s="19">
        <v>0.30343137254901958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>
        <v>0.28504901960784312</v>
      </c>
      <c r="AD13" s="19">
        <v>0.29080882352941179</v>
      </c>
      <c r="AE13" s="19">
        <v>0.28566176470588234</v>
      </c>
      <c r="AF13" s="19">
        <v>0.27549019607843139</v>
      </c>
      <c r="AG13" s="19">
        <v>0.2795343137254902</v>
      </c>
      <c r="AH13" s="19">
        <v>0.29571078431372549</v>
      </c>
      <c r="AI13" s="19">
        <v>0.30919117647058825</v>
      </c>
      <c r="AJ13" s="19">
        <v>0.29571078431372549</v>
      </c>
      <c r="AL13" s="7"/>
      <c r="AM13" s="7"/>
      <c r="AN13" s="7"/>
      <c r="AO13" s="7"/>
      <c r="AQ13" s="6"/>
      <c r="AR13" s="6"/>
      <c r="AS13" s="13"/>
      <c r="AT13" s="13"/>
      <c r="AU13" s="13"/>
      <c r="AV13" s="13"/>
      <c r="AW13" s="13"/>
      <c r="AX13" s="13"/>
      <c r="AY13" s="13"/>
      <c r="AZ13" s="13"/>
    </row>
    <row r="14" spans="1:53">
      <c r="A14" s="77"/>
      <c r="B14" s="77"/>
      <c r="C14" s="77"/>
      <c r="D14" s="37">
        <f t="shared" si="2"/>
        <v>0.5</v>
      </c>
      <c r="E14" s="19">
        <v>0.5725490196078431</v>
      </c>
      <c r="F14" s="19">
        <v>0.58615196078431375</v>
      </c>
      <c r="G14" s="19">
        <v>0.57610294117647054</v>
      </c>
      <c r="H14" s="19">
        <v>0.55575980392156865</v>
      </c>
      <c r="I14" s="19">
        <v>0.57916666666666661</v>
      </c>
      <c r="J14" s="19">
        <v>0.56225490196078431</v>
      </c>
      <c r="K14" s="19">
        <v>0.56458333333333333</v>
      </c>
      <c r="L14" s="19">
        <v>0.57990196078431366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>
        <v>0.56274509803921569</v>
      </c>
      <c r="AD14" s="19">
        <v>0.57720588235294112</v>
      </c>
      <c r="AE14" s="19">
        <v>0.56789215686274508</v>
      </c>
      <c r="AF14" s="19">
        <v>0.55024509803921573</v>
      </c>
      <c r="AG14" s="19">
        <v>0.56188725490196079</v>
      </c>
      <c r="AH14" s="19">
        <v>0.59154411764705883</v>
      </c>
      <c r="AI14" s="19">
        <v>0.58566176470588238</v>
      </c>
      <c r="AJ14" s="19">
        <v>0.57267156862745094</v>
      </c>
      <c r="AL14" s="7"/>
      <c r="AM14" s="7"/>
      <c r="AN14" s="7"/>
      <c r="AO14" s="7"/>
      <c r="AQ14" s="6"/>
      <c r="AR14" s="13"/>
      <c r="AS14" s="13"/>
      <c r="AT14" s="13"/>
      <c r="AU14" s="13"/>
      <c r="AV14" s="13"/>
      <c r="AW14" s="13"/>
      <c r="AX14" s="13"/>
      <c r="AY14" s="13"/>
      <c r="AZ14" s="9"/>
    </row>
    <row r="15" spans="1:53">
      <c r="A15" s="77"/>
      <c r="B15" s="77"/>
      <c r="C15" s="17">
        <v>8</v>
      </c>
      <c r="D15" s="37">
        <f t="shared" si="2"/>
        <v>1.5</v>
      </c>
      <c r="E15" s="19">
        <v>0.64436274509803926</v>
      </c>
      <c r="F15" s="19">
        <v>0.6462009803921569</v>
      </c>
      <c r="G15" s="19">
        <v>0.64313725490196072</v>
      </c>
      <c r="H15" s="19">
        <v>0.63688725490196074</v>
      </c>
      <c r="I15" s="19">
        <v>0.6444852941176471</v>
      </c>
      <c r="J15" s="19">
        <v>0.64546568627450984</v>
      </c>
      <c r="K15" s="19">
        <v>0.63517156862745094</v>
      </c>
      <c r="L15" s="19">
        <v>0.64840686274509807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>
        <v>0.63884803921568623</v>
      </c>
      <c r="AD15" s="19">
        <v>0.64803921568627454</v>
      </c>
      <c r="AE15" s="19">
        <v>0.64595588235294121</v>
      </c>
      <c r="AF15" s="19">
        <v>0.63002450980392155</v>
      </c>
      <c r="AG15" s="19">
        <v>0.61997549019607845</v>
      </c>
      <c r="AH15" s="19">
        <v>0.6462009803921569</v>
      </c>
      <c r="AI15" s="19">
        <v>0.64350490196078436</v>
      </c>
      <c r="AJ15" s="19">
        <v>0.64056372549019602</v>
      </c>
      <c r="AL15" s="7"/>
      <c r="AM15" s="7"/>
      <c r="AN15" s="7"/>
      <c r="AO15" s="7"/>
      <c r="AQ15" s="68"/>
      <c r="AR15" s="68"/>
      <c r="AS15" s="68"/>
      <c r="AT15" s="68"/>
      <c r="AU15" s="68"/>
      <c r="AV15" s="68"/>
      <c r="AW15" s="68"/>
      <c r="AX15" s="68"/>
      <c r="AY15" s="68"/>
      <c r="AZ15" s="9"/>
    </row>
    <row r="16" spans="1:53">
      <c r="A16" s="77"/>
      <c r="B16" s="77"/>
      <c r="C16" s="17">
        <v>15</v>
      </c>
      <c r="D16" s="37">
        <f t="shared" si="2"/>
        <v>2.5</v>
      </c>
      <c r="E16" s="19">
        <v>0.70465686274509798</v>
      </c>
      <c r="F16" s="19">
        <v>0.7112745098039216</v>
      </c>
      <c r="G16" s="19">
        <v>0.70171568627450975</v>
      </c>
      <c r="H16" s="19">
        <v>0.68149509803921571</v>
      </c>
      <c r="I16" s="19">
        <v>0.69129901960784312</v>
      </c>
      <c r="J16" s="19">
        <v>0.7087009803921569</v>
      </c>
      <c r="K16" s="19">
        <v>0.68909313725490196</v>
      </c>
      <c r="L16" s="19">
        <v>0.7061274509803922</v>
      </c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>
        <v>0.70588235294117641</v>
      </c>
      <c r="AD16" s="19">
        <v>0.70134803921568623</v>
      </c>
      <c r="AE16" s="19">
        <v>0.68995098039215685</v>
      </c>
      <c r="AF16" s="19">
        <v>0.67990196078431375</v>
      </c>
      <c r="AG16" s="19">
        <v>0.67328431372549014</v>
      </c>
      <c r="AH16" s="19">
        <v>0.69632352941176467</v>
      </c>
      <c r="AI16" s="19">
        <v>0.70049019607843133</v>
      </c>
      <c r="AJ16" s="19">
        <v>0.67769607843137258</v>
      </c>
      <c r="AL16" s="7"/>
      <c r="AM16" s="7"/>
      <c r="AN16" s="7"/>
      <c r="AO16" s="7"/>
      <c r="AR16" s="13"/>
      <c r="AS16" s="13"/>
      <c r="AT16" s="13"/>
      <c r="AU16" s="13"/>
      <c r="AV16" s="13"/>
      <c r="AW16" s="13"/>
      <c r="AX16" s="13"/>
      <c r="AZ16" s="9"/>
    </row>
    <row r="17" spans="1:52">
      <c r="A17" s="77"/>
      <c r="B17" s="77">
        <v>5</v>
      </c>
      <c r="C17" s="77">
        <v>0</v>
      </c>
      <c r="D17" s="37">
        <f>D12+10%</f>
        <v>0.4</v>
      </c>
      <c r="E17" s="19">
        <v>0.44094488188976377</v>
      </c>
      <c r="F17" s="19">
        <v>0.46456692913385828</v>
      </c>
      <c r="G17" s="19">
        <v>0.44881889763779526</v>
      </c>
      <c r="H17" s="19">
        <v>0.44094488188976377</v>
      </c>
      <c r="I17" s="19">
        <v>0.43307086614173229</v>
      </c>
      <c r="J17" s="19">
        <v>0.43307086614173229</v>
      </c>
      <c r="K17" s="19">
        <v>0.42519685039370081</v>
      </c>
      <c r="L17" s="19">
        <v>0.45669291338582679</v>
      </c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>
        <v>0.42519685039370081</v>
      </c>
      <c r="AD17" s="19">
        <v>0.44881889763779526</v>
      </c>
      <c r="AE17" s="19">
        <v>0.43307086614173229</v>
      </c>
      <c r="AF17" s="19">
        <v>0.43307086614173229</v>
      </c>
      <c r="AG17" s="19">
        <v>0.42519685039370081</v>
      </c>
      <c r="AH17" s="19">
        <v>0.44094488188976377</v>
      </c>
      <c r="AI17" s="19">
        <v>0.46456692913385828</v>
      </c>
      <c r="AJ17" s="19">
        <v>0.40157480314960631</v>
      </c>
      <c r="AL17" s="7"/>
      <c r="AM17" s="7"/>
      <c r="AN17" s="7"/>
      <c r="AO17" s="7"/>
      <c r="AR17" s="16"/>
      <c r="AS17" s="16"/>
      <c r="AT17" s="16"/>
      <c r="AU17" s="16"/>
      <c r="AV17" s="16"/>
      <c r="AW17" s="16"/>
      <c r="AX17" s="16"/>
      <c r="AY17" s="15"/>
      <c r="AZ17" s="9"/>
    </row>
    <row r="18" spans="1:52">
      <c r="A18" s="77"/>
      <c r="B18" s="77"/>
      <c r="C18" s="77"/>
      <c r="D18" s="37">
        <f t="shared" ref="D18:D21" si="3">D13</f>
        <v>0.25</v>
      </c>
      <c r="E18" s="19">
        <v>0.30269607843137253</v>
      </c>
      <c r="F18" s="19">
        <v>0.31703431372549018</v>
      </c>
      <c r="G18" s="19">
        <v>0.29987745098039215</v>
      </c>
      <c r="H18" s="19">
        <v>0.28897058823529409</v>
      </c>
      <c r="I18" s="19">
        <v>0.30588235294117649</v>
      </c>
      <c r="J18" s="19">
        <v>0.29301470588235295</v>
      </c>
      <c r="K18" s="19">
        <v>0.29362745098039217</v>
      </c>
      <c r="L18" s="19">
        <v>0.31323529411764706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>
        <v>0.29669117647058824</v>
      </c>
      <c r="AD18" s="19">
        <v>0.30024509803921567</v>
      </c>
      <c r="AE18" s="19">
        <v>0.29754901960784313</v>
      </c>
      <c r="AF18" s="19">
        <v>0.28517156862745097</v>
      </c>
      <c r="AG18" s="19">
        <v>0.29252450980392158</v>
      </c>
      <c r="AH18" s="19">
        <v>0.30723039215686276</v>
      </c>
      <c r="AI18" s="19">
        <v>0.31924019607843135</v>
      </c>
      <c r="AJ18" s="19">
        <v>0.30772058823529413</v>
      </c>
      <c r="AL18" s="7"/>
      <c r="AM18" s="7"/>
      <c r="AN18" s="7"/>
      <c r="AO18" s="7"/>
      <c r="AQ18" s="6"/>
      <c r="AR18" s="13"/>
      <c r="AS18" s="13"/>
      <c r="AT18" s="13"/>
      <c r="AU18" s="13"/>
      <c r="AV18" s="13"/>
      <c r="AW18" s="13"/>
      <c r="AX18" s="13"/>
      <c r="AY18" s="13"/>
      <c r="AZ18" s="9"/>
    </row>
    <row r="19" spans="1:52">
      <c r="A19" s="77"/>
      <c r="B19" s="77"/>
      <c r="C19" s="77"/>
      <c r="D19" s="37">
        <f t="shared" si="3"/>
        <v>0.5</v>
      </c>
      <c r="E19" s="19">
        <v>0.59227941176470589</v>
      </c>
      <c r="F19" s="19">
        <v>0.60514705882352937</v>
      </c>
      <c r="G19" s="19">
        <v>0.5928921568627451</v>
      </c>
      <c r="H19" s="19">
        <v>0.57279411764705879</v>
      </c>
      <c r="I19" s="19">
        <v>0.59865196078431371</v>
      </c>
      <c r="J19" s="19">
        <v>0.57990196078431366</v>
      </c>
      <c r="K19" s="19">
        <v>0.5819852941176471</v>
      </c>
      <c r="L19" s="19">
        <v>0.59656862745098038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>
        <v>0.57855392156862739</v>
      </c>
      <c r="AD19" s="19">
        <v>0.59387254901960784</v>
      </c>
      <c r="AE19" s="19">
        <v>0.57965686274509798</v>
      </c>
      <c r="AF19" s="19">
        <v>0.5650735294117647</v>
      </c>
      <c r="AG19" s="19">
        <v>0.57867647058823524</v>
      </c>
      <c r="AH19" s="19">
        <v>0.61139705882352935</v>
      </c>
      <c r="AI19" s="19">
        <v>0.60416666666666663</v>
      </c>
      <c r="AJ19" s="19">
        <v>0.58799019607843139</v>
      </c>
      <c r="AL19" s="7"/>
      <c r="AM19" s="7"/>
      <c r="AN19" s="7"/>
      <c r="AO19" s="7"/>
      <c r="AQ19" s="6"/>
      <c r="AR19" s="13"/>
      <c r="AS19" s="13"/>
      <c r="AT19" s="13"/>
      <c r="AU19" s="13"/>
      <c r="AV19" s="13"/>
      <c r="AW19" s="13"/>
      <c r="AX19" s="13"/>
      <c r="AY19" s="13"/>
      <c r="AZ19" s="9"/>
    </row>
    <row r="20" spans="1:52">
      <c r="A20" s="77"/>
      <c r="B20" s="77"/>
      <c r="C20" s="17">
        <v>8</v>
      </c>
      <c r="D20" s="37">
        <f t="shared" si="3"/>
        <v>1.5</v>
      </c>
      <c r="E20" s="19">
        <v>0.67316176470588229</v>
      </c>
      <c r="F20" s="19">
        <v>0.67475490196078436</v>
      </c>
      <c r="G20" s="19">
        <v>0.6705882352941176</v>
      </c>
      <c r="H20" s="19">
        <v>0.66323529411764703</v>
      </c>
      <c r="I20" s="19">
        <v>0.67009803921568623</v>
      </c>
      <c r="J20" s="19">
        <v>0.67009803921568623</v>
      </c>
      <c r="K20" s="19">
        <v>0.66299019607843135</v>
      </c>
      <c r="L20" s="19">
        <v>0.67892156862745101</v>
      </c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>
        <v>0.66470588235294115</v>
      </c>
      <c r="AD20" s="19">
        <v>0.6757352941176471</v>
      </c>
      <c r="AE20" s="19">
        <v>0.66838235294117643</v>
      </c>
      <c r="AF20" s="19">
        <v>0.65502450980392157</v>
      </c>
      <c r="AG20" s="19">
        <v>0.6462009803921569</v>
      </c>
      <c r="AH20" s="19">
        <v>0.67340686274509798</v>
      </c>
      <c r="AI20" s="19">
        <v>0.67169117647058818</v>
      </c>
      <c r="AJ20" s="19">
        <v>0.65625</v>
      </c>
      <c r="AL20" s="7"/>
      <c r="AM20" s="7"/>
      <c r="AN20" s="7"/>
      <c r="AO20" s="7"/>
      <c r="AQ20" s="6"/>
      <c r="AR20" s="13"/>
      <c r="AS20" s="13"/>
      <c r="AT20" s="13"/>
      <c r="AU20" s="13"/>
      <c r="AV20" s="13"/>
      <c r="AW20" s="13"/>
      <c r="AX20" s="13"/>
      <c r="AY20" s="13"/>
      <c r="AZ20" s="9"/>
    </row>
    <row r="21" spans="1:52">
      <c r="A21" s="77"/>
      <c r="B21" s="77"/>
      <c r="C21" s="17">
        <v>15</v>
      </c>
      <c r="D21" s="37">
        <f t="shared" si="3"/>
        <v>2.5</v>
      </c>
      <c r="E21" s="19">
        <v>0.74362745098039218</v>
      </c>
      <c r="F21" s="19">
        <v>0.75159313725490196</v>
      </c>
      <c r="G21" s="19">
        <v>0.73872549019607847</v>
      </c>
      <c r="H21" s="19">
        <v>0.71409313725490198</v>
      </c>
      <c r="I21" s="19">
        <v>0.7262254901960784</v>
      </c>
      <c r="J21" s="19">
        <v>0.74767156862745099</v>
      </c>
      <c r="K21" s="19">
        <v>0.72745098039215683</v>
      </c>
      <c r="L21" s="19">
        <v>0.74754901960784315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>
        <v>0.739093137254902</v>
      </c>
      <c r="AD21" s="19">
        <v>0.74154411764705885</v>
      </c>
      <c r="AE21" s="19">
        <v>0.72401960784313724</v>
      </c>
      <c r="AF21" s="19">
        <v>0.71727941176470589</v>
      </c>
      <c r="AG21" s="19">
        <v>0.69178921568627449</v>
      </c>
      <c r="AH21" s="19">
        <v>0.73799019607843142</v>
      </c>
      <c r="AI21" s="19">
        <v>0.73872549019607847</v>
      </c>
      <c r="AJ21" s="19">
        <v>0.65723039215686274</v>
      </c>
      <c r="AL21" s="7"/>
      <c r="AM21" s="7"/>
      <c r="AN21" s="7"/>
      <c r="AO21" s="7"/>
      <c r="AQ21" s="6"/>
      <c r="AR21" s="13"/>
      <c r="AS21" s="13"/>
      <c r="AT21" s="13"/>
      <c r="AU21" s="13"/>
      <c r="AV21" s="13"/>
      <c r="AW21" s="13"/>
      <c r="AX21" s="13"/>
      <c r="AY21" s="13"/>
      <c r="AZ21" s="9"/>
    </row>
    <row r="22" spans="1:52">
      <c r="A22" s="77"/>
      <c r="B22" s="77">
        <v>4</v>
      </c>
      <c r="C22" s="77">
        <v>0</v>
      </c>
      <c r="D22" s="37">
        <f>D17+10%</f>
        <v>0.5</v>
      </c>
      <c r="E22" s="19">
        <v>0.51181102362204722</v>
      </c>
      <c r="F22" s="19">
        <v>0.54330708661417326</v>
      </c>
      <c r="G22" s="19">
        <v>0.52755905511811019</v>
      </c>
      <c r="H22" s="19">
        <v>0.51181102362204722</v>
      </c>
      <c r="I22" s="19">
        <v>0.50393700787401574</v>
      </c>
      <c r="J22" s="19">
        <v>0.50393700787401574</v>
      </c>
      <c r="K22" s="19">
        <v>0.50393700787401574</v>
      </c>
      <c r="L22" s="19">
        <v>0.52755905511811019</v>
      </c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>
        <v>0.49606299212598426</v>
      </c>
      <c r="AD22" s="19">
        <v>0.51968503937007871</v>
      </c>
      <c r="AE22" s="19">
        <v>0.50393700787401574</v>
      </c>
      <c r="AF22" s="19">
        <v>0.49606299212598426</v>
      </c>
      <c r="AG22" s="19">
        <v>0.49606299212598426</v>
      </c>
      <c r="AH22" s="19">
        <v>0.51181102362204722</v>
      </c>
      <c r="AI22" s="19">
        <v>0.53543307086614178</v>
      </c>
      <c r="AJ22" s="19">
        <v>0.47244094488188976</v>
      </c>
      <c r="AL22" s="7"/>
      <c r="AM22" s="7"/>
      <c r="AN22" s="7"/>
      <c r="AO22" s="7"/>
      <c r="AZ22" s="9"/>
    </row>
    <row r="23" spans="1:52">
      <c r="A23" s="77"/>
      <c r="B23" s="77"/>
      <c r="C23" s="77"/>
      <c r="D23" s="37">
        <f t="shared" ref="D23:D26" si="4">D18</f>
        <v>0.25</v>
      </c>
      <c r="E23" s="19">
        <v>0.30943627450980393</v>
      </c>
      <c r="F23" s="19">
        <v>0.32279411764705884</v>
      </c>
      <c r="G23" s="19">
        <v>0.30637254901960786</v>
      </c>
      <c r="H23" s="19">
        <v>0.2988970588235294</v>
      </c>
      <c r="I23" s="19">
        <v>0.31580882352941175</v>
      </c>
      <c r="J23" s="19">
        <v>0.3014705882352941</v>
      </c>
      <c r="K23" s="19">
        <v>0.30073529411764705</v>
      </c>
      <c r="L23" s="19">
        <v>0.32218137254901963</v>
      </c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>
        <v>0.3014705882352941</v>
      </c>
      <c r="AD23" s="19">
        <v>0.30955882352941178</v>
      </c>
      <c r="AE23" s="19">
        <v>0.30526960784313723</v>
      </c>
      <c r="AF23" s="19">
        <v>0.29240196078431374</v>
      </c>
      <c r="AG23" s="19">
        <v>0.29705882352941176</v>
      </c>
      <c r="AH23" s="19">
        <v>0.31617647058823528</v>
      </c>
      <c r="AI23" s="19">
        <v>0.32732843137254902</v>
      </c>
      <c r="AJ23" s="19">
        <v>0.31495098039215685</v>
      </c>
      <c r="AL23" s="7"/>
      <c r="AM23" s="7"/>
      <c r="AN23" s="7"/>
      <c r="AO23" s="7"/>
      <c r="AZ23" s="9"/>
    </row>
    <row r="24" spans="1:52">
      <c r="A24" s="77"/>
      <c r="B24" s="77"/>
      <c r="C24" s="77"/>
      <c r="D24" s="37">
        <f t="shared" si="4"/>
        <v>0.5</v>
      </c>
      <c r="E24" s="19">
        <v>0.60012254901960782</v>
      </c>
      <c r="F24" s="19">
        <v>0.61678921568627454</v>
      </c>
      <c r="G24" s="19">
        <v>0.60428921568627447</v>
      </c>
      <c r="H24" s="19">
        <v>0.5845588235294118</v>
      </c>
      <c r="I24" s="19">
        <v>0.60563725490196074</v>
      </c>
      <c r="J24" s="19">
        <v>0.59424019607843137</v>
      </c>
      <c r="K24" s="19">
        <v>0.59093137254901962</v>
      </c>
      <c r="L24" s="19">
        <v>0.60845588235294112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>
        <v>0.58799019607843139</v>
      </c>
      <c r="AD24" s="19">
        <v>0.60661764705882348</v>
      </c>
      <c r="AE24" s="19">
        <v>0.59436274509803921</v>
      </c>
      <c r="AF24" s="19">
        <v>0.5742647058823529</v>
      </c>
      <c r="AG24" s="19">
        <v>0.58750000000000002</v>
      </c>
      <c r="AH24" s="19">
        <v>0.61617647058823533</v>
      </c>
      <c r="AI24" s="19">
        <v>0.61568627450980395</v>
      </c>
      <c r="AJ24" s="19">
        <v>0.60024509803921566</v>
      </c>
      <c r="AL24" s="7"/>
      <c r="AM24" s="7"/>
      <c r="AN24" s="7"/>
      <c r="AO24" s="7"/>
      <c r="AQ24" s="12"/>
      <c r="AR24" s="22"/>
      <c r="AS24" s="22"/>
      <c r="AT24" s="22"/>
      <c r="AU24" s="22"/>
      <c r="AV24" s="22"/>
      <c r="AW24" s="22"/>
      <c r="AX24" s="22"/>
      <c r="AY24" s="22"/>
      <c r="AZ24" s="18"/>
    </row>
    <row r="25" spans="1:52">
      <c r="A25" s="77"/>
      <c r="B25" s="77"/>
      <c r="C25" s="17">
        <v>8</v>
      </c>
      <c r="D25" s="37">
        <f t="shared" si="4"/>
        <v>1.5</v>
      </c>
      <c r="E25" s="19">
        <v>0.68958333333333333</v>
      </c>
      <c r="F25" s="19">
        <v>0.69178921568627449</v>
      </c>
      <c r="G25" s="19">
        <v>0.68799019607843137</v>
      </c>
      <c r="H25" s="19">
        <v>0.67769607843137258</v>
      </c>
      <c r="I25" s="19">
        <v>0.68529411764705883</v>
      </c>
      <c r="J25" s="19">
        <v>0.68946078431372548</v>
      </c>
      <c r="K25" s="19">
        <v>0.67867647058823533</v>
      </c>
      <c r="L25" s="19">
        <v>0.69534313725490193</v>
      </c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>
        <v>0.67990196078431375</v>
      </c>
      <c r="AD25" s="19">
        <v>0.68946078431372548</v>
      </c>
      <c r="AE25" s="19">
        <v>0.68504901960784315</v>
      </c>
      <c r="AF25" s="19">
        <v>0.66691176470588232</v>
      </c>
      <c r="AG25" s="19">
        <v>0.65992647058823528</v>
      </c>
      <c r="AH25" s="19">
        <v>0.68786764705882353</v>
      </c>
      <c r="AI25" s="19">
        <v>0.69044117647058822</v>
      </c>
      <c r="AJ25" s="19">
        <v>0.66985294117647054</v>
      </c>
      <c r="AL25" s="7"/>
      <c r="AM25" s="7"/>
      <c r="AN25" s="7"/>
      <c r="AO25" s="7"/>
      <c r="AQ25" s="23"/>
      <c r="AS25" s="21"/>
      <c r="AT25" s="21"/>
      <c r="AU25" s="21"/>
      <c r="AV25" s="21"/>
      <c r="AW25" s="21"/>
      <c r="AX25" s="21"/>
      <c r="AY25" s="21"/>
      <c r="AZ25" s="21"/>
    </row>
    <row r="26" spans="1:52">
      <c r="A26" s="77"/>
      <c r="B26" s="77"/>
      <c r="C26" s="17">
        <v>15</v>
      </c>
      <c r="D26" s="37">
        <f t="shared" si="4"/>
        <v>2.5</v>
      </c>
      <c r="E26" s="20">
        <v>0.75870098039215683</v>
      </c>
      <c r="F26" s="19">
        <v>0.77303921568627454</v>
      </c>
      <c r="G26" s="19">
        <v>0.76225490196078427</v>
      </c>
      <c r="H26" s="19">
        <v>0.73921568627450984</v>
      </c>
      <c r="I26" s="19">
        <v>0.74019607843137258</v>
      </c>
      <c r="J26" s="19">
        <v>0.770343137254902</v>
      </c>
      <c r="K26" s="19">
        <v>0.74730392156862746</v>
      </c>
      <c r="L26" s="19">
        <v>0.76838235294117641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>
        <v>0.75906862745098036</v>
      </c>
      <c r="AD26" s="19">
        <v>0.76213235294117643</v>
      </c>
      <c r="AE26" s="19">
        <v>0.74669117647058825</v>
      </c>
      <c r="AF26" s="19">
        <v>0.73615196078431366</v>
      </c>
      <c r="AG26" s="19">
        <v>0.69877450980392153</v>
      </c>
      <c r="AH26" s="19">
        <v>0.74178921568627454</v>
      </c>
      <c r="AI26" s="19">
        <v>0.76507352941176465</v>
      </c>
      <c r="AJ26" s="19">
        <v>0.67732843137254906</v>
      </c>
      <c r="AL26" s="7"/>
      <c r="AM26" s="7"/>
      <c r="AN26" s="7"/>
      <c r="AO26" s="7"/>
      <c r="AQ26" s="23"/>
      <c r="AS26" s="21"/>
      <c r="AT26" s="21"/>
      <c r="AU26" s="21"/>
      <c r="AV26" s="21"/>
      <c r="AW26" s="21"/>
      <c r="AX26" s="21"/>
      <c r="AY26" s="21"/>
      <c r="AZ26" s="21"/>
    </row>
    <row r="27" spans="1:52">
      <c r="A27" s="77"/>
      <c r="B27" s="77">
        <v>2</v>
      </c>
      <c r="C27" s="77">
        <v>0</v>
      </c>
      <c r="D27" s="37">
        <f>D22+10%</f>
        <v>0.6</v>
      </c>
      <c r="E27" s="20">
        <v>0.62204724409448819</v>
      </c>
      <c r="F27" s="19">
        <v>0.65354330708661412</v>
      </c>
      <c r="G27" s="19">
        <v>0.63779527559055116</v>
      </c>
      <c r="H27" s="19">
        <v>0.61417322834645671</v>
      </c>
      <c r="I27" s="19">
        <v>0.60629921259842523</v>
      </c>
      <c r="J27" s="19">
        <v>0.60629921259842523</v>
      </c>
      <c r="K27" s="19">
        <v>0.59842519685039375</v>
      </c>
      <c r="L27" s="19">
        <v>0.63779527559055116</v>
      </c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>
        <v>0.59842519685039375</v>
      </c>
      <c r="AD27" s="19">
        <v>0.62204724409448819</v>
      </c>
      <c r="AE27" s="19">
        <v>0.61417322834645671</v>
      </c>
      <c r="AF27" s="19">
        <v>0.59842519685039375</v>
      </c>
      <c r="AG27" s="19">
        <v>0.59842519685039375</v>
      </c>
      <c r="AH27" s="19">
        <v>0.62204724409448819</v>
      </c>
      <c r="AI27" s="19">
        <v>0.63779527559055116</v>
      </c>
      <c r="AJ27" s="19">
        <v>0.56692913385826771</v>
      </c>
      <c r="AL27" s="7"/>
      <c r="AM27" s="7"/>
      <c r="AN27" s="7"/>
      <c r="AO27" s="7"/>
      <c r="AQ27" s="23"/>
      <c r="AS27" s="21"/>
      <c r="AT27" s="21"/>
      <c r="AU27" s="21"/>
      <c r="AV27" s="21"/>
      <c r="AW27" s="21"/>
      <c r="AX27" s="21"/>
      <c r="AY27" s="21"/>
      <c r="AZ27" s="21"/>
    </row>
    <row r="28" spans="1:52">
      <c r="A28" s="77"/>
      <c r="B28" s="77"/>
      <c r="C28" s="77"/>
      <c r="D28" s="37">
        <f t="shared" ref="D28:D31" si="5">D23</f>
        <v>0.25</v>
      </c>
      <c r="E28" s="20">
        <v>0.31825980392156861</v>
      </c>
      <c r="F28" s="19">
        <v>0.3310049019607843</v>
      </c>
      <c r="G28" s="19">
        <v>0.31629901960784312</v>
      </c>
      <c r="H28" s="19">
        <v>0.30539215686274507</v>
      </c>
      <c r="I28" s="19">
        <v>0.3218137254901961</v>
      </c>
      <c r="J28" s="19">
        <v>0.30759803921568629</v>
      </c>
      <c r="K28" s="19">
        <v>0.30955882352941178</v>
      </c>
      <c r="L28" s="19">
        <v>0.33051470588235293</v>
      </c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>
        <v>0.3116421568627451</v>
      </c>
      <c r="AD28" s="19">
        <v>0.31519607843137254</v>
      </c>
      <c r="AE28" s="19">
        <v>0.31176470588235294</v>
      </c>
      <c r="AF28" s="19">
        <v>0.30171568627450979</v>
      </c>
      <c r="AG28" s="19">
        <v>0.30686274509803924</v>
      </c>
      <c r="AH28" s="19">
        <v>0.32365196078431374</v>
      </c>
      <c r="AI28" s="19">
        <v>0.33553921568627448</v>
      </c>
      <c r="AJ28" s="19">
        <v>0.32389705882352943</v>
      </c>
      <c r="AL28" s="7"/>
      <c r="AM28" s="7"/>
      <c r="AN28" s="7"/>
      <c r="AO28" s="7"/>
      <c r="AQ28" s="23"/>
      <c r="AS28" s="21"/>
      <c r="AT28" s="21"/>
      <c r="AU28" s="21"/>
      <c r="AV28" s="21"/>
      <c r="AW28" s="21"/>
      <c r="AX28" s="21"/>
      <c r="AY28" s="21"/>
      <c r="AZ28" s="21"/>
    </row>
    <row r="29" spans="1:52">
      <c r="A29" s="77"/>
      <c r="B29" s="77"/>
      <c r="C29" s="77"/>
      <c r="D29" s="37">
        <f t="shared" si="5"/>
        <v>0.5</v>
      </c>
      <c r="E29" s="20">
        <v>0.61017156862745092</v>
      </c>
      <c r="F29" s="19">
        <v>0.62169117647058825</v>
      </c>
      <c r="G29" s="19">
        <v>0.60980392156862739</v>
      </c>
      <c r="H29" s="19">
        <v>0.59019607843137256</v>
      </c>
      <c r="I29" s="19">
        <v>0.61446078431372553</v>
      </c>
      <c r="J29" s="19">
        <v>0.59938725490196076</v>
      </c>
      <c r="K29" s="19">
        <v>0.59411764705882353</v>
      </c>
      <c r="L29" s="19">
        <v>0.61899509803921571</v>
      </c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>
        <v>0.59840686274509802</v>
      </c>
      <c r="AD29" s="19">
        <v>0.60992647058823524</v>
      </c>
      <c r="AE29" s="19">
        <v>0.59926470588235292</v>
      </c>
      <c r="AF29" s="19">
        <v>0.582843137254902</v>
      </c>
      <c r="AG29" s="19">
        <v>0.5971813725490196</v>
      </c>
      <c r="AH29" s="19">
        <v>0.62463235294117647</v>
      </c>
      <c r="AI29" s="19">
        <v>0.62389705882352942</v>
      </c>
      <c r="AJ29" s="19">
        <v>0.61127450980392151</v>
      </c>
      <c r="AL29" s="7"/>
      <c r="AM29" s="7"/>
      <c r="AN29" s="7"/>
      <c r="AO29" s="7"/>
      <c r="AZ29" s="9"/>
    </row>
    <row r="30" spans="1:52">
      <c r="A30" s="77"/>
      <c r="B30" s="77"/>
      <c r="C30" s="17">
        <v>8</v>
      </c>
      <c r="D30" s="37">
        <f t="shared" si="5"/>
        <v>1.5</v>
      </c>
      <c r="E30" s="20">
        <v>0.70637254901960789</v>
      </c>
      <c r="F30" s="19">
        <v>0.70723039215686279</v>
      </c>
      <c r="G30" s="19">
        <v>0.70171568627450975</v>
      </c>
      <c r="H30" s="19">
        <v>0.69399509803921566</v>
      </c>
      <c r="I30" s="19">
        <v>0.69877450980392153</v>
      </c>
      <c r="J30" s="19">
        <v>0.70723039215686279</v>
      </c>
      <c r="K30" s="19">
        <v>0.69374999999999998</v>
      </c>
      <c r="L30" s="19">
        <v>0.71311274509803924</v>
      </c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>
        <v>0.69350490196078429</v>
      </c>
      <c r="AD30" s="19">
        <v>0.70441176470588229</v>
      </c>
      <c r="AE30" s="19">
        <v>0.70073529411764701</v>
      </c>
      <c r="AF30" s="19">
        <v>0.68529411764705883</v>
      </c>
      <c r="AG30" s="19">
        <v>0.67610294117647063</v>
      </c>
      <c r="AH30" s="19">
        <v>0.70514705882352935</v>
      </c>
      <c r="AI30" s="19">
        <v>0.70416666666666661</v>
      </c>
      <c r="AJ30" s="19">
        <v>0.67647058823529416</v>
      </c>
      <c r="AL30" s="7"/>
      <c r="AM30" s="7"/>
      <c r="AN30" s="7"/>
      <c r="AO30" s="7"/>
      <c r="AZ30" s="9"/>
    </row>
    <row r="31" spans="1:52">
      <c r="A31" s="77"/>
      <c r="B31" s="77"/>
      <c r="C31" s="17">
        <v>15</v>
      </c>
      <c r="D31" s="37">
        <f t="shared" si="5"/>
        <v>2.5</v>
      </c>
      <c r="E31" s="20">
        <v>0.74681372549019609</v>
      </c>
      <c r="F31" s="19">
        <v>0.78860294117647056</v>
      </c>
      <c r="G31" s="19">
        <v>0.77647058823529413</v>
      </c>
      <c r="H31" s="19">
        <v>0.7517156862745098</v>
      </c>
      <c r="I31" s="19">
        <v>0.72720588235294115</v>
      </c>
      <c r="J31" s="19">
        <v>0.77365196078431375</v>
      </c>
      <c r="K31" s="19">
        <v>0.74497549019607845</v>
      </c>
      <c r="L31" s="19">
        <v>0.79399509803921564</v>
      </c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>
        <v>0.7786764705882353</v>
      </c>
      <c r="AD31" s="19">
        <v>0.77230392156862748</v>
      </c>
      <c r="AE31" s="19">
        <v>0.7474264705882353</v>
      </c>
      <c r="AF31" s="19">
        <v>0.73970588235294121</v>
      </c>
      <c r="AG31" s="19">
        <v>0.69607843137254899</v>
      </c>
      <c r="AH31" s="19">
        <v>0.75098039215686274</v>
      </c>
      <c r="AI31" s="19">
        <v>0.7846813725490196</v>
      </c>
      <c r="AJ31" s="19">
        <v>0.66862745098039211</v>
      </c>
      <c r="AL31" s="7"/>
      <c r="AM31" s="7"/>
      <c r="AN31" s="7"/>
      <c r="AO31" s="7"/>
      <c r="AZ31" s="9"/>
    </row>
    <row r="32" spans="1:52">
      <c r="A32" s="77"/>
      <c r="B32" s="77">
        <v>1</v>
      </c>
      <c r="C32" s="77">
        <v>0</v>
      </c>
      <c r="D32" s="37">
        <f>D27+10%</f>
        <v>0.7</v>
      </c>
      <c r="E32" s="20">
        <v>0.75590551181102361</v>
      </c>
      <c r="F32" s="19">
        <v>0.80314960629921262</v>
      </c>
      <c r="G32" s="19">
        <v>0.77165354330708658</v>
      </c>
      <c r="H32" s="19">
        <v>0.75590551181102361</v>
      </c>
      <c r="I32" s="19">
        <v>0.73228346456692917</v>
      </c>
      <c r="J32" s="19">
        <v>0.74015748031496065</v>
      </c>
      <c r="K32" s="19">
        <v>0.73228346456692917</v>
      </c>
      <c r="L32" s="19">
        <v>0.77165354330708658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>
        <v>0.73228346456692917</v>
      </c>
      <c r="AD32" s="19">
        <v>0.75590551181102361</v>
      </c>
      <c r="AE32" s="19">
        <v>0.74015748031496065</v>
      </c>
      <c r="AF32" s="19">
        <v>0.72440944881889768</v>
      </c>
      <c r="AG32" s="19">
        <v>0.73228346456692917</v>
      </c>
      <c r="AH32" s="19">
        <v>0.74803149606299213</v>
      </c>
      <c r="AI32" s="19">
        <v>0.77952755905511806</v>
      </c>
      <c r="AJ32" s="19">
        <v>0.69291338582677164</v>
      </c>
      <c r="AL32" s="7"/>
      <c r="AM32" s="7"/>
      <c r="AN32" s="7"/>
      <c r="AO32" s="7"/>
      <c r="AZ32" s="9"/>
    </row>
    <row r="33" spans="1:52">
      <c r="A33" s="77"/>
      <c r="B33" s="77"/>
      <c r="C33" s="77"/>
      <c r="D33" s="37">
        <f t="shared" ref="D33:D36" si="6">D28</f>
        <v>0.25</v>
      </c>
      <c r="E33" s="20">
        <v>0.32757352941176471</v>
      </c>
      <c r="F33" s="19">
        <v>0.33958333333333335</v>
      </c>
      <c r="G33" s="19">
        <v>0.32426470588235295</v>
      </c>
      <c r="H33" s="19">
        <v>0.31311274509803921</v>
      </c>
      <c r="I33" s="19">
        <v>0.32941176470588235</v>
      </c>
      <c r="J33" s="19">
        <v>0.31568627450980391</v>
      </c>
      <c r="K33" s="19">
        <v>0.31544117647058822</v>
      </c>
      <c r="L33" s="19">
        <v>0.33970588235294119</v>
      </c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>
        <v>0.31838235294117645</v>
      </c>
      <c r="AD33" s="19">
        <v>0.32549019607843138</v>
      </c>
      <c r="AE33" s="19">
        <v>0.32009803921568625</v>
      </c>
      <c r="AF33" s="19">
        <v>0.30784313725490198</v>
      </c>
      <c r="AG33" s="19">
        <v>0.31360294117647058</v>
      </c>
      <c r="AH33" s="19">
        <v>0.33161764705882352</v>
      </c>
      <c r="AI33" s="19">
        <v>0.34178921568627452</v>
      </c>
      <c r="AJ33" s="19">
        <v>0.33198529411764705</v>
      </c>
      <c r="AL33" s="7"/>
      <c r="AM33" s="7"/>
      <c r="AN33" s="7"/>
      <c r="AO33" s="7"/>
      <c r="AZ33" s="9"/>
    </row>
    <row r="34" spans="1:52">
      <c r="A34" s="77"/>
      <c r="B34" s="77"/>
      <c r="C34" s="77"/>
      <c r="D34" s="37">
        <f t="shared" si="6"/>
        <v>0.5</v>
      </c>
      <c r="E34" s="20">
        <v>0.62120098039215688</v>
      </c>
      <c r="F34" s="19">
        <v>0.62818627450980391</v>
      </c>
      <c r="G34" s="19">
        <v>0.61862745098039218</v>
      </c>
      <c r="H34" s="19">
        <v>0.59828431372549018</v>
      </c>
      <c r="I34" s="19">
        <v>0.62377450980392157</v>
      </c>
      <c r="J34" s="19">
        <v>0.6072303921568627</v>
      </c>
      <c r="K34" s="19">
        <v>0.60416666666666663</v>
      </c>
      <c r="L34" s="19">
        <v>0.62647058823529411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>
        <v>0.60588235294117643</v>
      </c>
      <c r="AD34" s="19">
        <v>0.61948529411764708</v>
      </c>
      <c r="AE34" s="19">
        <v>0.6072303921568627</v>
      </c>
      <c r="AF34" s="19">
        <v>0.58909313725490198</v>
      </c>
      <c r="AG34" s="19">
        <v>0.60674019607843133</v>
      </c>
      <c r="AH34" s="19">
        <v>0.63480392156862742</v>
      </c>
      <c r="AI34" s="19">
        <v>0.63529411764705879</v>
      </c>
      <c r="AJ34" s="19">
        <v>0.60735294117647054</v>
      </c>
      <c r="AL34" s="7"/>
      <c r="AM34" s="7"/>
      <c r="AN34" s="7"/>
      <c r="AO34" s="7"/>
      <c r="AZ34" s="9"/>
    </row>
    <row r="35" spans="1:52">
      <c r="A35" s="77"/>
      <c r="B35" s="77"/>
      <c r="C35" s="17">
        <v>8</v>
      </c>
      <c r="D35" s="37">
        <f t="shared" si="6"/>
        <v>1.5</v>
      </c>
      <c r="E35" s="20">
        <v>0.71335784313725492</v>
      </c>
      <c r="F35" s="19">
        <v>0.72254901960784312</v>
      </c>
      <c r="G35" s="19">
        <v>0.71801470588235294</v>
      </c>
      <c r="H35" s="19">
        <v>0.71053921568627454</v>
      </c>
      <c r="I35" s="19">
        <v>0.71004901960784317</v>
      </c>
      <c r="J35" s="19">
        <v>0.72426470588235292</v>
      </c>
      <c r="K35" s="19">
        <v>0.7095588235294118</v>
      </c>
      <c r="L35" s="19">
        <v>0.72781862745098036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>
        <v>0.70968137254901964</v>
      </c>
      <c r="AD35" s="19">
        <v>0.72242647058823528</v>
      </c>
      <c r="AE35" s="19">
        <v>0.69571078431372546</v>
      </c>
      <c r="AF35" s="19">
        <v>0.69730392156862742</v>
      </c>
      <c r="AG35" s="19">
        <v>0.67438725490196072</v>
      </c>
      <c r="AH35" s="19">
        <v>0.70674019607843142</v>
      </c>
      <c r="AI35" s="19">
        <v>0.72144607843137254</v>
      </c>
      <c r="AJ35" s="19">
        <v>0.61164215686274503</v>
      </c>
      <c r="AL35" s="7"/>
      <c r="AM35" s="7"/>
      <c r="AN35" s="7"/>
      <c r="AO35" s="7"/>
      <c r="AQ35" s="9"/>
      <c r="AR35" s="9"/>
      <c r="AS35" s="9"/>
      <c r="AT35" s="9"/>
      <c r="AU35" s="9"/>
      <c r="AV35" s="9"/>
      <c r="AW35" s="9"/>
      <c r="AX35" s="9"/>
      <c r="AY35" s="9"/>
      <c r="AZ35" s="9"/>
    </row>
    <row r="36" spans="1:52">
      <c r="A36" s="77"/>
      <c r="B36" s="77"/>
      <c r="C36" s="17">
        <v>15</v>
      </c>
      <c r="D36" s="37">
        <f t="shared" si="6"/>
        <v>2.5</v>
      </c>
      <c r="E36" s="19">
        <v>0.71740196078431373</v>
      </c>
      <c r="F36" s="19">
        <v>0.79166666666666663</v>
      </c>
      <c r="G36" s="19">
        <v>0.78100490196078431</v>
      </c>
      <c r="H36" s="19">
        <v>0.75245098039215685</v>
      </c>
      <c r="I36" s="19">
        <v>0.73664215686274503</v>
      </c>
      <c r="J36" s="19">
        <v>0.77830882352941178</v>
      </c>
      <c r="K36" s="19">
        <v>0.75061274509803921</v>
      </c>
      <c r="L36" s="19">
        <v>0.79411764705882348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>
        <v>0.79240196078431369</v>
      </c>
      <c r="AD36" s="19">
        <v>0.76531862745098034</v>
      </c>
      <c r="AE36" s="19">
        <v>0.69644607843137252</v>
      </c>
      <c r="AF36" s="19">
        <v>0.72426470588235292</v>
      </c>
      <c r="AG36" s="19">
        <v>0.67904411764705885</v>
      </c>
      <c r="AH36" s="19">
        <v>0.71250000000000002</v>
      </c>
      <c r="AI36" s="19">
        <v>0.80894607843137256</v>
      </c>
      <c r="AJ36" s="19">
        <v>0.54460784313725485</v>
      </c>
      <c r="AL36" s="7"/>
      <c r="AM36" s="7"/>
      <c r="AN36" s="7"/>
      <c r="AO36" s="7"/>
      <c r="AQ36" s="9"/>
      <c r="AR36" s="9"/>
      <c r="AS36" s="9"/>
      <c r="AT36" s="9"/>
      <c r="AU36" s="9"/>
      <c r="AV36" s="9"/>
      <c r="AW36" s="9"/>
      <c r="AX36" s="9"/>
      <c r="AY36" s="9"/>
      <c r="AZ36" s="9"/>
    </row>
    <row r="37" spans="1:52">
      <c r="A37" s="77"/>
      <c r="B37" s="77">
        <v>0</v>
      </c>
      <c r="C37" s="77">
        <v>0</v>
      </c>
      <c r="D37" s="37">
        <f>D32+20%</f>
        <v>0.89999999999999991</v>
      </c>
      <c r="E37" s="19">
        <v>0.92125984251968507</v>
      </c>
      <c r="F37" s="19">
        <v>0.96850393700787396</v>
      </c>
      <c r="G37" s="19">
        <v>0.93700787401574803</v>
      </c>
      <c r="H37" s="19">
        <v>0.90551181102362199</v>
      </c>
      <c r="I37" s="19">
        <v>0.88188976377952755</v>
      </c>
      <c r="J37" s="19">
        <v>0.90551181102362199</v>
      </c>
      <c r="K37" s="19">
        <v>0.89763779527559051</v>
      </c>
      <c r="L37" s="19">
        <v>0.92913385826771655</v>
      </c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>
        <v>0.88976377952755903</v>
      </c>
      <c r="AD37" s="19">
        <v>0.92125984251968507</v>
      </c>
      <c r="AE37" s="19">
        <v>0.90551181102362199</v>
      </c>
      <c r="AF37" s="19">
        <v>0.88188976377952755</v>
      </c>
      <c r="AG37" s="19">
        <v>0.89763779527559051</v>
      </c>
      <c r="AH37" s="19">
        <v>0.91338582677165359</v>
      </c>
      <c r="AI37" s="19">
        <v>0.94488188976377951</v>
      </c>
      <c r="AJ37" s="19">
        <v>0.84251968503937003</v>
      </c>
      <c r="AL37" s="7"/>
      <c r="AM37" s="7"/>
      <c r="AN37" s="7"/>
      <c r="AO37" s="7"/>
      <c r="AQ37" s="9"/>
      <c r="AR37" s="9"/>
      <c r="AS37" s="9"/>
      <c r="AT37" s="9"/>
      <c r="AU37" s="9"/>
      <c r="AV37" s="9"/>
      <c r="AW37" s="9"/>
      <c r="AX37" s="9"/>
      <c r="AY37" s="9"/>
      <c r="AZ37" s="9"/>
    </row>
    <row r="38" spans="1:52">
      <c r="A38" s="77"/>
      <c r="B38" s="77"/>
      <c r="C38" s="77"/>
      <c r="D38" s="37">
        <f t="shared" ref="D38:D41" si="7">D33</f>
        <v>0.25</v>
      </c>
      <c r="E38" s="19">
        <v>0.33223039215686273</v>
      </c>
      <c r="F38" s="19">
        <v>0.34620098039215685</v>
      </c>
      <c r="G38" s="19">
        <v>0.32953431372549019</v>
      </c>
      <c r="H38" s="19">
        <v>0.3235294117647059</v>
      </c>
      <c r="I38" s="19">
        <v>0.33774509803921571</v>
      </c>
      <c r="J38" s="19">
        <v>0.32879901960784313</v>
      </c>
      <c r="K38" s="19">
        <v>0.32218137254901963</v>
      </c>
      <c r="L38" s="19">
        <v>0.34509803921568627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>
        <v>0.32720588235294118</v>
      </c>
      <c r="AD38" s="19">
        <v>0.33124999999999999</v>
      </c>
      <c r="AE38" s="19">
        <v>0.32818627450980392</v>
      </c>
      <c r="AF38" s="19">
        <v>0.31556372549019607</v>
      </c>
      <c r="AG38" s="19">
        <v>0.32193627450980394</v>
      </c>
      <c r="AH38" s="19">
        <v>0.33848039215686276</v>
      </c>
      <c r="AI38" s="19">
        <v>0.35012254901960782</v>
      </c>
      <c r="AJ38" s="19">
        <v>0.33823529411764708</v>
      </c>
      <c r="AL38" s="7"/>
      <c r="AM38" s="7"/>
      <c r="AN38" s="7"/>
      <c r="AO38" s="7"/>
      <c r="AQ38" s="9"/>
      <c r="AR38" s="9"/>
      <c r="AS38" s="9"/>
      <c r="AT38" s="9"/>
      <c r="AU38" s="9"/>
      <c r="AV38" s="9"/>
      <c r="AW38" s="9"/>
      <c r="AX38" s="9"/>
      <c r="AY38" s="9"/>
      <c r="AZ38" s="9"/>
    </row>
    <row r="39" spans="1:52">
      <c r="A39" s="77"/>
      <c r="B39" s="77"/>
      <c r="C39" s="77"/>
      <c r="D39" s="37">
        <f t="shared" si="7"/>
        <v>0.5</v>
      </c>
      <c r="E39" s="19">
        <v>0.62892156862745097</v>
      </c>
      <c r="F39" s="19">
        <v>0.63884803921568623</v>
      </c>
      <c r="G39" s="19">
        <v>0.6224264705882353</v>
      </c>
      <c r="H39" s="19">
        <v>0.60649509803921564</v>
      </c>
      <c r="I39" s="19">
        <v>0.63272058823529409</v>
      </c>
      <c r="J39" s="19">
        <v>0.61629901960784317</v>
      </c>
      <c r="K39" s="19">
        <v>0.61115196078431366</v>
      </c>
      <c r="L39" s="19">
        <v>0.6324754901960784</v>
      </c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>
        <v>0.61262254901960789</v>
      </c>
      <c r="AD39" s="19">
        <v>0.62818627450980391</v>
      </c>
      <c r="AE39" s="19">
        <v>0.61446078431372553</v>
      </c>
      <c r="AF39" s="19">
        <v>0.59742647058823528</v>
      </c>
      <c r="AG39" s="19">
        <v>0.61053921568627445</v>
      </c>
      <c r="AH39" s="19">
        <v>0.6444852941176471</v>
      </c>
      <c r="AI39" s="19">
        <v>0.63946078431372544</v>
      </c>
      <c r="AJ39" s="19">
        <v>0.62438725490196079</v>
      </c>
      <c r="AL39" s="7"/>
      <c r="AM39" s="7"/>
      <c r="AN39" s="7"/>
      <c r="AO39" s="7"/>
      <c r="AQ39" s="9"/>
      <c r="AR39" s="9"/>
      <c r="AS39" s="9"/>
      <c r="AT39" s="9"/>
      <c r="AU39" s="9"/>
      <c r="AV39" s="9"/>
      <c r="AW39" s="9"/>
      <c r="AX39" s="9"/>
      <c r="AY39" s="9"/>
      <c r="AZ39" s="9"/>
    </row>
    <row r="40" spans="1:52">
      <c r="A40" s="77"/>
      <c r="B40" s="77"/>
      <c r="C40" s="17">
        <v>8</v>
      </c>
      <c r="D40" s="37">
        <f t="shared" si="7"/>
        <v>1.5</v>
      </c>
      <c r="E40" s="19">
        <v>0.72034313725490196</v>
      </c>
      <c r="F40" s="19">
        <v>0.73492647058823524</v>
      </c>
      <c r="G40" s="19">
        <v>0.7262254901960784</v>
      </c>
      <c r="H40" s="19">
        <v>0.6840686274509804</v>
      </c>
      <c r="I40" s="19">
        <v>0.6883578431372549</v>
      </c>
      <c r="J40" s="19">
        <v>0.70036764705882348</v>
      </c>
      <c r="K40" s="19">
        <v>0.69693627450980389</v>
      </c>
      <c r="L40" s="19">
        <v>0.73933823529411768</v>
      </c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>
        <v>0.71654411764705883</v>
      </c>
      <c r="AD40" s="19">
        <v>0.73443627450980387</v>
      </c>
      <c r="AE40" s="19">
        <v>0.68259803921568629</v>
      </c>
      <c r="AF40" s="19">
        <v>0.70122549019607838</v>
      </c>
      <c r="AG40" s="19">
        <v>0.61507352941176474</v>
      </c>
      <c r="AH40" s="19">
        <v>0.71004901960784317</v>
      </c>
      <c r="AI40" s="19">
        <v>0.73566176470588229</v>
      </c>
      <c r="AJ40" s="19">
        <v>0.64264705882352935</v>
      </c>
      <c r="AL40" s="7"/>
      <c r="AM40" s="7"/>
      <c r="AN40" s="7"/>
      <c r="AO40" s="7"/>
      <c r="AQ40" s="9"/>
      <c r="AR40" s="9"/>
      <c r="AS40" s="9"/>
      <c r="AT40" s="9"/>
      <c r="AU40" s="9"/>
      <c r="AV40" s="9"/>
      <c r="AW40" s="9"/>
      <c r="AX40" s="9"/>
      <c r="AY40" s="9"/>
      <c r="AZ40" s="9"/>
    </row>
    <row r="41" spans="1:52">
      <c r="A41" s="77"/>
      <c r="B41" s="77"/>
      <c r="C41" s="17">
        <v>15</v>
      </c>
      <c r="D41" s="37">
        <f t="shared" si="7"/>
        <v>2.5</v>
      </c>
      <c r="E41" s="19">
        <v>0.7279411764705882</v>
      </c>
      <c r="F41" s="19">
        <v>0.78615196078431371</v>
      </c>
      <c r="G41" s="19">
        <v>0.77916666666666667</v>
      </c>
      <c r="H41" s="19">
        <v>0.67316176470588229</v>
      </c>
      <c r="I41" s="19">
        <v>0.68639705882352942</v>
      </c>
      <c r="J41" s="19">
        <v>0.71029411764705885</v>
      </c>
      <c r="K41" s="19">
        <v>0.69350490196078429</v>
      </c>
      <c r="L41" s="19">
        <v>0.8041666666666667</v>
      </c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>
        <v>0.72536764705882351</v>
      </c>
      <c r="AD41" s="19">
        <v>0.7778186274509804</v>
      </c>
      <c r="AE41" s="19">
        <v>0.67132352941176465</v>
      </c>
      <c r="AF41" s="19">
        <v>0.70379901960784308</v>
      </c>
      <c r="AG41" s="19">
        <v>0.60281862745098036</v>
      </c>
      <c r="AH41" s="19">
        <v>0.70992647058823533</v>
      </c>
      <c r="AI41" s="19">
        <v>0.81127450980392157</v>
      </c>
      <c r="AJ41" s="19">
        <v>0.62095588235294119</v>
      </c>
      <c r="AL41" s="7"/>
      <c r="AM41" s="7"/>
      <c r="AN41" s="7"/>
      <c r="AO41" s="7"/>
      <c r="AQ41" s="9"/>
      <c r="AR41" s="9"/>
      <c r="AS41" s="9"/>
      <c r="AT41" s="9"/>
      <c r="AU41" s="9"/>
      <c r="AV41" s="9"/>
      <c r="AW41" s="9"/>
      <c r="AX41" s="9"/>
      <c r="AY41" s="9"/>
      <c r="AZ41" s="9"/>
    </row>
    <row r="42" spans="1:52">
      <c r="A42" s="9"/>
      <c r="B42" s="9"/>
      <c r="C42" s="9"/>
      <c r="D42" s="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9"/>
      <c r="AL42" s="9"/>
      <c r="AM42" s="9"/>
      <c r="AN42" s="9"/>
      <c r="AO42" s="9"/>
    </row>
    <row r="43" spans="1:52">
      <c r="E43" s="19"/>
    </row>
  </sheetData>
  <mergeCells count="19">
    <mergeCell ref="AQ8:AY8"/>
    <mergeCell ref="AQ15:AY15"/>
    <mergeCell ref="C2:C4"/>
    <mergeCell ref="B2:B6"/>
    <mergeCell ref="C7:C9"/>
    <mergeCell ref="B7:B11"/>
    <mergeCell ref="B12:B16"/>
    <mergeCell ref="C12:C14"/>
    <mergeCell ref="A2:A41"/>
    <mergeCell ref="B27:B31"/>
    <mergeCell ref="C27:C29"/>
    <mergeCell ref="B32:B36"/>
    <mergeCell ref="C32:C34"/>
    <mergeCell ref="B17:B21"/>
    <mergeCell ref="C17:C19"/>
    <mergeCell ref="B22:B26"/>
    <mergeCell ref="C22:C24"/>
    <mergeCell ref="B37:B41"/>
    <mergeCell ref="C37:C39"/>
  </mergeCells>
  <pageMargins left="0.7" right="0.7" top="0.75" bottom="0.75" header="0.3" footer="0.3"/>
  <pageSetup paperSize="3" orientation="landscape" r:id="rId1"/>
  <ignoredErrors>
    <ignoredError sqref="D12 D17 D22 D27 D32 D3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Calculations</vt:lpstr>
      <vt:lpstr>data0</vt:lpstr>
      <vt:lpstr>data0!Print_Area</vt:lpstr>
      <vt:lpstr>Summary!Print_Area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2012-08-03T23:20:03Z</dcterms:modified>
</cp:coreProperties>
</file>