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_Heiss\Desktop\"/>
    </mc:Choice>
  </mc:AlternateContent>
  <bookViews>
    <workbookView xWindow="1320" yWindow="0" windowWidth="22020" windowHeight="12765"/>
  </bookViews>
  <sheets>
    <sheet name="Practice with IDW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H14" i="1"/>
  <c r="C15" i="1"/>
  <c r="D15" i="1"/>
  <c r="H15" i="1"/>
  <c r="C16" i="1"/>
  <c r="D16" i="1"/>
  <c r="H16" i="1"/>
  <c r="C17" i="1"/>
  <c r="D17" i="1"/>
  <c r="H17" i="1"/>
  <c r="C18" i="1"/>
  <c r="D18" i="1"/>
  <c r="H18" i="1"/>
  <c r="C19" i="1"/>
  <c r="D19" i="1"/>
  <c r="H19" i="1"/>
  <c r="C20" i="1"/>
  <c r="D20" i="1"/>
  <c r="H20" i="1"/>
  <c r="C21" i="1"/>
  <c r="D21" i="1"/>
  <c r="H21" i="1"/>
  <c r="C22" i="1"/>
  <c r="D22" i="1"/>
  <c r="H22" i="1"/>
  <c r="C23" i="1"/>
  <c r="D23" i="1"/>
  <c r="H23" i="1"/>
  <c r="C24" i="1"/>
  <c r="D24" i="1"/>
  <c r="H24" i="1"/>
  <c r="C25" i="1"/>
  <c r="D25" i="1"/>
  <c r="H25" i="1"/>
  <c r="C26" i="1"/>
  <c r="D26" i="1"/>
  <c r="H26" i="1"/>
  <c r="C27" i="1"/>
  <c r="D27" i="1"/>
  <c r="H27" i="1"/>
  <c r="C28" i="1"/>
  <c r="D28" i="1"/>
  <c r="H28" i="1"/>
  <c r="H29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29" i="1"/>
  <c r="H31" i="1"/>
  <c r="D31" i="1"/>
  <c r="G28" i="1"/>
  <c r="G27" i="1"/>
  <c r="G26" i="1"/>
  <c r="G25" i="1"/>
  <c r="G24" i="1"/>
  <c r="G23" i="1"/>
  <c r="G22" i="1"/>
  <c r="G21" i="1"/>
  <c r="G20" i="1"/>
  <c r="AA19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<sst xmlns="http://schemas.openxmlformats.org/spreadsheetml/2006/main" count="19" uniqueCount="18">
  <si>
    <t>Point-to-point interpolation with the Inverse Distance Weighting (IDW) method</t>
  </si>
  <si>
    <r>
      <t xml:space="preserve">Max. search radius in mapunits </t>
    </r>
    <r>
      <rPr>
        <sz val="11"/>
        <color theme="1" tint="0.499984740745262"/>
        <rFont val="Candara"/>
        <family val="2"/>
      </rPr>
      <t>(m, ft, etc.; check your spatial reference system)</t>
    </r>
  </si>
  <si>
    <t>Use this worksheet to play with the parameters that control the Inverse Distance Weighting (IDW) interpolation algorithm.</t>
  </si>
  <si>
    <r>
      <t xml:space="preserve">Number of neighbors in the neighborhood </t>
    </r>
    <r>
      <rPr>
        <sz val="11"/>
        <color theme="1" tint="0.499984740745262"/>
        <rFont val="Candara"/>
        <family val="2"/>
      </rPr>
      <t>(try between 2 and 20;  12 is the default in ArcGIS)</t>
    </r>
  </si>
  <si>
    <r>
      <t xml:space="preserve">The </t>
    </r>
    <r>
      <rPr>
        <b/>
        <sz val="11"/>
        <color theme="0" tint="-0.14999847407452621"/>
        <rFont val="Candara"/>
        <family val="2"/>
      </rPr>
      <t>pow</t>
    </r>
    <r>
      <rPr>
        <sz val="11"/>
        <color theme="0" tint="-0.14999847407452621"/>
        <rFont val="Candara"/>
        <family val="2"/>
      </rPr>
      <t xml:space="preserve">er of distance to decay similarity </t>
    </r>
    <r>
      <rPr>
        <sz val="11"/>
        <color theme="1" tint="0.499984740745262"/>
        <rFont val="Candara"/>
        <family val="2"/>
      </rPr>
      <t>(try between -3 and +6;  2 is the default in ArcGIS)</t>
    </r>
  </si>
  <si>
    <t>Rank distance</t>
  </si>
  <si>
    <r>
      <t>z</t>
    </r>
    <r>
      <rPr>
        <vertAlign val="subscript"/>
        <sz val="12"/>
        <color theme="0" tint="-0.14999847407452621"/>
        <rFont val="Candara"/>
        <family val="2"/>
      </rPr>
      <t>i</t>
    </r>
  </si>
  <si>
    <r>
      <t>d</t>
    </r>
    <r>
      <rPr>
        <vertAlign val="subscript"/>
        <sz val="12"/>
        <color theme="0" tint="-0.14999847407452621"/>
        <rFont val="Candara"/>
        <family val="2"/>
      </rPr>
      <t>ij</t>
    </r>
  </si>
  <si>
    <r>
      <t>w</t>
    </r>
    <r>
      <rPr>
        <vertAlign val="subscript"/>
        <sz val="12"/>
        <color theme="0" tint="-0.14999847407452621"/>
        <rFont val="Candara"/>
        <family val="2"/>
      </rPr>
      <t>i</t>
    </r>
    <r>
      <rPr>
        <sz val="12"/>
        <color theme="0" tint="-0.14999847407452621"/>
        <rFont val="Candara"/>
        <family val="2"/>
      </rPr>
      <t xml:space="preserve"> = 1/d</t>
    </r>
    <r>
      <rPr>
        <vertAlign val="subscript"/>
        <sz val="12"/>
        <color theme="0" tint="-0.14999847407452621"/>
        <rFont val="Candara"/>
        <family val="2"/>
      </rPr>
      <t>ij</t>
    </r>
    <r>
      <rPr>
        <vertAlign val="superscript"/>
        <sz val="12"/>
        <color theme="0" tint="-0.14999847407452621"/>
        <rFont val="Candara"/>
        <family val="2"/>
      </rPr>
      <t>pow</t>
    </r>
  </si>
  <si>
    <r>
      <t>% of ∑w</t>
    </r>
    <r>
      <rPr>
        <vertAlign val="subscript"/>
        <sz val="12"/>
        <color theme="0" tint="-0.14999847407452621"/>
        <rFont val="Candara"/>
        <family val="2"/>
      </rPr>
      <t>i</t>
    </r>
  </si>
  <si>
    <r>
      <t>w</t>
    </r>
    <r>
      <rPr>
        <vertAlign val="subscript"/>
        <sz val="12"/>
        <color theme="0" tint="-0.14999847407452621"/>
        <rFont val="Candara"/>
        <family val="2"/>
      </rPr>
      <t>i</t>
    </r>
    <r>
      <rPr>
        <sz val="12"/>
        <color theme="0" tint="-0.14999847407452621"/>
        <rFont val="Candara"/>
        <family val="2"/>
      </rPr>
      <t>·z</t>
    </r>
    <r>
      <rPr>
        <vertAlign val="subscript"/>
        <sz val="12"/>
        <color theme="0" tint="-0.14999847407452621"/>
        <rFont val="Candara"/>
        <family val="2"/>
      </rPr>
      <t>i</t>
    </r>
  </si>
  <si>
    <t>where:</t>
  </si>
  <si>
    <t>sums</t>
  </si>
  <si>
    <t>mean =</t>
  </si>
  <si>
    <t>z units</t>
  </si>
  <si>
    <r>
      <t>IDW.est z</t>
    </r>
    <r>
      <rPr>
        <vertAlign val="subscript"/>
        <sz val="11"/>
        <color theme="0" tint="-0.14999847407452621"/>
        <rFont val="Candara"/>
        <family val="2"/>
      </rPr>
      <t>j</t>
    </r>
    <r>
      <rPr>
        <sz val="11"/>
        <color theme="0" tint="-0.14999847407452621"/>
        <rFont val="Candara"/>
        <family val="2"/>
      </rPr>
      <t xml:space="preserve"> =</t>
    </r>
  </si>
  <si>
    <t>An arithmetic mean, or average, does not take into account any geography within a neighborhood; only the values are considered and distance is ignored.</t>
  </si>
  <si>
    <t>An IDW estimate does take geography into account. First, the power of distance indicates how much proximity matters. Second, neighborhood values are weighted according to their distances.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</si>
</sst>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ndara"/>
      <family val="2"/>
    </font>
    <font>
      <b/>
      <sz val="20"/>
      <color theme="0" tint="-0.14999847407452621"/>
      <name val="Candara"/>
      <family val="2"/>
    </font>
    <font>
      <b/>
      <sz val="11"/>
      <color theme="0" tint="-0.14999847407452621"/>
      <name val="Candara"/>
      <family val="2"/>
    </font>
    <font>
      <b/>
      <sz val="14"/>
      <color theme="7" tint="0.59999389629810485"/>
      <name val="Candara"/>
      <family val="2"/>
    </font>
    <font>
      <sz val="11"/>
      <color theme="1" tint="0.499984740745262"/>
      <name val="Candara"/>
      <family val="2"/>
    </font>
    <font>
      <i/>
      <sz val="11"/>
      <color theme="1" tint="0.34998626667073579"/>
      <name val="Candara"/>
      <family val="2"/>
    </font>
    <font>
      <sz val="11"/>
      <name val="Candara"/>
      <family val="2"/>
    </font>
    <font>
      <sz val="12"/>
      <color theme="0" tint="-0.14999847407452621"/>
      <name val="Candara"/>
      <family val="2"/>
    </font>
    <font>
      <vertAlign val="subscript"/>
      <sz val="12"/>
      <color theme="0" tint="-0.14999847407452621"/>
      <name val="Candara"/>
      <family val="2"/>
    </font>
    <font>
      <vertAlign val="superscript"/>
      <sz val="12"/>
      <color theme="0" tint="-0.14999847407452621"/>
      <name val="Candara"/>
      <family val="2"/>
    </font>
    <font>
      <sz val="11"/>
      <name val="Courier New"/>
      <family val="3"/>
    </font>
    <font>
      <sz val="11"/>
      <color theme="1" tint="4.9989318521683403E-2"/>
      <name val="Courier New"/>
      <family val="3"/>
    </font>
    <font>
      <sz val="11"/>
      <color theme="7" tint="0.59999389629810485"/>
      <name val="Candara"/>
      <family val="2"/>
    </font>
    <font>
      <sz val="11"/>
      <color theme="0" tint="-0.14999847407452621"/>
      <name val="Courier New"/>
      <family val="3"/>
    </font>
    <font>
      <sz val="8"/>
      <color theme="0" tint="-0.14999847407452621"/>
      <name val="Candara"/>
      <family val="2"/>
    </font>
    <font>
      <vertAlign val="subscript"/>
      <sz val="11"/>
      <color theme="0" tint="-0.14999847407452621"/>
      <name val="Candara"/>
      <family val="2"/>
    </font>
    <font>
      <sz val="9"/>
      <color theme="1" tint="0.499984740745262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2" fillId="2" borderId="0" xfId="0" applyNumberFormat="1" applyFont="1" applyFill="1"/>
    <xf numFmtId="0" fontId="4" fillId="2" borderId="0" xfId="0" applyFont="1" applyFill="1"/>
    <xf numFmtId="0" fontId="5" fillId="3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 inden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164" fontId="9" fillId="4" borderId="2" xfId="0" applyNumberFormat="1" applyFont="1" applyFill="1" applyBorder="1" applyAlignment="1">
      <alignment horizontal="right"/>
    </xf>
    <xf numFmtId="1" fontId="8" fillId="2" borderId="0" xfId="1" applyNumberFormat="1" applyFont="1" applyFill="1"/>
    <xf numFmtId="1" fontId="8" fillId="4" borderId="0" xfId="1" applyNumberFormat="1" applyFont="1" applyFill="1"/>
    <xf numFmtId="165" fontId="12" fillId="2" borderId="0" xfId="0" applyNumberFormat="1" applyFont="1" applyFill="1" applyAlignment="1" applyProtection="1">
      <alignment horizontal="right"/>
    </xf>
    <xf numFmtId="164" fontId="13" fillId="4" borderId="0" xfId="0" applyNumberFormat="1" applyFont="1" applyFill="1"/>
    <xf numFmtId="10" fontId="12" fillId="2" borderId="0" xfId="1" applyNumberFormat="1" applyFont="1" applyFill="1"/>
    <xf numFmtId="0" fontId="2" fillId="2" borderId="0" xfId="0" applyFont="1" applyFill="1" applyAlignment="1">
      <alignment horizontal="center" vertical="center"/>
    </xf>
    <xf numFmtId="1" fontId="8" fillId="2" borderId="0" xfId="1" applyNumberFormat="1" applyFont="1" applyFill="1" applyAlignment="1">
      <alignment horizontal="right"/>
    </xf>
    <xf numFmtId="1" fontId="12" fillId="4" borderId="0" xfId="0" applyNumberFormat="1" applyFont="1" applyFill="1" applyAlignment="1">
      <alignment horizontal="right"/>
    </xf>
    <xf numFmtId="165" fontId="12" fillId="2" borderId="0" xfId="0" applyNumberFormat="1" applyFont="1" applyFill="1" applyAlignment="1">
      <alignment horizontal="right"/>
    </xf>
    <xf numFmtId="164" fontId="13" fillId="4" borderId="0" xfId="0" applyNumberFormat="1" applyFont="1" applyFill="1" applyAlignment="1">
      <alignment horizontal="right"/>
    </xf>
    <xf numFmtId="0" fontId="14" fillId="2" borderId="0" xfId="0" applyFont="1" applyFill="1"/>
    <xf numFmtId="1" fontId="12" fillId="4" borderId="2" xfId="0" applyNumberFormat="1" applyFont="1" applyFill="1" applyBorder="1" applyAlignment="1">
      <alignment horizontal="right"/>
    </xf>
    <xf numFmtId="165" fontId="12" fillId="2" borderId="2" xfId="0" applyNumberFormat="1" applyFont="1" applyFill="1" applyBorder="1" applyAlignment="1">
      <alignment horizontal="right"/>
    </xf>
    <xf numFmtId="164" fontId="13" fillId="4" borderId="2" xfId="0" applyNumberFormat="1" applyFont="1" applyFill="1" applyBorder="1" applyAlignment="1">
      <alignment horizontal="right"/>
    </xf>
    <xf numFmtId="10" fontId="12" fillId="2" borderId="2" xfId="1" applyNumberFormat="1" applyFont="1" applyFill="1" applyBorder="1"/>
    <xf numFmtId="164" fontId="13" fillId="4" borderId="2" xfId="0" applyNumberFormat="1" applyFont="1" applyFill="1" applyBorder="1"/>
    <xf numFmtId="1" fontId="2" fillId="2" borderId="0" xfId="1" applyNumberFormat="1" applyFont="1" applyFill="1" applyAlignment="1">
      <alignment horizontal="right"/>
    </xf>
    <xf numFmtId="1" fontId="2" fillId="4" borderId="0" xfId="1" applyNumberFormat="1" applyFont="1" applyFill="1"/>
    <xf numFmtId="165" fontId="2" fillId="2" borderId="0" xfId="0" applyNumberFormat="1" applyFont="1" applyFill="1" applyAlignment="1">
      <alignment horizontal="right"/>
    </xf>
    <xf numFmtId="164" fontId="15" fillId="4" borderId="0" xfId="0" applyNumberFormat="1" applyFont="1" applyFill="1" applyAlignment="1">
      <alignment horizontal="right"/>
    </xf>
    <xf numFmtId="10" fontId="15" fillId="2" borderId="0" xfId="1" applyNumberFormat="1" applyFont="1" applyFill="1" applyAlignment="1">
      <alignment horizontal="right"/>
    </xf>
    <xf numFmtId="165" fontId="15" fillId="2" borderId="0" xfId="0" applyNumberFormat="1" applyFont="1" applyFill="1" applyAlignment="1">
      <alignment horizontal="right"/>
    </xf>
    <xf numFmtId="164" fontId="15" fillId="2" borderId="0" xfId="0" applyNumberFormat="1" applyFont="1" applyFill="1" applyAlignment="1">
      <alignment horizontal="right"/>
    </xf>
    <xf numFmtId="0" fontId="2" fillId="2" borderId="0" xfId="0" applyFont="1" applyFill="1" applyBorder="1"/>
    <xf numFmtId="164" fontId="2" fillId="2" borderId="0" xfId="0" applyNumberFormat="1" applyFont="1" applyFill="1" applyBorder="1" applyAlignment="1">
      <alignment horizontal="right"/>
    </xf>
    <xf numFmtId="165" fontId="15" fillId="4" borderId="0" xfId="1" applyNumberFormat="1" applyFont="1" applyFill="1"/>
    <xf numFmtId="165" fontId="16" fillId="2" borderId="0" xfId="0" applyNumberFormat="1" applyFont="1" applyFill="1" applyAlignment="1">
      <alignment horizontal="left"/>
    </xf>
    <xf numFmtId="165" fontId="15" fillId="2" borderId="0" xfId="1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left" vertical="top" wrapText="1"/>
    </xf>
    <xf numFmtId="164" fontId="2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">
    <dxf>
      <font>
        <strike val="0"/>
        <color theme="4" tint="-0.24994659260841701"/>
      </font>
    </dxf>
    <dxf>
      <font>
        <color theme="6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1128608923884"/>
          <c:y val="6.6147552911122245E-2"/>
          <c:w val="0.8413372703412072"/>
          <c:h val="0.81395872743833098"/>
        </c:manualLayout>
      </c:layout>
      <c:scatterChart>
        <c:scatterStyle val="smoothMarker"/>
        <c:varyColors val="0"/>
        <c:ser>
          <c:idx val="0"/>
          <c:order val="0"/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'Practice with IDW'!$E$9:$E$28</c:f>
              <c:numCache>
                <c:formatCode>0.0</c:formatCode>
                <c:ptCount val="20"/>
                <c:pt idx="0">
                  <c:v>1.5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'Practice with IDW'!$F$9:$F$28</c:f>
              <c:numCache>
                <c:formatCode>0.0000</c:formatCode>
                <c:ptCount val="20"/>
                <c:pt idx="0">
                  <c:v>1.5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9-4896-981C-74EBF060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09568"/>
        <c:axId val="377110224"/>
      </c:scatterChart>
      <c:valAx>
        <c:axId val="3771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bg1">
                        <a:lumMod val="75000"/>
                      </a:schemeClr>
                    </a:solidFill>
                  </a:rPr>
                  <a:t>... when</a:t>
                </a:r>
                <a:r>
                  <a:rPr lang="en-US" sz="1200" b="0" baseline="0">
                    <a:solidFill>
                      <a:schemeClr val="bg1">
                        <a:lumMod val="75000"/>
                      </a:schemeClr>
                    </a:solidFill>
                  </a:rPr>
                  <a:t> the </a:t>
                </a:r>
                <a:r>
                  <a:rPr lang="en-US" sz="1200" b="0">
                    <a:solidFill>
                      <a:schemeClr val="bg1">
                        <a:lumMod val="75000"/>
                      </a:schemeClr>
                    </a:solidFill>
                  </a:rPr>
                  <a:t>point is this far</a:t>
                </a:r>
                <a:r>
                  <a:rPr lang="en-US" sz="1200" b="0" baseline="0">
                    <a:solidFill>
                      <a:schemeClr val="bg1">
                        <a:lumMod val="75000"/>
                      </a:schemeClr>
                    </a:solidFill>
                  </a:rPr>
                  <a:t> away from output cell </a:t>
                </a:r>
                <a:r>
                  <a:rPr lang="en-US" sz="1200" b="1" i="1" baseline="0">
                    <a:solidFill>
                      <a:schemeClr val="bg1"/>
                    </a:solidFill>
                  </a:rPr>
                  <a:t>j</a:t>
                </a:r>
                <a:r>
                  <a:rPr lang="en-US" sz="1200" b="0" baseline="0">
                    <a:solidFill>
                      <a:schemeClr val="bg1">
                        <a:lumMod val="75000"/>
                      </a:schemeClr>
                    </a:solidFill>
                  </a:rPr>
                  <a:t>.</a:t>
                </a:r>
                <a:endParaRPr lang="en-US" sz="1200" b="0">
                  <a:solidFill>
                    <a:schemeClr val="bg1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0390266841644794"/>
              <c:y val="0.93878489008175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10224"/>
        <c:crossesAt val="1.0000000000000014E-24"/>
        <c:crossBetween val="midCat"/>
      </c:valAx>
      <c:valAx>
        <c:axId val="377110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bg1">
                        <a:lumMod val="75000"/>
                      </a:schemeClr>
                    </a:solidFill>
                  </a:rPr>
                  <a:t>Amount of weight applied to the input value </a:t>
                </a:r>
                <a:r>
                  <a:rPr lang="en-US" sz="1400" b="1" i="1">
                    <a:solidFill>
                      <a:schemeClr val="bg1"/>
                    </a:solidFill>
                  </a:rPr>
                  <a:t>i</a:t>
                </a:r>
                <a:r>
                  <a:rPr lang="en-US" sz="1400" b="0">
                    <a:solidFill>
                      <a:schemeClr val="bg1">
                        <a:lumMod val="75000"/>
                      </a:schemeClr>
                    </a:solidFill>
                  </a:rPr>
                  <a:t> ...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7.883544331085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09568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6</xdr:row>
      <xdr:rowOff>147637</xdr:rowOff>
    </xdr:from>
    <xdr:to>
      <xdr:col>16</xdr:col>
      <xdr:colOff>142875</xdr:colOff>
      <xdr:row>30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314736</xdr:colOff>
      <xdr:row>13</xdr:row>
      <xdr:rowOff>136023</xdr:rowOff>
    </xdr:from>
    <xdr:ext cx="2380460" cy="468077"/>
    <xdr:sp macro="" textlink="">
      <xdr:nvSpPr>
        <xdr:cNvPr id="3" name="Rectangle 2"/>
        <xdr:cNvSpPr/>
      </xdr:nvSpPr>
      <xdr:spPr>
        <a:xfrm>
          <a:off x="7287036" y="3069723"/>
          <a:ext cx="2380460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Points inside the neighborhood are</a:t>
          </a:r>
          <a:endParaRPr lang="en-US" sz="1200" b="0" cap="none" spc="0" baseline="0">
            <a:ln w="0"/>
            <a:solidFill>
              <a:schemeClr val="accent4">
                <a:lumMod val="40000"/>
                <a:lumOff val="6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sz="1200" b="0" cap="none" spc="0" baseline="0">
              <a:ln w="0"/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considered; each value is weighted</a:t>
          </a:r>
          <a:endParaRPr lang="en-US" sz="1200" b="0" cap="none" spc="0">
            <a:ln w="0"/>
            <a:solidFill>
              <a:schemeClr val="accent4">
                <a:lumMod val="40000"/>
                <a:lumOff val="6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16</xdr:col>
      <xdr:colOff>76200</xdr:colOff>
      <xdr:row>24</xdr:row>
      <xdr:rowOff>2673</xdr:rowOff>
    </xdr:from>
    <xdr:ext cx="2714625" cy="468077"/>
    <xdr:sp macro="" textlink="">
      <xdr:nvSpPr>
        <xdr:cNvPr id="4" name="Rectangle 3"/>
        <xdr:cNvSpPr/>
      </xdr:nvSpPr>
      <xdr:spPr>
        <a:xfrm>
          <a:off x="10096500" y="5031873"/>
          <a:ext cx="2714625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Points</a:t>
          </a:r>
          <a:r>
            <a:rPr lang="en-US" sz="1200" b="0" cap="none" spc="0" baseline="0">
              <a:ln w="0"/>
              <a:solidFill>
                <a:schemeClr val="tx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outside the neighborhood are ignored; each value receives no weight.</a:t>
          </a:r>
          <a:endParaRPr lang="en-US" sz="1200" b="0" cap="none" spc="0">
            <a:ln w="0"/>
            <a:solidFill>
              <a:schemeClr val="tx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18</xdr:col>
      <xdr:colOff>71437</xdr:colOff>
      <xdr:row>8</xdr:row>
      <xdr:rowOff>33337</xdr:rowOff>
    </xdr:from>
    <xdr:ext cx="0" cy="0"/>
    <xdr:sp macro="" textlink="">
      <xdr:nvSpPr>
        <xdr:cNvPr id="5" name="TextBox 4"/>
        <xdr:cNvSpPr txBox="1"/>
      </xdr:nvSpPr>
      <xdr:spPr>
        <a:xfrm>
          <a:off x="10453687" y="2014537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2700"/>
        </a:p>
      </xdr:txBody>
    </xdr:sp>
    <xdr:clientData/>
  </xdr:oneCellAnchor>
  <xdr:oneCellAnchor>
    <xdr:from>
      <xdr:col>20</xdr:col>
      <xdr:colOff>23812</xdr:colOff>
      <xdr:row>9</xdr:row>
      <xdr:rowOff>128587</xdr:rowOff>
    </xdr:from>
    <xdr:ext cx="1923219" cy="738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0768012" y="2300287"/>
              <a:ext cx="1923219" cy="738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700" baseline="0">
                  <a:solidFill>
                    <a:schemeClr val="bg1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70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700" b="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𝑧</m:t>
                      </m:r>
                    </m:e>
                    <m:sub>
                      <m:r>
                        <a:rPr lang="en-US" sz="2700" b="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US" sz="2700" i="1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700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sz="2700" i="1">
                              <a:solidFill>
                                <a:schemeClr val="bg1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2700" b="0" i="1">
                              <a:solidFill>
                                <a:schemeClr val="bg1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  <m:sup>
                          <m:r>
                            <a:rPr lang="en-US" sz="2700" b="0" i="1">
                              <a:solidFill>
                                <a:schemeClr val="bg1"/>
                              </a:solidFill>
                              <a:latin typeface="Cambria Math" panose="02040503050406030204" pitchFamily="18" charset="0"/>
                            </a:rPr>
                            <m:t>𝑛</m:t>
                          </m:r>
                        </m:sup>
                        <m:e>
                          <m:d>
                            <m:dPr>
                              <m:ctrlPr>
                                <a:rPr lang="en-US" sz="2700" i="1">
                                  <a:solidFill>
                                    <a:schemeClr val="bg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2700" i="1">
                                      <a:solidFill>
                                        <a:schemeClr val="bg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700" b="0" i="1">
                                      <a:solidFill>
                                        <a:schemeClr val="bg1"/>
                                      </a:solidFill>
                                      <a:latin typeface="Cambria Math" panose="02040503050406030204" pitchFamily="18" charset="0"/>
                                    </a:rPr>
                                    <m:t>𝑤</m:t>
                                  </m:r>
                                </m:e>
                                <m:sub>
                                  <m:r>
                                    <a:rPr lang="en-US" sz="2700" b="0" i="1">
                                      <a:solidFill>
                                        <a:schemeClr val="bg1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2700" i="1">
                                  <a:solidFill>
                                    <a:schemeClr val="bg1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∙</m:t>
                              </m:r>
                              <m:sSub>
                                <m:sSubPr>
                                  <m:ctrlPr>
                                    <a:rPr lang="en-US" sz="2700" i="1">
                                      <a:solidFill>
                                        <a:schemeClr val="bg1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2700" b="0" i="1">
                                      <a:solidFill>
                                        <a:schemeClr val="bg1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𝑧</m:t>
                                  </m:r>
                                </m:e>
                                <m:sub>
                                  <m:r>
                                    <a:rPr lang="en-US" sz="2700" b="0" i="1">
                                      <a:solidFill>
                                        <a:schemeClr val="bg1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d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lang="en-US" sz="2700" i="1">
                              <a:solidFill>
                                <a:schemeClr val="bg1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2700" b="0" i="1">
                              <a:solidFill>
                                <a:schemeClr val="bg1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  <m:sup>
                          <m:r>
                            <a:rPr lang="en-US" sz="2700" b="0" i="1">
                              <a:solidFill>
                                <a:schemeClr val="bg1"/>
                              </a:solidFill>
                              <a:latin typeface="Cambria Math" panose="02040503050406030204" pitchFamily="18" charset="0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en-US" sz="2700" i="1">
                                  <a:solidFill>
                                    <a:schemeClr val="bg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700" b="0" i="1">
                                  <a:solidFill>
                                    <a:schemeClr val="bg1"/>
                                  </a:solidFill>
                                  <a:latin typeface="Cambria Math" panose="02040503050406030204" pitchFamily="18" charset="0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2700" b="0" i="1">
                                  <a:solidFill>
                                    <a:schemeClr val="bg1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lang="en-US" sz="27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0768012" y="2300287"/>
              <a:ext cx="1923219" cy="738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700" baseline="0">
                  <a:solidFill>
                    <a:schemeClr val="bg1"/>
                  </a:solidFill>
                </a:rPr>
                <a:t> </a:t>
              </a:r>
              <a:r>
                <a:rPr lang="en-US" sz="27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𝑧_𝑗</a:t>
              </a:r>
              <a:r>
                <a:rPr lang="en-US" sz="2700" i="0">
                  <a:solidFill>
                    <a:schemeClr val="bg1"/>
                  </a:solidFill>
                  <a:latin typeface="Cambria Math" panose="02040503050406030204" pitchFamily="18" charset="0"/>
                </a:rPr>
                <a:t>=(∑</a:t>
              </a:r>
              <a:r>
                <a:rPr lang="en-US" sz="27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_𝑖^𝑛</a:t>
              </a:r>
              <a:r>
                <a:rPr lang="en-US" sz="27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27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𝑤_𝑖</a:t>
              </a:r>
              <a:r>
                <a:rPr lang="en-US" sz="27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27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𝑧_𝑖 ) )/(∑_</a:t>
              </a:r>
              <a:r>
                <a:rPr lang="en-US" sz="27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𝑖^𝑛▒𝑤_𝑖 )</a:t>
              </a:r>
              <a:endParaRPr lang="en-US" sz="27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20</xdr:col>
      <xdr:colOff>52387</xdr:colOff>
      <xdr:row>15</xdr:row>
      <xdr:rowOff>90487</xdr:rowOff>
    </xdr:from>
    <xdr:ext cx="1343508" cy="973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0796587" y="3405187"/>
              <a:ext cx="1343508" cy="973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7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7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27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27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7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7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n-US" sz="27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7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27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  <m:sup/>
                        </m:sSubSup>
                      </m:den>
                    </m:f>
                  </m:oMath>
                </m:oMathPara>
              </a14:m>
              <a:endParaRPr lang="en-US" sz="27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0796587" y="3405187"/>
              <a:ext cx="1343508" cy="973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7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𝑤_𝑖=1/(𝑑_𝑖𝑗^  )</a:t>
              </a:r>
              <a:endParaRPr lang="en-US" sz="27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se4_GIS2_practicewithIDW_JW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tice with IDW"/>
    </sheetNames>
    <sheetDataSet>
      <sheetData sheetId="0">
        <row r="9">
          <cell r="E9">
            <v>1.5</v>
          </cell>
          <cell r="F9">
            <v>1.5</v>
          </cell>
        </row>
        <row r="10">
          <cell r="E10">
            <v>3</v>
          </cell>
          <cell r="F10">
            <v>3</v>
          </cell>
        </row>
        <row r="11">
          <cell r="E11">
            <v>6</v>
          </cell>
          <cell r="F11">
            <v>6</v>
          </cell>
        </row>
        <row r="12">
          <cell r="E12">
            <v>9</v>
          </cell>
          <cell r="F12">
            <v>9</v>
          </cell>
        </row>
        <row r="13">
          <cell r="E13">
            <v>10</v>
          </cell>
          <cell r="F13">
            <v>10</v>
          </cell>
        </row>
        <row r="14">
          <cell r="E14" t="e">
            <v>#NAME?</v>
          </cell>
          <cell r="F14" t="e">
            <v>#NAME?</v>
          </cell>
        </row>
        <row r="15">
          <cell r="E15" t="e">
            <v>#NAME?</v>
          </cell>
          <cell r="F15" t="e">
            <v>#NAME?</v>
          </cell>
        </row>
        <row r="16">
          <cell r="E16" t="e">
            <v>#NAME?</v>
          </cell>
          <cell r="F16" t="e">
            <v>#NAME?</v>
          </cell>
        </row>
        <row r="17">
          <cell r="E17" t="e">
            <v>#NAME?</v>
          </cell>
          <cell r="F17" t="e">
            <v>#NAME?</v>
          </cell>
        </row>
        <row r="18">
          <cell r="E18" t="e">
            <v>#NAME?</v>
          </cell>
          <cell r="F18" t="e">
            <v>#NAME?</v>
          </cell>
        </row>
        <row r="19">
          <cell r="E19" t="e">
            <v>#NAME?</v>
          </cell>
          <cell r="F19" t="e">
            <v>#NAME?</v>
          </cell>
        </row>
        <row r="20">
          <cell r="E20" t="e">
            <v>#NAME?</v>
          </cell>
          <cell r="F20" t="e">
            <v>#NAME?</v>
          </cell>
        </row>
        <row r="21">
          <cell r="E21" t="e">
            <v>#NAME?</v>
          </cell>
          <cell r="F21" t="e">
            <v>#NAME?</v>
          </cell>
        </row>
        <row r="22">
          <cell r="E22" t="e">
            <v>#NAME?</v>
          </cell>
          <cell r="F22" t="e">
            <v>#NAME?</v>
          </cell>
        </row>
        <row r="23">
          <cell r="E23" t="e">
            <v>#NAME?</v>
          </cell>
          <cell r="F23" t="e">
            <v>#NAME?</v>
          </cell>
        </row>
        <row r="24">
          <cell r="E24" t="e">
            <v>#NAME?</v>
          </cell>
          <cell r="F24" t="e">
            <v>#NAME?</v>
          </cell>
        </row>
        <row r="25">
          <cell r="E25" t="e">
            <v>#NAME?</v>
          </cell>
          <cell r="F25" t="e">
            <v>#NAME?</v>
          </cell>
        </row>
        <row r="26">
          <cell r="E26" t="e">
            <v>#NAME?</v>
          </cell>
          <cell r="F26" t="e">
            <v>#NAME?</v>
          </cell>
        </row>
        <row r="27">
          <cell r="E27" t="e">
            <v>#NAME?</v>
          </cell>
          <cell r="F27" t="e">
            <v>#NAME?</v>
          </cell>
        </row>
        <row r="28">
          <cell r="E28" t="e">
            <v>#NAME?</v>
          </cell>
          <cell r="F28" t="e">
            <v>#NAME?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5"/>
  <sheetViews>
    <sheetView showGridLines="0" tabSelected="1" workbookViewId="0">
      <selection activeCell="B5" sqref="B5"/>
    </sheetView>
  </sheetViews>
  <sheetFormatPr defaultRowHeight="15" x14ac:dyDescent="0.25"/>
  <cols>
    <col min="1" max="1" width="2.7109375" style="1" customWidth="1"/>
    <col min="2" max="2" width="6.7109375" style="1" customWidth="1"/>
    <col min="3" max="3" width="2.7109375" style="1" customWidth="1"/>
    <col min="4" max="4" width="10.7109375" style="1" customWidth="1"/>
    <col min="5" max="5" width="14.7109375" style="1" customWidth="1"/>
    <col min="6" max="6" width="14.7109375" style="3" customWidth="1"/>
    <col min="7" max="7" width="12.140625" style="1" bestFit="1" customWidth="1"/>
    <col min="8" max="8" width="12.7109375" style="1" customWidth="1"/>
    <col min="9" max="16" width="9.140625" style="1"/>
    <col min="17" max="31" width="2.7109375" style="1" customWidth="1"/>
    <col min="32" max="16384" width="9.140625" style="1"/>
  </cols>
  <sheetData>
    <row r="2" spans="1:25" ht="26.25" x14ac:dyDescent="0.4">
      <c r="B2" s="2" t="s">
        <v>0</v>
      </c>
    </row>
    <row r="3" spans="1:25" x14ac:dyDescent="0.25">
      <c r="C3" s="4"/>
      <c r="D3" s="4"/>
    </row>
    <row r="4" spans="1:25" ht="21.95" customHeight="1" x14ac:dyDescent="0.3">
      <c r="B4" s="5">
        <v>10</v>
      </c>
      <c r="C4" s="6" t="s">
        <v>1</v>
      </c>
      <c r="D4" s="6"/>
      <c r="I4" s="7"/>
      <c r="J4" s="7"/>
      <c r="K4" s="8" t="s">
        <v>2</v>
      </c>
      <c r="L4" s="8"/>
      <c r="M4" s="8"/>
      <c r="N4" s="8"/>
      <c r="O4" s="8"/>
      <c r="P4" s="8"/>
    </row>
    <row r="5" spans="1:25" ht="21.95" customHeight="1" x14ac:dyDescent="0.3">
      <c r="B5" s="5">
        <v>10</v>
      </c>
      <c r="C5" s="6" t="s">
        <v>3</v>
      </c>
      <c r="D5" s="6"/>
      <c r="I5" s="7"/>
      <c r="J5" s="7"/>
      <c r="K5" s="8"/>
      <c r="L5" s="8"/>
      <c r="M5" s="8"/>
      <c r="N5" s="8"/>
      <c r="O5" s="8"/>
      <c r="P5" s="8"/>
    </row>
    <row r="6" spans="1:25" ht="21.95" customHeight="1" x14ac:dyDescent="0.3">
      <c r="B6" s="5">
        <v>-1</v>
      </c>
      <c r="C6" s="6" t="s">
        <v>4</v>
      </c>
      <c r="D6" s="6"/>
      <c r="I6" s="7"/>
      <c r="J6" s="7"/>
      <c r="K6" s="8"/>
      <c r="L6" s="8"/>
      <c r="M6" s="8"/>
      <c r="N6" s="8"/>
      <c r="O6" s="8"/>
      <c r="P6" s="8"/>
    </row>
    <row r="8" spans="1:25" ht="19.5" x14ac:dyDescent="0.35">
      <c r="A8" s="9"/>
      <c r="B8" s="9"/>
      <c r="C8" s="10" t="s">
        <v>5</v>
      </c>
      <c r="D8" s="11" t="s">
        <v>6</v>
      </c>
      <c r="E8" s="12" t="s">
        <v>7</v>
      </c>
      <c r="F8" s="13" t="s">
        <v>8</v>
      </c>
      <c r="G8" s="12" t="s">
        <v>9</v>
      </c>
      <c r="H8" s="11" t="s">
        <v>10</v>
      </c>
    </row>
    <row r="9" spans="1:25" x14ac:dyDescent="0.25">
      <c r="A9" s="9">
        <v>38</v>
      </c>
      <c r="B9" s="9">
        <v>1.5</v>
      </c>
      <c r="C9" s="14">
        <v>1</v>
      </c>
      <c r="D9" s="15">
        <v>38</v>
      </c>
      <c r="E9" s="16">
        <v>1.5</v>
      </c>
      <c r="F9" s="17">
        <f t="shared" ref="F9:F28" si="0">1/(E9^$B$6)</f>
        <v>1.5</v>
      </c>
      <c r="G9" s="18">
        <f>F9/(SUMIF(F$9:F$28,"&lt;&gt;#NAME?"))</f>
        <v>5.0847457627118647E-2</v>
      </c>
      <c r="H9" s="17">
        <f>IF(D9,D9*F9)</f>
        <v>57</v>
      </c>
      <c r="Y9" s="19"/>
    </row>
    <row r="10" spans="1:25" x14ac:dyDescent="0.25">
      <c r="A10" s="9">
        <v>39</v>
      </c>
      <c r="B10" s="9">
        <v>3</v>
      </c>
      <c r="C10" s="20">
        <f>IF(C9&lt;$B$5,C9+1,NA)</f>
        <v>2</v>
      </c>
      <c r="D10" s="21">
        <f>IF(AND(B10&lt;=B$4,C10&lt;=B$5),A10,NA)</f>
        <v>39</v>
      </c>
      <c r="E10" s="22">
        <f>IF(AND(C10&lt;=B$5,B10&lt;=B$4),B10,NA)</f>
        <v>3</v>
      </c>
      <c r="F10" s="23">
        <f t="shared" si="0"/>
        <v>3</v>
      </c>
      <c r="G10" s="18">
        <f t="shared" ref="G10:G28" si="1">F10/(SUMIF(F$9:F$28,"&lt;&gt;#NAME?"))</f>
        <v>0.10169491525423729</v>
      </c>
      <c r="H10" s="17">
        <f t="shared" ref="H10:H28" si="2">IF(D10,D10*F10)</f>
        <v>117</v>
      </c>
      <c r="Y10" s="19"/>
    </row>
    <row r="11" spans="1:25" x14ac:dyDescent="0.25">
      <c r="A11" s="9">
        <v>26</v>
      </c>
      <c r="B11" s="9">
        <v>6</v>
      </c>
      <c r="C11" s="20">
        <f>IF(C10&lt;$B$5,C10+1,NA)</f>
        <v>3</v>
      </c>
      <c r="D11" s="21">
        <f>IF(AND(B11&lt;=B$4,C11&lt;=B$5),A11,NA)</f>
        <v>26</v>
      </c>
      <c r="E11" s="22">
        <f>IF(AND(C11&lt;=B$5,B11&lt;=B$4),B11,NA)</f>
        <v>6</v>
      </c>
      <c r="F11" s="23">
        <f t="shared" si="0"/>
        <v>6</v>
      </c>
      <c r="G11" s="18">
        <f t="shared" si="1"/>
        <v>0.20338983050847459</v>
      </c>
      <c r="H11" s="17">
        <f t="shared" si="2"/>
        <v>156</v>
      </c>
    </row>
    <row r="12" spans="1:25" x14ac:dyDescent="0.25">
      <c r="A12" s="9">
        <v>17</v>
      </c>
      <c r="B12" s="9">
        <v>9</v>
      </c>
      <c r="C12" s="20">
        <f>IF(C11&lt;$B$5,C11+1,NA)</f>
        <v>4</v>
      </c>
      <c r="D12" s="21">
        <f>IF(AND(B12&lt;=B$4,C12&lt;=B$5),A12,NA)</f>
        <v>17</v>
      </c>
      <c r="E12" s="22">
        <f>IF(AND(C12&lt;=B$5,B12&lt;=B$4),B12,NA)</f>
        <v>9</v>
      </c>
      <c r="F12" s="23">
        <f t="shared" si="0"/>
        <v>9</v>
      </c>
      <c r="G12" s="18">
        <f t="shared" si="1"/>
        <v>0.30508474576271188</v>
      </c>
      <c r="H12" s="17">
        <f t="shared" si="2"/>
        <v>153</v>
      </c>
    </row>
    <row r="13" spans="1:25" x14ac:dyDescent="0.25">
      <c r="A13" s="9">
        <v>68</v>
      </c>
      <c r="B13" s="9">
        <v>10</v>
      </c>
      <c r="C13" s="20">
        <f>IF(C12&lt;$B$5,C12+1,NA)</f>
        <v>5</v>
      </c>
      <c r="D13" s="21">
        <f>IF(AND(B13&lt;=B$4,C13&lt;=B$5),A13,NA)</f>
        <v>68</v>
      </c>
      <c r="E13" s="22">
        <f>IF(AND(C13&lt;=B$5,B13&lt;=B$4),B13,NA)</f>
        <v>10</v>
      </c>
      <c r="F13" s="23">
        <f t="shared" si="0"/>
        <v>10</v>
      </c>
      <c r="G13" s="18">
        <f t="shared" si="1"/>
        <v>0.33898305084745761</v>
      </c>
      <c r="H13" s="17">
        <f t="shared" si="2"/>
        <v>680</v>
      </c>
    </row>
    <row r="14" spans="1:25" x14ac:dyDescent="0.25">
      <c r="A14" s="9">
        <v>26</v>
      </c>
      <c r="B14" s="9">
        <v>11</v>
      </c>
      <c r="C14" s="20">
        <f>IF(C13&lt;$B$5,C13+1,NA)</f>
        <v>6</v>
      </c>
      <c r="D14" s="21" t="e">
        <f>IF(AND(B14&lt;=B$4,C14&lt;=B$5),A14,NA)</f>
        <v>#NAME?</v>
      </c>
      <c r="E14" s="22" t="e">
        <f>IF(AND(C14&lt;=B$5,B14&lt;=B$4),B14,NA)</f>
        <v>#NAME?</v>
      </c>
      <c r="F14" s="23" t="e">
        <f t="shared" si="0"/>
        <v>#NAME?</v>
      </c>
      <c r="G14" s="18" t="e">
        <f t="shared" si="1"/>
        <v>#NAME?</v>
      </c>
      <c r="H14" s="17" t="e">
        <f t="shared" si="2"/>
        <v>#NAME?</v>
      </c>
      <c r="X14" s="19"/>
    </row>
    <row r="15" spans="1:25" x14ac:dyDescent="0.25">
      <c r="A15" s="9">
        <v>17</v>
      </c>
      <c r="B15" s="9">
        <v>18</v>
      </c>
      <c r="C15" s="20">
        <f>IF(C14&lt;$B$5,C14+1,NA)</f>
        <v>7</v>
      </c>
      <c r="D15" s="21" t="e">
        <f>IF(AND(B15&lt;=B$4,C15&lt;=B$5),A15,NA)</f>
        <v>#NAME?</v>
      </c>
      <c r="E15" s="22" t="e">
        <f>IF(AND(C15&lt;=B$5,B15&lt;=B$4),B15,NA)</f>
        <v>#NAME?</v>
      </c>
      <c r="F15" s="23" t="e">
        <f t="shared" si="0"/>
        <v>#NAME?</v>
      </c>
      <c r="G15" s="18" t="e">
        <f t="shared" si="1"/>
        <v>#NAME?</v>
      </c>
      <c r="H15" s="17" t="e">
        <f t="shared" si="2"/>
        <v>#NAME?</v>
      </c>
      <c r="X15" s="19"/>
    </row>
    <row r="16" spans="1:25" x14ac:dyDescent="0.25">
      <c r="A16" s="9">
        <v>17</v>
      </c>
      <c r="B16" s="9">
        <v>21</v>
      </c>
      <c r="C16" s="20">
        <f>IF(C15&lt;$B$5,C15+1,NA)</f>
        <v>8</v>
      </c>
      <c r="D16" s="21" t="e">
        <f>IF(AND(B16&lt;=B$4,C16&lt;=B$5),A16,NA)</f>
        <v>#NAME?</v>
      </c>
      <c r="E16" s="22" t="e">
        <f>IF(AND(C16&lt;=B$5,B16&lt;=B$4),B16,NA)</f>
        <v>#NAME?</v>
      </c>
      <c r="F16" s="23" t="e">
        <f t="shared" si="0"/>
        <v>#NAME?</v>
      </c>
      <c r="G16" s="18" t="e">
        <f t="shared" si="1"/>
        <v>#NAME?</v>
      </c>
      <c r="H16" s="17" t="e">
        <f t="shared" si="2"/>
        <v>#NAME?</v>
      </c>
      <c r="T16" s="1" t="s">
        <v>11</v>
      </c>
    </row>
    <row r="17" spans="1:27" x14ac:dyDescent="0.25">
      <c r="A17" s="9">
        <v>15</v>
      </c>
      <c r="B17" s="9">
        <v>22</v>
      </c>
      <c r="C17" s="20">
        <f>IF(C16&lt;$B$5,C16+1,NA)</f>
        <v>9</v>
      </c>
      <c r="D17" s="21" t="e">
        <f>IF(AND(B17&lt;=B$4,C17&lt;=B$5),A17,NA)</f>
        <v>#NAME?</v>
      </c>
      <c r="E17" s="22" t="e">
        <f>IF(AND(C17&lt;=B$5,B17&lt;=B$4),B17,NA)</f>
        <v>#NAME?</v>
      </c>
      <c r="F17" s="23" t="e">
        <f t="shared" si="0"/>
        <v>#NAME?</v>
      </c>
      <c r="G17" s="18" t="e">
        <f t="shared" si="1"/>
        <v>#NAME?</v>
      </c>
      <c r="H17" s="17" t="e">
        <f t="shared" si="2"/>
        <v>#NAME?</v>
      </c>
    </row>
    <row r="18" spans="1:27" x14ac:dyDescent="0.25">
      <c r="A18" s="9">
        <v>36</v>
      </c>
      <c r="B18" s="9">
        <v>27</v>
      </c>
      <c r="C18" s="20">
        <f>IF(C17&lt;$B$5,C17+1,NA)</f>
        <v>10</v>
      </c>
      <c r="D18" s="21" t="e">
        <f>IF(AND(B18&lt;=B$4,C18&lt;=B$5),A18,NA)</f>
        <v>#NAME?</v>
      </c>
      <c r="E18" s="22" t="e">
        <f>IF(AND(C18&lt;=B$5,B18&lt;=B$4),B18,NA)</f>
        <v>#NAME?</v>
      </c>
      <c r="F18" s="23" t="e">
        <f t="shared" si="0"/>
        <v>#NAME?</v>
      </c>
      <c r="G18" s="18" t="e">
        <f t="shared" si="1"/>
        <v>#NAME?</v>
      </c>
      <c r="H18" s="17" t="e">
        <f t="shared" si="2"/>
        <v>#NAME?</v>
      </c>
    </row>
    <row r="19" spans="1:27" x14ac:dyDescent="0.25">
      <c r="A19" s="9">
        <v>38</v>
      </c>
      <c r="B19" s="9">
        <v>30</v>
      </c>
      <c r="C19" s="20" t="e">
        <f>IF(C18&lt;$B$5,C18+1,NA)</f>
        <v>#NAME?</v>
      </c>
      <c r="D19" s="21" t="e">
        <f>IF(AND(B19&lt;=B$4,C19&lt;=B$5),A19,NA)</f>
        <v>#NAME?</v>
      </c>
      <c r="E19" s="22" t="e">
        <f>IF(AND(C19&lt;=B$5,B19&lt;=B$4),B19,NA)</f>
        <v>#NAME?</v>
      </c>
      <c r="F19" s="23" t="e">
        <f t="shared" si="0"/>
        <v>#NAME?</v>
      </c>
      <c r="G19" s="18" t="e">
        <f t="shared" si="1"/>
        <v>#NAME?</v>
      </c>
      <c r="H19" s="17" t="e">
        <f t="shared" si="2"/>
        <v>#NAME?</v>
      </c>
      <c r="AA19" s="24">
        <f>B6</f>
        <v>-1</v>
      </c>
    </row>
    <row r="20" spans="1:27" x14ac:dyDescent="0.25">
      <c r="A20" s="9">
        <v>63</v>
      </c>
      <c r="B20" s="9">
        <v>31.5</v>
      </c>
      <c r="C20" s="20" t="e">
        <f>IF(C19&lt;$B$5,C19+1,NA)</f>
        <v>#NAME?</v>
      </c>
      <c r="D20" s="21" t="e">
        <f>IF(AND(B20&lt;=B$4,C20&lt;=B$5),A20,NA)</f>
        <v>#NAME?</v>
      </c>
      <c r="E20" s="22" t="e">
        <f>IF(AND(C20&lt;=B$5,B20&lt;=B$4),B20,NA)</f>
        <v>#NAME?</v>
      </c>
      <c r="F20" s="23" t="e">
        <f t="shared" si="0"/>
        <v>#NAME?</v>
      </c>
      <c r="G20" s="18" t="e">
        <f t="shared" si="1"/>
        <v>#NAME?</v>
      </c>
      <c r="H20" s="17" t="e">
        <f t="shared" si="2"/>
        <v>#NAME?</v>
      </c>
    </row>
    <row r="21" spans="1:27" x14ac:dyDescent="0.25">
      <c r="A21" s="9">
        <v>26</v>
      </c>
      <c r="B21" s="9">
        <v>32</v>
      </c>
      <c r="C21" s="20" t="e">
        <f>IF(C20&lt;$B$5,C20+1,NA)</f>
        <v>#NAME?</v>
      </c>
      <c r="D21" s="21" t="e">
        <f>IF(AND(B21&lt;=B$4,C21&lt;=B$5),A21,NA)</f>
        <v>#NAME?</v>
      </c>
      <c r="E21" s="22" t="e">
        <f>IF(AND(C21&lt;=B$5,B21&lt;=B$4),B21,NA)</f>
        <v>#NAME?</v>
      </c>
      <c r="F21" s="23" t="e">
        <f t="shared" si="0"/>
        <v>#NAME?</v>
      </c>
      <c r="G21" s="18" t="e">
        <f t="shared" si="1"/>
        <v>#NAME?</v>
      </c>
      <c r="H21" s="17" t="e">
        <f t="shared" si="2"/>
        <v>#NAME?</v>
      </c>
    </row>
    <row r="22" spans="1:27" x14ac:dyDescent="0.25">
      <c r="A22" s="9">
        <v>25</v>
      </c>
      <c r="B22" s="9">
        <v>32.5</v>
      </c>
      <c r="C22" s="20" t="e">
        <f>IF(C21&lt;$B$5,C21+1,NA)</f>
        <v>#NAME?</v>
      </c>
      <c r="D22" s="21" t="e">
        <f>IF(AND(B22&lt;=B$4,C22&lt;=B$5),A22,NA)</f>
        <v>#NAME?</v>
      </c>
      <c r="E22" s="22" t="e">
        <f>IF(AND(C22&lt;=B$5,B22&lt;=B$4),B22,NA)</f>
        <v>#NAME?</v>
      </c>
      <c r="F22" s="23" t="e">
        <f t="shared" si="0"/>
        <v>#NAME?</v>
      </c>
      <c r="G22" s="18" t="e">
        <f t="shared" si="1"/>
        <v>#NAME?</v>
      </c>
      <c r="H22" s="17" t="e">
        <f t="shared" si="2"/>
        <v>#NAME?</v>
      </c>
    </row>
    <row r="23" spans="1:27" x14ac:dyDescent="0.25">
      <c r="A23" s="9">
        <v>38</v>
      </c>
      <c r="B23" s="9">
        <v>42</v>
      </c>
      <c r="C23" s="20" t="e">
        <f>IF(C22&lt;$B$5,C22+1,NA)</f>
        <v>#NAME?</v>
      </c>
      <c r="D23" s="21" t="e">
        <f>IF(AND(B23&lt;=B$4,C23&lt;=B$5),A23,NA)</f>
        <v>#NAME?</v>
      </c>
      <c r="E23" s="22" t="e">
        <f>IF(AND(C23&lt;=B$5,B23&lt;=B$4),B23,NA)</f>
        <v>#NAME?</v>
      </c>
      <c r="F23" s="23" t="e">
        <f t="shared" si="0"/>
        <v>#NAME?</v>
      </c>
      <c r="G23" s="18" t="e">
        <f t="shared" si="1"/>
        <v>#NAME?</v>
      </c>
      <c r="H23" s="17" t="e">
        <f t="shared" si="2"/>
        <v>#NAME?</v>
      </c>
    </row>
    <row r="24" spans="1:27" x14ac:dyDescent="0.25">
      <c r="A24" s="9">
        <v>50</v>
      </c>
      <c r="B24" s="9">
        <v>45</v>
      </c>
      <c r="C24" s="20" t="e">
        <f>IF(C23&lt;$B$5,C23+1,NA)</f>
        <v>#NAME?</v>
      </c>
      <c r="D24" s="21" t="e">
        <f>IF(AND(B24&lt;=B$4,C24&lt;=B$5),A24,NA)</f>
        <v>#NAME?</v>
      </c>
      <c r="E24" s="22" t="e">
        <f>IF(AND(C24&lt;=B$5,B24&lt;=B$4),B24,NA)</f>
        <v>#NAME?</v>
      </c>
      <c r="F24" s="23" t="e">
        <f t="shared" si="0"/>
        <v>#NAME?</v>
      </c>
      <c r="G24" s="18" t="e">
        <f t="shared" si="1"/>
        <v>#NAME?</v>
      </c>
      <c r="H24" s="17" t="e">
        <f t="shared" si="2"/>
        <v>#NAME?</v>
      </c>
    </row>
    <row r="25" spans="1:27" x14ac:dyDescent="0.25">
      <c r="A25" s="9">
        <v>51</v>
      </c>
      <c r="B25" s="9">
        <v>50</v>
      </c>
      <c r="C25" s="20" t="e">
        <f>IF(C24&lt;$B$5,C24+1,NA)</f>
        <v>#NAME?</v>
      </c>
      <c r="D25" s="21" t="e">
        <f>IF(AND(B25&lt;=B$4,C25&lt;=B$5),A25,NA)</f>
        <v>#NAME?</v>
      </c>
      <c r="E25" s="22" t="e">
        <f>IF(AND(C25&lt;=B$5,B25&lt;=B$4),B25,NA)</f>
        <v>#NAME?</v>
      </c>
      <c r="F25" s="23" t="e">
        <f t="shared" si="0"/>
        <v>#NAME?</v>
      </c>
      <c r="G25" s="18" t="e">
        <f t="shared" si="1"/>
        <v>#NAME?</v>
      </c>
      <c r="H25" s="17" t="e">
        <f t="shared" si="2"/>
        <v>#NAME?</v>
      </c>
    </row>
    <row r="26" spans="1:27" x14ac:dyDescent="0.25">
      <c r="A26" s="9">
        <v>43</v>
      </c>
      <c r="B26" s="9">
        <v>51</v>
      </c>
      <c r="C26" s="20" t="e">
        <f>IF(C25&lt;$B$5,C25+1,NA)</f>
        <v>#NAME?</v>
      </c>
      <c r="D26" s="21" t="e">
        <f>IF(AND(B26&lt;=B$4,C26&lt;=B$5),A26,NA)</f>
        <v>#NAME?</v>
      </c>
      <c r="E26" s="22" t="e">
        <f>IF(AND(C26&lt;=B$5,B26&lt;=B$4),B26,NA)</f>
        <v>#NAME?</v>
      </c>
      <c r="F26" s="23" t="e">
        <f t="shared" si="0"/>
        <v>#NAME?</v>
      </c>
      <c r="G26" s="18" t="e">
        <f t="shared" si="1"/>
        <v>#NAME?</v>
      </c>
      <c r="H26" s="17" t="e">
        <f t="shared" si="2"/>
        <v>#NAME?</v>
      </c>
    </row>
    <row r="27" spans="1:27" x14ac:dyDescent="0.25">
      <c r="A27" s="9">
        <v>21</v>
      </c>
      <c r="B27" s="9">
        <v>56</v>
      </c>
      <c r="C27" s="20" t="e">
        <f>IF(C26&lt;$B$5,C26+1,NA)</f>
        <v>#NAME?</v>
      </c>
      <c r="D27" s="21" t="e">
        <f>IF(AND(B27&lt;=B$4,C27&lt;=B$5),A27,NA)</f>
        <v>#NAME?</v>
      </c>
      <c r="E27" s="22" t="e">
        <f>IF(AND(C27&lt;=B$5,B27&lt;=B$4),B27,NA)</f>
        <v>#NAME?</v>
      </c>
      <c r="F27" s="23" t="e">
        <f t="shared" si="0"/>
        <v>#NAME?</v>
      </c>
      <c r="G27" s="18" t="e">
        <f t="shared" si="1"/>
        <v>#NAME?</v>
      </c>
      <c r="H27" s="17" t="e">
        <f t="shared" si="2"/>
        <v>#NAME?</v>
      </c>
    </row>
    <row r="28" spans="1:27" x14ac:dyDescent="0.25">
      <c r="A28" s="9">
        <v>26</v>
      </c>
      <c r="B28" s="9">
        <v>57</v>
      </c>
      <c r="C28" s="20" t="e">
        <f>IF(C27&lt;$B$5,C27+1,NA)</f>
        <v>#NAME?</v>
      </c>
      <c r="D28" s="25" t="e">
        <f>IF(AND(B28&lt;=B$4,C28&lt;=B$5),A28,NA)</f>
        <v>#NAME?</v>
      </c>
      <c r="E28" s="26" t="e">
        <f>IF(AND(C28&lt;=B$5,B28&lt;=B$4),B28,NA)</f>
        <v>#NAME?</v>
      </c>
      <c r="F28" s="27" t="e">
        <f t="shared" si="0"/>
        <v>#NAME?</v>
      </c>
      <c r="G28" s="28" t="e">
        <f t="shared" si="1"/>
        <v>#NAME?</v>
      </c>
      <c r="H28" s="29" t="e">
        <f t="shared" si="2"/>
        <v>#NAME?</v>
      </c>
    </row>
    <row r="29" spans="1:27" x14ac:dyDescent="0.25">
      <c r="C29" s="30"/>
      <c r="D29" s="31"/>
      <c r="E29" s="32" t="s">
        <v>12</v>
      </c>
      <c r="F29" s="33">
        <f>SUMIF(F9:F28,"&lt;&gt;#NAME?")</f>
        <v>29.5</v>
      </c>
      <c r="G29" s="34"/>
      <c r="H29" s="33">
        <f>SUMIF(H9:H28,"&lt;&gt;#NAME?")</f>
        <v>1163</v>
      </c>
    </row>
    <row r="30" spans="1:27" x14ac:dyDescent="0.25">
      <c r="C30" s="30"/>
      <c r="D30" s="31"/>
      <c r="E30" s="35"/>
      <c r="F30" s="36"/>
      <c r="G30" s="34"/>
      <c r="H30" s="36"/>
    </row>
    <row r="31" spans="1:27" s="37" customFormat="1" ht="18" x14ac:dyDescent="0.35">
      <c r="C31" s="38" t="s">
        <v>13</v>
      </c>
      <c r="D31" s="39">
        <f>AVERAGEIF(D9:D28,"&lt;&gt;#NAME?")</f>
        <v>37.6</v>
      </c>
      <c r="E31" s="40" t="s">
        <v>14</v>
      </c>
      <c r="G31" s="38" t="s">
        <v>15</v>
      </c>
      <c r="H31" s="41">
        <f>IF(B5=1,D9,H29/F29)</f>
        <v>39.423728813559322</v>
      </c>
      <c r="I31" s="40" t="s">
        <v>14</v>
      </c>
    </row>
    <row r="32" spans="1:27" ht="15" customHeight="1" x14ac:dyDescent="0.25">
      <c r="B32" s="42" t="s">
        <v>16</v>
      </c>
      <c r="C32" s="42"/>
      <c r="D32" s="42"/>
      <c r="E32" s="42"/>
      <c r="F32" s="43"/>
      <c r="G32" s="42" t="s">
        <v>17</v>
      </c>
      <c r="H32" s="42"/>
      <c r="I32" s="42"/>
      <c r="J32" s="42"/>
    </row>
    <row r="33" spans="2:10" x14ac:dyDescent="0.25">
      <c r="B33" s="42"/>
      <c r="C33" s="42"/>
      <c r="D33" s="42"/>
      <c r="E33" s="42"/>
      <c r="F33" s="43"/>
      <c r="G33" s="42"/>
      <c r="H33" s="42"/>
      <c r="I33" s="42"/>
      <c r="J33" s="42"/>
    </row>
    <row r="34" spans="2:10" x14ac:dyDescent="0.25">
      <c r="B34" s="42"/>
      <c r="C34" s="42"/>
      <c r="D34" s="42"/>
      <c r="E34" s="42"/>
      <c r="G34" s="42"/>
      <c r="H34" s="42"/>
      <c r="I34" s="42"/>
      <c r="J34" s="42"/>
    </row>
    <row r="35" spans="2:10" x14ac:dyDescent="0.25">
      <c r="B35" s="42"/>
      <c r="C35" s="42"/>
      <c r="D35" s="42"/>
      <c r="E35" s="42"/>
      <c r="G35" s="42"/>
      <c r="H35" s="42"/>
      <c r="I35" s="42"/>
      <c r="J35" s="42"/>
    </row>
  </sheetData>
  <sheetProtection algorithmName="SHA-512" hashValue="e0dXCKXcQeQv/da1hFMjdc9YdV7SsGX5JI1Ewanqkox76mieDPBlTUCIIHwvnTxbqCr62vn+L/1Aqdbv/C/ICw==" saltValue="FP5Sx7Q2Yefz479HkZg7FQ==" spinCount="100000" sheet="1" selectLockedCells="1"/>
  <mergeCells count="5">
    <mergeCell ref="K4:P6"/>
    <mergeCell ref="Y9:Y10"/>
    <mergeCell ref="X14:X15"/>
    <mergeCell ref="B32:E35"/>
    <mergeCell ref="G32:J35"/>
  </mergeCells>
  <conditionalFormatting sqref="G9:H28 D9:E28">
    <cfRule type="cellIs" dxfId="1" priority="2" operator="notEqual">
      <formula>"""#NAME?"""</formula>
    </cfRule>
  </conditionalFormatting>
  <conditionalFormatting sqref="F9:F28">
    <cfRule type="cellIs" dxfId="0" priority="1" operator="notEqual">
      <formula>"""#NAME?"""</formula>
    </cfRule>
  </conditionalFormatting>
  <dataValidations count="2">
    <dataValidation type="whole" allowBlank="1" showInputMessage="1" showErrorMessage="1" sqref="B5">
      <formula1>1</formula1>
      <formula2>20</formula2>
    </dataValidation>
    <dataValidation type="decimal" allowBlank="1" showInputMessage="1" showErrorMessage="1" sqref="B6">
      <formula1>-3</formula1>
      <formula2>6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with IDW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Heiss</dc:creator>
  <cp:lastModifiedBy>James Heiss</cp:lastModifiedBy>
  <dcterms:created xsi:type="dcterms:W3CDTF">2019-03-27T17:49:50Z</dcterms:created>
  <dcterms:modified xsi:type="dcterms:W3CDTF">2019-03-27T17:50:06Z</dcterms:modified>
</cp:coreProperties>
</file>