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mc:AlternateContent xmlns:mc="http://schemas.openxmlformats.org/markup-compatibility/2006">
    <mc:Choice Requires="x15">
      <x15ac:absPath xmlns:x15ac="http://schemas.microsoft.com/office/spreadsheetml/2010/11/ac" url="/Users/jhess/Development/FCFE_DCF/"/>
    </mc:Choice>
  </mc:AlternateContent>
  <xr:revisionPtr revIDLastSave="0" documentId="8_{E068AE6E-4BFD-C246-975D-9E3C8B3DA361}" xr6:coauthVersionLast="47" xr6:coauthVersionMax="47" xr10:uidLastSave="{00000000-0000-0000-0000-000000000000}"/>
  <bookViews>
    <workbookView xWindow="32760" yWindow="500" windowWidth="28800" windowHeight="17500" tabRatio="500" activeTab="1"/>
  </bookViews>
  <sheets>
    <sheet name="Explanations &amp; FAQ" sheetId="3" r:id="rId1"/>
    <sheet name="Industry Averages" sheetId="1" r:id="rId2"/>
    <sheet name="Inputs" sheetId="2" r:id="rId3"/>
  </sheets>
  <definedNames>
    <definedName name="_xlnm.Print_Titles" localSheetId="1">'Industry Averages'!$10:$10</definedName>
  </definedNames>
  <calcPr calcId="191029" fullCalcOnLoad="1"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06" i="1" l="1"/>
  <c r="H106" i="1"/>
  <c r="P106" i="1"/>
  <c r="F105" i="1"/>
  <c r="H105" i="1"/>
  <c r="P105" i="1"/>
  <c r="F104" i="1"/>
  <c r="H104" i="1"/>
  <c r="P104" i="1"/>
  <c r="F103" i="1"/>
  <c r="H103" i="1"/>
  <c r="P103" i="1"/>
  <c r="F102" i="1"/>
  <c r="H102" i="1"/>
  <c r="P102" i="1"/>
  <c r="F101" i="1"/>
  <c r="H101" i="1"/>
  <c r="P101" i="1"/>
  <c r="F100" i="1"/>
  <c r="H100" i="1"/>
  <c r="P100" i="1"/>
  <c r="F99" i="1"/>
  <c r="H99" i="1"/>
  <c r="P99" i="1"/>
  <c r="F98" i="1"/>
  <c r="H98" i="1"/>
  <c r="P98" i="1"/>
  <c r="F97" i="1"/>
  <c r="H97" i="1"/>
  <c r="P97" i="1"/>
  <c r="F96" i="1"/>
  <c r="H96" i="1"/>
  <c r="P96" i="1"/>
  <c r="F95" i="1"/>
  <c r="H95" i="1"/>
  <c r="P95" i="1"/>
  <c r="F94" i="1"/>
  <c r="H94" i="1"/>
  <c r="P94" i="1"/>
  <c r="F93" i="1"/>
  <c r="H93" i="1"/>
  <c r="P93" i="1"/>
  <c r="F92" i="1"/>
  <c r="H92" i="1"/>
  <c r="P92" i="1"/>
  <c r="F91" i="1"/>
  <c r="H91" i="1"/>
  <c r="P91" i="1"/>
  <c r="F90" i="1"/>
  <c r="H90" i="1"/>
  <c r="P90" i="1"/>
  <c r="F89" i="1"/>
  <c r="H89" i="1"/>
  <c r="P89" i="1"/>
  <c r="F88" i="1"/>
  <c r="H88" i="1"/>
  <c r="P88" i="1"/>
  <c r="F87" i="1"/>
  <c r="H87" i="1"/>
  <c r="P87" i="1"/>
  <c r="F86" i="1"/>
  <c r="H86" i="1"/>
  <c r="P86" i="1"/>
  <c r="F85" i="1"/>
  <c r="H85" i="1"/>
  <c r="P85" i="1"/>
  <c r="F84" i="1"/>
  <c r="H84" i="1"/>
  <c r="P84" i="1"/>
  <c r="F83" i="1"/>
  <c r="H83" i="1"/>
  <c r="P83" i="1"/>
  <c r="F82" i="1"/>
  <c r="H82" i="1"/>
  <c r="P82" i="1"/>
  <c r="F81" i="1"/>
  <c r="H81" i="1"/>
  <c r="P81" i="1"/>
  <c r="F80" i="1"/>
  <c r="H80" i="1"/>
  <c r="P80" i="1"/>
  <c r="F79" i="1"/>
  <c r="H79" i="1"/>
  <c r="P79" i="1"/>
  <c r="F78" i="1"/>
  <c r="H78" i="1"/>
  <c r="P78" i="1"/>
  <c r="F77" i="1"/>
  <c r="H77" i="1"/>
  <c r="P77" i="1"/>
  <c r="F76" i="1"/>
  <c r="H76" i="1"/>
  <c r="P76" i="1"/>
  <c r="F75" i="1"/>
  <c r="H75" i="1"/>
  <c r="P75" i="1"/>
  <c r="F74" i="1"/>
  <c r="H74" i="1"/>
  <c r="P74" i="1"/>
  <c r="F73" i="1"/>
  <c r="H73" i="1"/>
  <c r="P73" i="1"/>
  <c r="F72" i="1"/>
  <c r="H72" i="1"/>
  <c r="P72" i="1"/>
  <c r="F71" i="1"/>
  <c r="H71" i="1"/>
  <c r="P71" i="1"/>
  <c r="F70" i="1"/>
  <c r="H70" i="1"/>
  <c r="P70" i="1"/>
  <c r="F69" i="1"/>
  <c r="H69" i="1"/>
  <c r="P69" i="1"/>
  <c r="F68" i="1"/>
  <c r="H68" i="1"/>
  <c r="P68" i="1"/>
  <c r="F67" i="1"/>
  <c r="H67" i="1"/>
  <c r="P67" i="1"/>
  <c r="F66" i="1"/>
  <c r="H66" i="1"/>
  <c r="P66" i="1"/>
  <c r="F65" i="1"/>
  <c r="H65" i="1"/>
  <c r="P65" i="1"/>
  <c r="F64" i="1"/>
  <c r="H64" i="1"/>
  <c r="P64" i="1"/>
  <c r="F63" i="1"/>
  <c r="H63" i="1"/>
  <c r="P63" i="1"/>
  <c r="F62" i="1"/>
  <c r="H62" i="1"/>
  <c r="P62" i="1"/>
  <c r="F61" i="1"/>
  <c r="H61" i="1"/>
  <c r="P61" i="1"/>
  <c r="F60" i="1"/>
  <c r="H60" i="1"/>
  <c r="P60" i="1"/>
  <c r="F59" i="1"/>
  <c r="H59" i="1"/>
  <c r="P59" i="1"/>
  <c r="F58" i="1"/>
  <c r="H58" i="1"/>
  <c r="P58" i="1"/>
  <c r="F57" i="1"/>
  <c r="H57" i="1"/>
  <c r="P57" i="1"/>
  <c r="F56" i="1"/>
  <c r="H56" i="1"/>
  <c r="P56" i="1"/>
  <c r="F55" i="1"/>
  <c r="H55" i="1"/>
  <c r="P55" i="1"/>
  <c r="F54" i="1"/>
  <c r="H54" i="1"/>
  <c r="P54" i="1"/>
  <c r="F53" i="1"/>
  <c r="H53" i="1"/>
  <c r="P53" i="1"/>
  <c r="F52" i="1"/>
  <c r="H52" i="1"/>
  <c r="P52" i="1"/>
  <c r="F51" i="1"/>
  <c r="H51" i="1"/>
  <c r="P51" i="1"/>
  <c r="F50" i="1"/>
  <c r="H50" i="1"/>
  <c r="P50" i="1"/>
  <c r="F49" i="1"/>
  <c r="H49" i="1"/>
  <c r="P49" i="1"/>
  <c r="F48" i="1"/>
  <c r="H48" i="1"/>
  <c r="P48" i="1"/>
  <c r="F47" i="1"/>
  <c r="H47" i="1"/>
  <c r="P47" i="1"/>
  <c r="F46" i="1"/>
  <c r="H46" i="1"/>
  <c r="P46" i="1"/>
  <c r="F45" i="1"/>
  <c r="H45" i="1"/>
  <c r="P45" i="1"/>
  <c r="F44" i="1"/>
  <c r="H44" i="1"/>
  <c r="P44" i="1"/>
  <c r="F43" i="1"/>
  <c r="H43" i="1"/>
  <c r="P43" i="1"/>
  <c r="F42" i="1"/>
  <c r="H42" i="1"/>
  <c r="P42" i="1"/>
  <c r="F41" i="1"/>
  <c r="H41" i="1"/>
  <c r="P41" i="1"/>
  <c r="F40" i="1"/>
  <c r="H40" i="1"/>
  <c r="P40" i="1"/>
  <c r="F39" i="1"/>
  <c r="H39" i="1"/>
  <c r="P39" i="1"/>
  <c r="F38" i="1"/>
  <c r="H38" i="1"/>
  <c r="P38" i="1"/>
  <c r="F37" i="1"/>
  <c r="H37" i="1"/>
  <c r="P37" i="1"/>
  <c r="F36" i="1"/>
  <c r="H36" i="1"/>
  <c r="P36" i="1"/>
  <c r="F35" i="1"/>
  <c r="H35" i="1"/>
  <c r="P35" i="1"/>
  <c r="F34" i="1"/>
  <c r="H34" i="1"/>
  <c r="P34" i="1"/>
  <c r="F33" i="1"/>
  <c r="H33" i="1"/>
  <c r="P33" i="1"/>
  <c r="F32" i="1"/>
  <c r="H32" i="1"/>
  <c r="P32" i="1"/>
  <c r="F31" i="1"/>
  <c r="H31" i="1"/>
  <c r="P31" i="1"/>
  <c r="F30" i="1"/>
  <c r="H30" i="1"/>
  <c r="P30" i="1"/>
  <c r="F29" i="1"/>
  <c r="H29" i="1"/>
  <c r="P29" i="1"/>
  <c r="F28" i="1"/>
  <c r="H28" i="1"/>
  <c r="P28" i="1"/>
  <c r="F27" i="1"/>
  <c r="H27" i="1"/>
  <c r="P27" i="1"/>
  <c r="F26" i="1"/>
  <c r="H26" i="1"/>
  <c r="P26" i="1"/>
  <c r="F25" i="1"/>
  <c r="H25" i="1"/>
  <c r="P25" i="1"/>
  <c r="F24" i="1"/>
  <c r="H24" i="1"/>
  <c r="P24" i="1"/>
  <c r="F23" i="1"/>
  <c r="H23" i="1"/>
  <c r="P23" i="1"/>
  <c r="F22" i="1"/>
  <c r="H22" i="1"/>
  <c r="P22" i="1"/>
  <c r="F21" i="1"/>
  <c r="H21" i="1"/>
  <c r="P21" i="1"/>
  <c r="F20" i="1"/>
  <c r="H20" i="1"/>
  <c r="P20" i="1"/>
  <c r="F19" i="1"/>
  <c r="H19" i="1"/>
  <c r="P19" i="1"/>
  <c r="F18" i="1"/>
  <c r="H18" i="1"/>
  <c r="P18" i="1"/>
  <c r="F17" i="1"/>
  <c r="H17" i="1"/>
  <c r="P17" i="1"/>
  <c r="F16" i="1"/>
  <c r="H16" i="1"/>
  <c r="P16" i="1"/>
  <c r="F15" i="1"/>
  <c r="H15" i="1"/>
  <c r="P15" i="1"/>
  <c r="F14" i="1"/>
  <c r="H14" i="1"/>
  <c r="P14" i="1"/>
  <c r="F13" i="1"/>
  <c r="H13" i="1"/>
  <c r="P13" i="1"/>
  <c r="F12" i="1"/>
  <c r="H12" i="1"/>
  <c r="P12" i="1"/>
  <c r="F11" i="1"/>
  <c r="H11" i="1"/>
  <c r="P11" i="1"/>
</calcChain>
</file>

<file path=xl/sharedStrings.xml><?xml version="1.0" encoding="utf-8"?>
<sst xmlns="http://schemas.openxmlformats.org/spreadsheetml/2006/main" count="172" uniqueCount="167">
  <si>
    <t>Advertising</t>
  </si>
  <si>
    <t>Aerospace/Defense</t>
  </si>
  <si>
    <t>Air Transport</t>
  </si>
  <si>
    <t>Apparel</t>
  </si>
  <si>
    <t>Auto Parts</t>
  </si>
  <si>
    <t>Building Materials</t>
  </si>
  <si>
    <t>Cable TV</t>
  </si>
  <si>
    <t>Chemical (Basic)</t>
  </si>
  <si>
    <t>Chemical (Diversified)</t>
  </si>
  <si>
    <t>Chemical (Specialty)</t>
  </si>
  <si>
    <t>Computers/Peripherals</t>
  </si>
  <si>
    <t>Electrical Equipment</t>
  </si>
  <si>
    <t>Entertainment</t>
  </si>
  <si>
    <t>Food Processing</t>
  </si>
  <si>
    <t>Furn/Home Furnishings</t>
  </si>
  <si>
    <t>Homebuilding</t>
  </si>
  <si>
    <t>Hotel/Gaming</t>
  </si>
  <si>
    <t>Household Products</t>
  </si>
  <si>
    <t>Information Services</t>
  </si>
  <si>
    <t>Insurance (Life)</t>
  </si>
  <si>
    <t>Insurance (Prop/Cas.)</t>
  </si>
  <si>
    <t>Machinery</t>
  </si>
  <si>
    <t>Oil/Gas Distribution</t>
  </si>
  <si>
    <t>Oilfield Svcs/Equip.</t>
  </si>
  <si>
    <t>Packaging &amp; Container</t>
  </si>
  <si>
    <t>Paper/Forest Products</t>
  </si>
  <si>
    <t>Power</t>
  </si>
  <si>
    <t>Precious Metals</t>
  </si>
  <si>
    <t>R.E.I.T.</t>
  </si>
  <si>
    <t>Recreation</t>
  </si>
  <si>
    <t>Reinsurance</t>
  </si>
  <si>
    <t>Semiconductor</t>
  </si>
  <si>
    <t>Semiconductor Equip</t>
  </si>
  <si>
    <t>Shoe</t>
  </si>
  <si>
    <t>Steel</t>
  </si>
  <si>
    <t>Telecom. Equipment</t>
  </si>
  <si>
    <t>Telecom. Services</t>
  </si>
  <si>
    <t>Tobacco</t>
  </si>
  <si>
    <t>Trucking</t>
  </si>
  <si>
    <t>Date updated:</t>
  </si>
  <si>
    <t>HiLo Risk</t>
  </si>
  <si>
    <t>Number of firms</t>
  </si>
  <si>
    <t xml:space="preserve">Beta </t>
  </si>
  <si>
    <t>D/E Ratio</t>
  </si>
  <si>
    <t>Cash/Firm value</t>
  </si>
  <si>
    <t>Auto &amp; Truck</t>
  </si>
  <si>
    <t>Bank (Money Center)</t>
  </si>
  <si>
    <t>Banks (Regional)</t>
  </si>
  <si>
    <t>Beverage (Alcoholic)</t>
  </si>
  <si>
    <t>Beverage (Soft)</t>
  </si>
  <si>
    <t>Broadcasting</t>
  </si>
  <si>
    <t>Brokerage &amp; Investment Banking</t>
  </si>
  <si>
    <t>Business &amp; Consumer Services</t>
  </si>
  <si>
    <t>Coal &amp; Related Energy</t>
  </si>
  <si>
    <t>Computer Services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</si>
  <si>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</si>
  <si>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</si>
  <si>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</si>
  <si>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</si>
  <si>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</si>
  <si>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</si>
  <si>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</si>
  <si>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</si>
  <si>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</si>
  <si>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</si>
  <si>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</si>
  <si>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Food Wholesalers</t>
  </si>
  <si>
    <t>Green &amp; Renewable Energy</t>
  </si>
  <si>
    <t>Healthcare Products</t>
  </si>
  <si>
    <t>Healthcare Support Services</t>
  </si>
  <si>
    <t>Heathcare Information and Technology</t>
  </si>
  <si>
    <t>Hospitals/Healthcare Facilities</t>
  </si>
  <si>
    <t>Insurance (General)</t>
  </si>
  <si>
    <t>Investments &amp; Asset Management</t>
  </si>
  <si>
    <t>Metals &amp; Mining</t>
  </si>
  <si>
    <t>Office Equipment &amp; Services</t>
  </si>
  <si>
    <t>Oil/Gas (Integrated)</t>
  </si>
  <si>
    <t>Oil/Gas (Production and Exploration)</t>
  </si>
  <si>
    <t>Real Estate (Development)</t>
  </si>
  <si>
    <t>Real Estate (General/Diversified)</t>
  </si>
  <si>
    <t>Real Estate (Operations &amp; Services)</t>
  </si>
  <si>
    <t>Restaurant/Dining</t>
  </si>
  <si>
    <t>Retail (Automotive)</t>
  </si>
  <si>
    <t>Retail (Building Supply)</t>
  </si>
  <si>
    <t>Retail (Distributors)</t>
  </si>
  <si>
    <t>Retail (General)</t>
  </si>
  <si>
    <t>Retail (Grocery and Food)</t>
  </si>
  <si>
    <t>Retail (Special Lines)</t>
  </si>
  <si>
    <t>Rubber&amp; Tires</t>
  </si>
  <si>
    <t>Shipbuilding &amp; Marine</t>
  </si>
  <si>
    <t>Software (Entertainment)</t>
  </si>
  <si>
    <t>Software (Internet)</t>
  </si>
  <si>
    <t>Software (System &amp; Application)</t>
  </si>
  <si>
    <t>Telecom (Wireless)</t>
  </si>
  <si>
    <t>Transportation</t>
  </si>
  <si>
    <t>Transportation (Railroads)</t>
  </si>
  <si>
    <t>Utility (General)</t>
  </si>
  <si>
    <t>Utility (Water)</t>
  </si>
  <si>
    <t>Companies in each industry:</t>
  </si>
  <si>
    <t>Variable definitions:</t>
  </si>
  <si>
    <t>Data website:</t>
  </si>
  <si>
    <t>Created by:</t>
  </si>
  <si>
    <t>Home Page:</t>
  </si>
  <si>
    <t>http://www.damodaran.com</t>
  </si>
  <si>
    <t>Aswath Damodaran, adamodar@stern.nyu.edu</t>
  </si>
  <si>
    <t>What is this data?</t>
  </si>
  <si>
    <t>US companies</t>
  </si>
  <si>
    <t>Beta, Unlevered beta and other risk measures</t>
  </si>
  <si>
    <t>Publishing &amp; Newspapers</t>
  </si>
  <si>
    <t>Total Market (without financials)</t>
  </si>
  <si>
    <t>Retail (Online)</t>
  </si>
  <si>
    <t>Standard deviation in operating income (last 10 years)</t>
  </si>
  <si>
    <t>Do you want to use marginal or effective tax rates in unlevering betas?</t>
  </si>
  <si>
    <t>Marginal</t>
  </si>
  <si>
    <t>If marginal tax rate, enter the marginal tax rate to use</t>
  </si>
  <si>
    <t>Effective</t>
  </si>
  <si>
    <t>Effective Tax rate</t>
  </si>
  <si>
    <t>Unlevered beta corrected for cash - Over time</t>
  </si>
  <si>
    <t>Notes</t>
  </si>
  <si>
    <t>if you are looking for a pure-play beta, i.e., a beta for a  business, the unlevered beta corrected for cash is your best bet. Since even sector betas can move over time, I have also reported the average of the this sector beta across time in the last column. This number, for obvious reasons, is less likely to be volatile over time.</t>
  </si>
  <si>
    <t>2018</t>
  </si>
  <si>
    <t>Unlevered beta corrected for cash</t>
  </si>
  <si>
    <t>YouTube Video explaining estimation choices and process.</t>
  </si>
  <si>
    <t>End Game</t>
  </si>
  <si>
    <t xml:space="preserve">To estimate pure play betas by business, to use in estimating a bottom up beta for a project or a company. </t>
  </si>
  <si>
    <t>Variable</t>
  </si>
  <si>
    <t>Explanation</t>
  </si>
  <si>
    <t>Beta</t>
  </si>
  <si>
    <t>Effective Tax Rate</t>
  </si>
  <si>
    <t>Unlevered Beta</t>
  </si>
  <si>
    <t>Cash/Firm Value</t>
  </si>
  <si>
    <t>Unlevered Beta corrected for cash</t>
  </si>
  <si>
    <t>Standard deviation (equity)</t>
  </si>
  <si>
    <t>Standard deviation (operating income)</t>
  </si>
  <si>
    <t>Effective tax rate in the most recxent 12 months.</t>
  </si>
  <si>
    <t>Cash &amp; Marketable Securities/ (Market Value of Equity + Total Debt, including lease debt. Aggregated across companies first ans then computed.</t>
  </si>
  <si>
    <t>Simple average of (High Price for year - Low Price/ (High Price + Low Price). It is a non-parametric and simple measure of price risk.</t>
  </si>
  <si>
    <t>Simple average across firms of each firm's  beta, taken as a weighted average of 2-year and 5-year weekly return regression betas, with 2-year betas weighted 2/3rds. If the company has only a 2-year beta, it is used.</t>
  </si>
  <si>
    <r>
      <rPr>
        <b/>
        <sz val="12"/>
        <color indexed="8"/>
        <rFont val="Calibri"/>
        <family val="2"/>
      </rPr>
      <t>Beta/ (1+ (1-tax rate) (D/E))</t>
    </r>
    <r>
      <rPr>
        <sz val="12"/>
        <color theme="1"/>
        <rFont val="Calibri"/>
        <family val="2"/>
        <scheme val="minor"/>
      </rPr>
      <t xml:space="preserve">. You can use either a marginal or effective tax rate as your option. </t>
    </r>
  </si>
  <si>
    <t>Simple average across firms of each firm's standard deviation in stock prices in the prior 2 years, using weekly returns.</t>
  </si>
  <si>
    <t>Number of firms in the indusry grouping.</t>
  </si>
  <si>
    <r>
      <rPr>
        <b/>
        <sz val="12"/>
        <color indexed="8"/>
        <rFont val="Calibri"/>
        <family val="2"/>
      </rPr>
      <t>Unlevered Beta/ (1- Cash/Firm Vaue</t>
    </r>
    <r>
      <rPr>
        <sz val="12"/>
        <color theme="1"/>
        <rFont val="Calibri"/>
        <family val="2"/>
        <scheme val="minor"/>
      </rPr>
      <t>). Cash has a beta of zero. With this calculation, I remove its effect to get a pure play beta.</t>
    </r>
  </si>
  <si>
    <t>Why?</t>
  </si>
  <si>
    <t>I average the 2-year and 5-year betas, to remove some noise at the company level, and then take the simple average to remove even more. I don't use weighted averages, since that will make each sector's beta converge on its largest company or companies.</t>
  </si>
  <si>
    <t>Total debt, including lease debt/ Market Value of equity. I aggregate each number across the firms and then compute the aggregate debt to equity ratio.</t>
  </si>
  <si>
    <t>My definition of debt for all things cost of capital. I have always treated lease commitments as debt. Now the accountants will as well.</t>
  </si>
  <si>
    <t>I need a tax rate.</t>
  </si>
  <si>
    <t>Interest saves you taxes at the margin. You should generally use a marginal tax rate, but if you have a multinational facing different marginal tax rates in different regions, you may use effective instead,</t>
  </si>
  <si>
    <t xml:space="preserve">Cash is usualy invested in liquid, close to riskless investments and has a beta close to zero. </t>
  </si>
  <si>
    <t>The standard unlevered beta is an unlevered beta for the company. If the company holds a large amount of cash, you need to remove it from the calculation to get a beta for just the business.</t>
  </si>
  <si>
    <t>If you don't like making distributional assumptions and want a simple range-based measure of risk…</t>
  </si>
  <si>
    <t>This is the total risk. Beta measures only the portion of this standard deviation that is market-related.</t>
  </si>
  <si>
    <t>Simple average across firms of each firm's coefficient of variation in annual operating income over prior 10 years. (Coefficient of variation is standard deviation divided by average operating income over the period)</t>
  </si>
  <si>
    <t>Law of large numbers?</t>
  </si>
  <si>
    <t>If you don't like price-based measures of risk, preferring something more intrinsic, this may be your preferred measure of risk. (Since operating income levels vary widely across firms, I used the coefficient of variation.)</t>
  </si>
  <si>
    <t>Unlevered beta</t>
  </si>
  <si>
    <t>Standard deviation of equity</t>
  </si>
  <si>
    <t>2019</t>
  </si>
  <si>
    <t>Total Market</t>
  </si>
  <si>
    <t>NA</t>
  </si>
  <si>
    <t>2020</t>
  </si>
  <si>
    <t>Industry Name</t>
  </si>
  <si>
    <t>https://www.stern.nyu.edu/~adamodar/New_Home_Page/data.html</t>
  </si>
  <si>
    <t>https://www.stern.nyu.edu/~adamodar/pc/datasets/indname.xls</t>
  </si>
  <si>
    <t>https://www.stern.nyu.edu/~adamodar/New_Home_Page/datafile/variable.htm</t>
  </si>
  <si>
    <t>2021</t>
  </si>
  <si>
    <t>Average (2017-22)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</si>
</sst>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0.0000"/>
  </numFmts>
  <fonts count="17" x14ac:knownFonts="1">
    <font>
      <sz val="12"/>
      <color theme="1"/>
      <name val="Calibri"/>
      <family val="2"/>
      <scheme val="minor"/>
    </font>
    <font>
      <sz val="8"/>
      <name val="Calibri"/>
      <family val="2"/>
    </font>
    <font>
      <i/>
      <sz val="10"/>
      <name val="Verdana"/>
      <family val="2"/>
    </font>
    <font>
      <sz val="10"/>
      <name val="Verdana"/>
      <family val="2"/>
    </font>
    <font>
      <i/>
      <sz val="10"/>
      <name val="Verdana"/>
      <family val="2"/>
    </font>
    <font>
      <b/>
      <sz val="12"/>
      <color indexed="8"/>
      <name val="Calibri"/>
      <family val="2"/>
    </font>
    <font>
      <sz val="12"/>
      <color theme="1"/>
      <name val="Calibri"/>
      <family val="2"/>
      <scheme val="minor"/>
    </font>
    <font>
      <u/>
      <sz val="12"/>
      <color theme="10"/>
      <name val="Calibri"/>
      <family val="2"/>
      <scheme val="minor"/>
    </font>
    <font>
      <b/>
      <sz val="12"/>
      <color theme="1"/>
      <name val="Calibri"/>
      <family val="2"/>
      <scheme val="minor"/>
    </font>
    <font>
      <sz val="12"/>
      <color rgb="FFFF0000"/>
      <name val="Calibri"/>
      <family val="2"/>
      <scheme val="minor"/>
    </font>
    <font>
      <b/>
      <sz val="12"/>
      <color rgb="FF000000"/>
      <name val="Calibri"/>
      <family val="2"/>
      <scheme val="minor"/>
    </font>
    <font>
      <b/>
      <sz val="12"/>
      <color rgb="FFFF0000"/>
      <name val="Calibri"/>
      <family val="2"/>
      <scheme val="minor"/>
    </font>
    <font>
      <sz val="14"/>
      <color theme="1"/>
      <name val="Calibri"/>
      <family val="2"/>
      <scheme val="minor"/>
    </font>
    <font>
      <u/>
      <sz val="14"/>
      <color theme="10"/>
      <name val="Calibri"/>
      <family val="2"/>
      <scheme val="minor"/>
    </font>
    <font>
      <sz val="12"/>
      <name val="Calibri"/>
      <family val="2"/>
      <scheme val="minor"/>
    </font>
    <font>
      <b/>
      <i/>
      <sz val="12"/>
      <color theme="1"/>
      <name val="Calibri"/>
      <family val="2"/>
      <scheme val="minor"/>
    </font>
    <font>
      <i/>
      <sz val="12"/>
      <color rgb="FF000000"/>
      <name val="Calibri"/>
      <family val="2"/>
      <scheme val="minor"/>
    </font>
  </fonts>
  <fills count="5">
    <fill>
      <patternFill patternType="none"/>
    </fill>
    <fill>
      <patternFill patternType="gray125"/>
    </fill>
    <fill>
      <patternFill patternType="solid">
        <fgColor theme="0" tint="-0.14999847407452621"/>
        <bgColor rgb="FF000000"/>
      </patternFill>
    </fill>
    <fill>
      <patternFill patternType="solid">
        <fgColor rgb="FFFFFF00"/>
        <bgColor indexed="64"/>
      </patternFill>
    </fill>
    <fill>
      <patternFill patternType="solid">
        <fgColor theme="0"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3">
    <xf numFmtId="0" fontId="0" fillId="0" borderId="0"/>
    <xf numFmtId="0" fontId="7" fillId="0" borderId="0" applyNumberFormat="0" applyFill="0" applyBorder="0" applyAlignment="0" applyProtection="0"/>
    <xf numFmtId="9" fontId="6" fillId="0" borderId="0" applyFont="0" applyFill="0" applyBorder="0" applyAlignment="0" applyProtection="0"/>
  </cellStyleXfs>
  <cellXfs count="65">
    <xf numFmtId="0" fontId="0" fillId="0" borderId="0" xfId="0"/>
    <xf numFmtId="0" fontId="0" fillId="0" borderId="1" xfId="0" applyBorder="1" applyAlignment="1">
      <alignment horizontal="center"/>
    </xf>
    <xf numFmtId="2" fontId="0" fillId="0" borderId="1" xfId="0" applyNumberFormat="1" applyBorder="1" applyAlignment="1">
      <alignment horizontal="center"/>
    </xf>
    <xf numFmtId="0" fontId="8" fillId="0" borderId="0" xfId="0" applyFont="1"/>
    <xf numFmtId="10" fontId="0" fillId="0" borderId="1" xfId="0" applyNumberFormat="1" applyBorder="1" applyAlignment="1">
      <alignment horizontal="center"/>
    </xf>
    <xf numFmtId="172" fontId="0" fillId="0" borderId="1" xfId="0" applyNumberFormat="1" applyBorder="1" applyAlignment="1">
      <alignment horizontal="center"/>
    </xf>
    <xf numFmtId="2" fontId="8" fillId="0" borderId="1" xfId="0" applyNumberFormat="1" applyFont="1" applyBorder="1" applyAlignment="1">
      <alignment horizontal="center"/>
    </xf>
    <xf numFmtId="2" fontId="2" fillId="0" borderId="2" xfId="0" applyNumberFormat="1" applyFont="1" applyBorder="1" applyAlignment="1">
      <alignment horizontal="center" wrapText="1"/>
    </xf>
    <xf numFmtId="0" fontId="10" fillId="2" borderId="3" xfId="0" applyFont="1" applyFill="1" applyBorder="1" applyAlignment="1"/>
    <xf numFmtId="0" fontId="10" fillId="2" borderId="4" xfId="0" applyFont="1" applyFill="1" applyBorder="1" applyAlignment="1"/>
    <xf numFmtId="0" fontId="10" fillId="2" borderId="5" xfId="0" applyFont="1" applyFill="1" applyBorder="1" applyAlignment="1"/>
    <xf numFmtId="0" fontId="0" fillId="0" borderId="0" xfId="0" applyAlignment="1"/>
    <xf numFmtId="0" fontId="0" fillId="0" borderId="0" xfId="0" applyFont="1"/>
    <xf numFmtId="0" fontId="0" fillId="0" borderId="0" xfId="0" applyAlignment="1">
      <alignment horizontal="center"/>
    </xf>
    <xf numFmtId="2" fontId="0" fillId="0" borderId="0" xfId="0" applyNumberFormat="1" applyAlignment="1">
      <alignment horizontal="center"/>
    </xf>
    <xf numFmtId="0" fontId="0" fillId="3" borderId="1" xfId="0" applyFill="1" applyBorder="1" applyAlignment="1">
      <alignment horizontal="center"/>
    </xf>
    <xf numFmtId="10" fontId="6" fillId="0" borderId="0" xfId="2" applyNumberFormat="1" applyFont="1" applyAlignment="1">
      <alignment horizontal="center"/>
    </xf>
    <xf numFmtId="10" fontId="0" fillId="3" borderId="1" xfId="0" applyNumberFormat="1" applyFill="1" applyBorder="1" applyAlignment="1">
      <alignment horizontal="center"/>
    </xf>
    <xf numFmtId="0" fontId="3" fillId="0" borderId="0" xfId="0" applyFont="1"/>
    <xf numFmtId="0" fontId="2" fillId="0" borderId="1" xfId="0" applyFont="1" applyBorder="1" applyAlignment="1">
      <alignment horizontal="center" wrapText="1"/>
    </xf>
    <xf numFmtId="0" fontId="4" fillId="0" borderId="2" xfId="0" applyFont="1" applyBorder="1" applyAlignment="1">
      <alignment horizontal="center" wrapText="1"/>
    </xf>
    <xf numFmtId="2" fontId="0" fillId="0" borderId="0" xfId="0" applyNumberFormat="1"/>
    <xf numFmtId="2" fontId="8" fillId="0" borderId="0" xfId="0" applyNumberFormat="1" applyFont="1"/>
    <xf numFmtId="0" fontId="11" fillId="0" borderId="0" xfId="0" applyFont="1" applyAlignment="1">
      <alignment horizontal="left"/>
    </xf>
    <xf numFmtId="0" fontId="12" fillId="0" borderId="6" xfId="0" applyFont="1" applyBorder="1" applyAlignment="1">
      <alignment vertical="center"/>
    </xf>
    <xf numFmtId="0" fontId="12" fillId="0" borderId="6" xfId="0" applyFont="1" applyBorder="1" applyAlignment="1">
      <alignment wrapText="1"/>
    </xf>
    <xf numFmtId="0" fontId="0" fillId="0" borderId="0" xfId="0" applyAlignment="1">
      <alignment vertical="top" wrapText="1"/>
    </xf>
    <xf numFmtId="0" fontId="9" fillId="0" borderId="1" xfId="0" applyFont="1" applyBorder="1" applyAlignment="1">
      <alignment vertical="center"/>
    </xf>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8" fillId="0" borderId="1" xfId="0" applyFont="1" applyBorder="1"/>
    <xf numFmtId="0" fontId="8" fillId="0" borderId="1" xfId="0" applyFont="1" applyBorder="1" applyAlignment="1">
      <alignment vertical="top" wrapText="1"/>
    </xf>
    <xf numFmtId="0" fontId="2" fillId="0" borderId="1" xfId="0" applyFont="1" applyBorder="1" applyAlignment="1">
      <alignment wrapText="1"/>
    </xf>
    <xf numFmtId="2" fontId="2" fillId="0" borderId="1" xfId="0" applyNumberFormat="1" applyFont="1" applyBorder="1" applyAlignment="1">
      <alignment horizontal="center" wrapText="1"/>
    </xf>
    <xf numFmtId="10" fontId="2" fillId="0" borderId="1" xfId="2" applyNumberFormat="1" applyFont="1" applyBorder="1" applyAlignment="1">
      <alignment horizontal="center" wrapText="1"/>
    </xf>
    <xf numFmtId="10" fontId="6" fillId="0" borderId="1" xfId="2" applyNumberFormat="1" applyFont="1" applyBorder="1" applyAlignment="1">
      <alignment horizontal="center"/>
    </xf>
    <xf numFmtId="0" fontId="7" fillId="2" borderId="11" xfId="1" applyFill="1" applyBorder="1"/>
    <xf numFmtId="0" fontId="7" fillId="2" borderId="12" xfId="1" applyFill="1" applyBorder="1"/>
    <xf numFmtId="0" fontId="7" fillId="2" borderId="11" xfId="1" applyFill="1" applyBorder="1" applyAlignment="1">
      <alignment horizontal="left"/>
    </xf>
    <xf numFmtId="0" fontId="7" fillId="2" borderId="12" xfId="1" applyFill="1" applyBorder="1" applyAlignment="1">
      <alignment horizontal="left"/>
    </xf>
    <xf numFmtId="0" fontId="7" fillId="2" borderId="7" xfId="1" applyFill="1" applyBorder="1" applyAlignment="1">
      <alignment horizontal="left"/>
    </xf>
    <xf numFmtId="0" fontId="7" fillId="2" borderId="8" xfId="1" applyFill="1" applyBorder="1" applyAlignment="1">
      <alignment horizontal="left"/>
    </xf>
    <xf numFmtId="0" fontId="13" fillId="4" borderId="9" xfId="1" applyFont="1" applyFill="1" applyBorder="1" applyAlignment="1">
      <alignment horizontal="center" vertical="center" wrapText="1"/>
    </xf>
    <xf numFmtId="0" fontId="13" fillId="4" borderId="10" xfId="1" applyFont="1" applyFill="1" applyBorder="1" applyAlignment="1">
      <alignment horizontal="center" vertical="center" wrapText="1"/>
    </xf>
    <xf numFmtId="0" fontId="13" fillId="4" borderId="2" xfId="1" applyFont="1" applyFill="1" applyBorder="1" applyAlignment="1">
      <alignment horizontal="center" vertical="center" wrapText="1"/>
    </xf>
    <xf numFmtId="0" fontId="14" fillId="2" borderId="11" xfId="0" applyFont="1" applyFill="1" applyBorder="1" applyAlignment="1">
      <alignment horizontal="left"/>
    </xf>
    <xf numFmtId="0" fontId="14" fillId="2" borderId="12" xfId="0" applyFont="1" applyFill="1" applyBorder="1" applyAlignment="1">
      <alignment horizontal="left"/>
    </xf>
    <xf numFmtId="0" fontId="14" fillId="2" borderId="13" xfId="0" applyFont="1" applyFill="1" applyBorder="1" applyAlignment="1">
      <alignment horizontal="left"/>
    </xf>
    <xf numFmtId="0" fontId="15" fillId="0" borderId="14" xfId="0" applyFont="1" applyBorder="1" applyAlignment="1">
      <alignment horizontal="center"/>
    </xf>
    <xf numFmtId="0" fontId="15" fillId="0" borderId="15" xfId="0" applyFont="1" applyBorder="1" applyAlignment="1">
      <alignment horizontal="center"/>
    </xf>
    <xf numFmtId="0" fontId="15" fillId="0" borderId="16" xfId="0" applyFont="1" applyBorder="1" applyAlignment="1">
      <alignment horizontal="center"/>
    </xf>
    <xf numFmtId="0" fontId="8" fillId="0" borderId="17" xfId="0" applyFont="1" applyBorder="1" applyAlignment="1">
      <alignment horizontal="center"/>
    </xf>
    <xf numFmtId="0" fontId="8" fillId="0" borderId="18" xfId="0" applyFont="1" applyBorder="1" applyAlignment="1">
      <alignment horizontal="center"/>
    </xf>
    <xf numFmtId="0" fontId="8" fillId="0" borderId="19" xfId="0" applyFont="1" applyBorder="1" applyAlignment="1">
      <alignment horizontal="center"/>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15" fontId="16" fillId="2" borderId="24" xfId="0" applyNumberFormat="1" applyFont="1" applyFill="1" applyBorder="1" applyAlignment="1">
      <alignment horizontal="left"/>
    </xf>
    <xf numFmtId="15" fontId="16" fillId="2" borderId="25" xfId="0" applyNumberFormat="1" applyFont="1" applyFill="1" applyBorder="1" applyAlignment="1">
      <alignment horizontal="left"/>
    </xf>
    <xf numFmtId="15" fontId="7" fillId="2" borderId="11" xfId="1" applyNumberFormat="1" applyFill="1" applyBorder="1" applyAlignment="1">
      <alignment horizontal="left"/>
    </xf>
    <xf numFmtId="15" fontId="7" fillId="2" borderId="12" xfId="1" applyNumberFormat="1" applyFill="1" applyBorder="1" applyAlignment="1">
      <alignment horizontal="left"/>
    </xf>
  </cellXfs>
  <cellStyles count="3">
    <cellStyle name="Hyperlink" xfId="1" builtinId="8"/>
    <cellStyle name="Normal" xfId="0" builtinId="0"/>
    <cellStyle name="Percent" xfId="2" builtinId="5"/>
  </cellStyles>
  <dxfs count="21">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font>
        <b val="0"/>
        <i/>
        <strike val="0"/>
        <condense val="0"/>
        <extend val="0"/>
        <outline val="0"/>
        <shadow val="0"/>
        <u val="none"/>
        <vertAlign val="baseline"/>
        <sz val="10"/>
        <color auto="1"/>
        <name val="Verdana"/>
        <scheme val="none"/>
      </font>
      <alignment horizontal="center" vertical="bottom" textRotation="0" wrapText="1" indent="0" justifyLastLine="0" shrinkToFit="0" readingOrder="0"/>
      <border diagonalUp="0" diagonalDown="0">
        <left style="thin">
          <color indexed="64"/>
        </left>
        <right style="thin">
          <color indexed="64"/>
        </right>
        <top/>
        <bottom/>
      </border>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72" formatCode="0.0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0:P106" totalsRowShown="0" headerRowDxfId="4" dataDxfId="3" headerRowBorderDxfId="1" tableBorderDxfId="2" totalsRowBorderDxfId="0">
  <autoFilter ref="A10:P106"/>
  <tableColumns count="16">
    <tableColumn id="1" name="Industry Name" dataDxfId="20"/>
    <tableColumn id="2" name="Number of firms" dataDxfId="19"/>
    <tableColumn id="3" name="Beta " dataDxfId="18"/>
    <tableColumn id="4" name="D/E Ratio" dataDxfId="17"/>
    <tableColumn id="5" name="Effective Tax rate" dataDxfId="16"/>
    <tableColumn id="6" name="Unlevered beta" dataDxfId="15"/>
    <tableColumn id="7" name="Cash/Firm value" dataDxfId="14"/>
    <tableColumn id="8" name="Unlevered beta corrected for cash" dataDxfId="13"/>
    <tableColumn id="9" name="HiLo Risk" dataDxfId="12"/>
    <tableColumn id="10" name="Standard deviation of equity" dataDxfId="11"/>
    <tableColumn id="11" name="Standard deviation in operating income (last 10 years)" dataDxfId="10" dataCellStyle="Percent"/>
    <tableColumn id="13" name="2018" dataDxfId="9"/>
    <tableColumn id="14" name="2019" dataDxfId="8"/>
    <tableColumn id="18" name="2020" dataDxfId="7"/>
    <tableColumn id="19" name="2021" dataDxfId="6"/>
    <tableColumn id="17" name="Average (2017-22)" dataDxfId="5">
      <calculatedColumnFormula>AVERAGE('Industry Averages'!$H11,'Industry Averages'!$L11:$O11)</calculatedColumnFormula>
    </tableColum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www.stern.nyu.edu/~adamodar/New_Home_Page/data.html" TargetMode="External"/><Relationship Id="rId7" Type="http://schemas.openxmlformats.org/officeDocument/2006/relationships/vmlDrawing" Target="../drawings/vmlDrawing1.vml"/><Relationship Id="rId2" Type="http://schemas.openxmlformats.org/officeDocument/2006/relationships/hyperlink" Target="http://www.damodaran.com/" TargetMode="External"/><Relationship Id="rId1" Type="http://schemas.openxmlformats.org/officeDocument/2006/relationships/hyperlink" Target="mailto:adamodar@stern.nyu.edu?subject=Data%20on%20website" TargetMode="External"/><Relationship Id="rId6" Type="http://schemas.openxmlformats.org/officeDocument/2006/relationships/hyperlink" Target="https://youtu.be/rxmttgceSjg" TargetMode="External"/><Relationship Id="rId5" Type="http://schemas.openxmlformats.org/officeDocument/2006/relationships/hyperlink" Target="http://www.stern.nyu.edu/~adamodar/New_Home_Page/datafile/variable.htm" TargetMode="External"/><Relationship Id="rId4" Type="http://schemas.openxmlformats.org/officeDocument/2006/relationships/hyperlink" Target="http://www.stern.nyu.edu/~adamodar/pc/datasets/indname.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C65536"/>
    </sheetView>
  </sheetViews>
  <sheetFormatPr baseColWidth="10" defaultRowHeight="16" x14ac:dyDescent="0.2"/>
  <cols>
    <col min="1" max="1" width="33.33203125" customWidth="1"/>
    <col min="2" max="2" width="60.1640625" customWidth="1"/>
    <col min="3" max="3" width="43.33203125" style="26" customWidth="1"/>
  </cols>
  <sheetData>
    <row r="1" spans="1:3" ht="41" thickBot="1" x14ac:dyDescent="0.3">
      <c r="A1" s="24" t="s">
        <v>123</v>
      </c>
      <c r="B1" s="25" t="s">
        <v>124</v>
      </c>
    </row>
    <row r="3" spans="1:3" s="3" customFormat="1" ht="17" x14ac:dyDescent="0.2">
      <c r="A3" s="31" t="s">
        <v>125</v>
      </c>
      <c r="B3" s="31" t="s">
        <v>126</v>
      </c>
      <c r="C3" s="32" t="s">
        <v>142</v>
      </c>
    </row>
    <row r="4" spans="1:3" ht="17" x14ac:dyDescent="0.2">
      <c r="A4" s="27" t="s">
        <v>41</v>
      </c>
      <c r="B4" s="28" t="s">
        <v>140</v>
      </c>
      <c r="C4" s="29" t="s">
        <v>153</v>
      </c>
    </row>
    <row r="5" spans="1:3" ht="102" x14ac:dyDescent="0.2">
      <c r="A5" s="27" t="s">
        <v>127</v>
      </c>
      <c r="B5" s="29" t="s">
        <v>137</v>
      </c>
      <c r="C5" s="29" t="s">
        <v>143</v>
      </c>
    </row>
    <row r="6" spans="1:3" ht="51" x14ac:dyDescent="0.2">
      <c r="A6" s="27" t="s">
        <v>43</v>
      </c>
      <c r="B6" s="29" t="s">
        <v>144</v>
      </c>
      <c r="C6" s="29" t="s">
        <v>145</v>
      </c>
    </row>
    <row r="7" spans="1:3" ht="17" x14ac:dyDescent="0.2">
      <c r="A7" s="27" t="s">
        <v>128</v>
      </c>
      <c r="B7" s="30" t="s">
        <v>134</v>
      </c>
      <c r="C7" s="29" t="s">
        <v>146</v>
      </c>
    </row>
    <row r="8" spans="1:3" ht="85" x14ac:dyDescent="0.2">
      <c r="A8" s="27" t="s">
        <v>129</v>
      </c>
      <c r="B8" s="29" t="s">
        <v>138</v>
      </c>
      <c r="C8" s="29" t="s">
        <v>147</v>
      </c>
    </row>
    <row r="9" spans="1:3" ht="51" x14ac:dyDescent="0.2">
      <c r="A9" s="27" t="s">
        <v>130</v>
      </c>
      <c r="B9" s="29" t="s">
        <v>135</v>
      </c>
      <c r="C9" s="29" t="s">
        <v>148</v>
      </c>
    </row>
    <row r="10" spans="1:3" ht="68" x14ac:dyDescent="0.2">
      <c r="A10" s="27" t="s">
        <v>131</v>
      </c>
      <c r="B10" s="29" t="s">
        <v>141</v>
      </c>
      <c r="C10" s="29" t="s">
        <v>149</v>
      </c>
    </row>
    <row r="11" spans="1:3" ht="34" x14ac:dyDescent="0.2">
      <c r="A11" s="27" t="s">
        <v>40</v>
      </c>
      <c r="B11" s="29" t="s">
        <v>136</v>
      </c>
      <c r="C11" s="29" t="s">
        <v>150</v>
      </c>
    </row>
    <row r="12" spans="1:3" ht="51" x14ac:dyDescent="0.2">
      <c r="A12" s="27" t="s">
        <v>132</v>
      </c>
      <c r="B12" s="29" t="s">
        <v>139</v>
      </c>
      <c r="C12" s="29" t="s">
        <v>151</v>
      </c>
    </row>
    <row r="13" spans="1:3" ht="85" x14ac:dyDescent="0.2">
      <c r="A13" s="27" t="s">
        <v>133</v>
      </c>
      <c r="B13" s="29" t="s">
        <v>152</v>
      </c>
      <c r="C13" s="29"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06"/>
  <sheetViews>
    <sheetView tabSelected="1" zoomScale="83" zoomScaleNormal="83" workbookViewId="0">
      <selection activeCell="F86" sqref="F86"/>
    </sheetView>
  </sheetViews>
  <sheetFormatPr baseColWidth="10" defaultRowHeight="16" x14ac:dyDescent="0.2"/>
  <cols>
    <col min="1" max="1" width="29.33203125" style="11" customWidth="1"/>
    <col min="2" max="2" width="17.6640625" customWidth="1"/>
    <col min="3" max="3" width="11.1640625" customWidth="1"/>
    <col min="4" max="4" width="13.83203125" customWidth="1"/>
    <col min="5" max="5" width="11" customWidth="1"/>
    <col min="6" max="6" width="16.6640625" customWidth="1"/>
    <col min="7" max="7" width="17.6640625" customWidth="1"/>
    <col min="8" max="8" width="32.5" customWidth="1"/>
    <col min="9" max="9" width="11.6640625" customWidth="1"/>
    <col min="10" max="10" width="27.83203125" customWidth="1"/>
    <col min="11" max="11" width="18.5" customWidth="1"/>
    <col min="16" max="16" width="12.33203125" style="21" customWidth="1"/>
  </cols>
  <sheetData>
    <row r="1" spans="1:16" x14ac:dyDescent="0.2">
      <c r="A1" s="8" t="s">
        <v>39</v>
      </c>
      <c r="B1" s="61">
        <v>44566</v>
      </c>
      <c r="C1" s="62"/>
      <c r="D1" s="62"/>
      <c r="E1" s="62"/>
      <c r="F1" s="62"/>
      <c r="G1" s="62"/>
      <c r="H1" s="43" t="s">
        <v>122</v>
      </c>
      <c r="I1" s="52" t="s">
        <v>118</v>
      </c>
      <c r="J1" s="53"/>
      <c r="K1" s="54"/>
    </row>
    <row r="2" spans="1:16" x14ac:dyDescent="0.2">
      <c r="A2" s="9" t="s">
        <v>101</v>
      </c>
      <c r="B2" s="39" t="s">
        <v>104</v>
      </c>
      <c r="C2" s="40"/>
      <c r="D2" s="40"/>
      <c r="E2" s="40"/>
      <c r="F2" s="40"/>
      <c r="G2" s="40"/>
      <c r="H2" s="44"/>
      <c r="I2" s="55" t="s">
        <v>119</v>
      </c>
      <c r="J2" s="56"/>
      <c r="K2" s="57"/>
    </row>
    <row r="3" spans="1:16" x14ac:dyDescent="0.2">
      <c r="A3" s="9" t="s">
        <v>105</v>
      </c>
      <c r="B3" s="46" t="s">
        <v>107</v>
      </c>
      <c r="C3" s="47"/>
      <c r="D3" s="47"/>
      <c r="E3" s="48"/>
      <c r="F3" s="46" t="s">
        <v>106</v>
      </c>
      <c r="G3" s="47"/>
      <c r="H3" s="44"/>
      <c r="I3" s="55"/>
      <c r="J3" s="56"/>
      <c r="K3" s="57"/>
    </row>
    <row r="4" spans="1:16" x14ac:dyDescent="0.2">
      <c r="A4" s="9" t="s">
        <v>102</v>
      </c>
      <c r="B4" s="63" t="s">
        <v>103</v>
      </c>
      <c r="C4" s="64"/>
      <c r="D4" s="64"/>
      <c r="E4" s="64"/>
      <c r="F4" s="64"/>
      <c r="G4" s="64"/>
      <c r="H4" s="44"/>
      <c r="I4" s="55"/>
      <c r="J4" s="56"/>
      <c r="K4" s="57"/>
    </row>
    <row r="5" spans="1:16" x14ac:dyDescent="0.2">
      <c r="A5" s="9" t="s">
        <v>100</v>
      </c>
      <c r="B5" s="37" t="s">
        <v>162</v>
      </c>
      <c r="C5" s="38"/>
      <c r="D5" s="38"/>
      <c r="E5" s="38"/>
      <c r="F5" s="38"/>
      <c r="G5" s="38"/>
      <c r="H5" s="44"/>
      <c r="I5" s="55"/>
      <c r="J5" s="56"/>
      <c r="K5" s="57"/>
    </row>
    <row r="6" spans="1:16" s="3" customFormat="1" x14ac:dyDescent="0.2">
      <c r="A6" s="9" t="s">
        <v>98</v>
      </c>
      <c r="B6" s="39" t="s">
        <v>163</v>
      </c>
      <c r="C6" s="40"/>
      <c r="D6" s="40"/>
      <c r="E6" s="40"/>
      <c r="F6" s="40"/>
      <c r="G6" s="40"/>
      <c r="H6" s="44"/>
      <c r="I6" s="55"/>
      <c r="J6" s="56"/>
      <c r="K6" s="57"/>
      <c r="P6" s="22"/>
    </row>
    <row r="7" spans="1:16" ht="17" thickBot="1" x14ac:dyDescent="0.25">
      <c r="A7" s="10" t="s">
        <v>99</v>
      </c>
      <c r="B7" s="41" t="s">
        <v>164</v>
      </c>
      <c r="C7" s="42"/>
      <c r="D7" s="42"/>
      <c r="E7" s="42"/>
      <c r="F7" s="42"/>
      <c r="G7" s="42"/>
      <c r="H7" s="45"/>
      <c r="I7" s="58"/>
      <c r="J7" s="59"/>
      <c r="K7" s="60"/>
    </row>
    <row r="8" spans="1:16" ht="17" thickBot="1" x14ac:dyDescent="0.25">
      <c r="A8" t="s">
        <v>112</v>
      </c>
      <c r="B8" s="13"/>
      <c r="C8" s="14"/>
      <c r="D8" s="13"/>
      <c r="E8" s="13"/>
      <c r="F8" s="15" t="s">
        <v>113</v>
      </c>
      <c r="G8" s="23"/>
      <c r="H8" s="13"/>
      <c r="K8" s="16"/>
    </row>
    <row r="9" spans="1:16" ht="17" thickBot="1" x14ac:dyDescent="0.25">
      <c r="A9" t="s">
        <v>114</v>
      </c>
      <c r="B9" s="13"/>
      <c r="C9" s="14"/>
      <c r="D9" s="13"/>
      <c r="E9" s="13"/>
      <c r="F9" s="17">
        <v>0.27</v>
      </c>
      <c r="G9" s="23"/>
      <c r="H9" s="13"/>
      <c r="K9" s="16"/>
      <c r="L9" s="49" t="s">
        <v>117</v>
      </c>
      <c r="M9" s="50"/>
      <c r="N9" s="50"/>
      <c r="O9" s="50"/>
      <c r="P9" s="51"/>
    </row>
    <row r="10" spans="1:16" ht="54" customHeight="1" x14ac:dyDescent="0.2">
      <c r="A10" s="33" t="s">
        <v>161</v>
      </c>
      <c r="B10" s="19" t="s">
        <v>41</v>
      </c>
      <c r="C10" s="34" t="s">
        <v>42</v>
      </c>
      <c r="D10" s="19" t="s">
        <v>43</v>
      </c>
      <c r="E10" s="19" t="s">
        <v>116</v>
      </c>
      <c r="F10" s="19" t="s">
        <v>155</v>
      </c>
      <c r="G10" s="19" t="s">
        <v>44</v>
      </c>
      <c r="H10" s="19" t="s">
        <v>121</v>
      </c>
      <c r="I10" s="19" t="s">
        <v>40</v>
      </c>
      <c r="J10" s="19" t="s">
        <v>156</v>
      </c>
      <c r="K10" s="35" t="s">
        <v>111</v>
      </c>
      <c r="L10" s="20" t="s">
        <v>120</v>
      </c>
      <c r="M10" s="20" t="s">
        <v>157</v>
      </c>
      <c r="N10" s="20" t="s">
        <v>160</v>
      </c>
      <c r="O10" s="20" t="s">
        <v>165</v>
      </c>
      <c r="P10" s="7" t="s">
        <v>166</v>
      </c>
    </row>
    <row r="11" spans="1:16" x14ac:dyDescent="0.2">
      <c r="A11" s="28" t="s">
        <v>0</v>
      </c>
      <c r="B11" s="1">
        <v>49</v>
      </c>
      <c r="C11" s="2">
        <v>1.3404215229301832</v>
      </c>
      <c r="D11" s="4">
        <v>0.5146712974463562</v>
      </c>
      <c r="E11" s="4">
        <v>5.7585603321218058E-2</v>
      </c>
      <c r="F11" s="2">
        <f>IF($F$8="Effective",C11/(1+(1-E11)*D11),C11/(1+(1-$F$9)*D11))</f>
        <v>0.97434886495222917</v>
      </c>
      <c r="G11" s="4">
        <v>0.11569519728546868</v>
      </c>
      <c r="H11" s="2">
        <f>F11/(1-G11)</f>
        <v>1.1018246898142943</v>
      </c>
      <c r="I11" s="5">
        <v>0.6674472450289618</v>
      </c>
      <c r="J11" s="4">
        <v>0.56696815123612743</v>
      </c>
      <c r="K11" s="36">
        <v>0.13524544099152094</v>
      </c>
      <c r="L11" s="2">
        <v>0.78427897059429152</v>
      </c>
      <c r="M11" s="2">
        <v>0.86798131535667578</v>
      </c>
      <c r="N11" s="2">
        <v>0.93495314294485965</v>
      </c>
      <c r="O11" s="13">
        <v>0.77</v>
      </c>
      <c r="P11" s="14">
        <f>AVERAGE('Industry Averages'!$H11,'Industry Averages'!$L11:$O11)</f>
        <v>0.89180762374202427</v>
      </c>
    </row>
    <row r="12" spans="1:16" x14ac:dyDescent="0.2">
      <c r="A12" s="28" t="s">
        <v>1</v>
      </c>
      <c r="B12" s="1">
        <v>73</v>
      </c>
      <c r="C12" s="2">
        <v>1.2810483683110934</v>
      </c>
      <c r="D12" s="4">
        <v>0.29451430025008501</v>
      </c>
      <c r="E12" s="4">
        <v>6.8297980518455995E-2</v>
      </c>
      <c r="F12" s="2">
        <f t="shared" ref="F12:F75" si="0">IF($F$8="Effective",C12/(1+(1-E12)*D12),C12/(1+(1-$F$9)*D12))</f>
        <v>1.0543647547952699</v>
      </c>
      <c r="G12" s="4">
        <v>5.0474853567711801E-2</v>
      </c>
      <c r="H12" s="2">
        <f t="shared" ref="H12:H75" si="1">F12/(1-G12)</f>
        <v>1.1104126718043248</v>
      </c>
      <c r="I12" s="5">
        <v>0.47647801839209442</v>
      </c>
      <c r="J12" s="4">
        <v>0.38232192400001008</v>
      </c>
      <c r="K12" s="36">
        <v>0.19608168255302069</v>
      </c>
      <c r="L12" s="2">
        <v>0.99233232129102122</v>
      </c>
      <c r="M12" s="2">
        <v>1.09222603297197</v>
      </c>
      <c r="N12" s="2">
        <v>1.078522159887352</v>
      </c>
      <c r="O12" s="13">
        <v>0.91</v>
      </c>
      <c r="P12" s="14">
        <f>AVERAGE('Industry Averages'!$H12,'Industry Averages'!$L12:$O12)</f>
        <v>1.0366986371909337</v>
      </c>
    </row>
    <row r="13" spans="1:16" x14ac:dyDescent="0.2">
      <c r="A13" s="28" t="s">
        <v>2</v>
      </c>
      <c r="B13" s="1">
        <v>21</v>
      </c>
      <c r="C13" s="2">
        <v>1.5829076060557847</v>
      </c>
      <c r="D13" s="4">
        <v>1.5333125621607475</v>
      </c>
      <c r="E13" s="4">
        <v>5.324955670929693E-2</v>
      </c>
      <c r="F13" s="2">
        <f t="shared" si="0"/>
        <v>0.7468947457634203</v>
      </c>
      <c r="G13" s="4">
        <v>0.18295207117363979</v>
      </c>
      <c r="H13" s="2">
        <f t="shared" si="1"/>
        <v>0.91413822789599297</v>
      </c>
      <c r="I13" s="5">
        <v>0.40198517329938127</v>
      </c>
      <c r="J13" s="4">
        <v>0.40193094320645517</v>
      </c>
      <c r="K13" s="36">
        <v>1.6240234079862632</v>
      </c>
      <c r="L13" s="2">
        <v>0.67328042235886143</v>
      </c>
      <c r="M13" s="2">
        <v>0.63449012760872248</v>
      </c>
      <c r="N13" s="2">
        <v>0.84367299762743941</v>
      </c>
      <c r="O13" s="13">
        <v>0.91</v>
      </c>
      <c r="P13" s="14">
        <f>AVERAGE('Industry Averages'!$H13,'Industry Averages'!$L13:$O13)</f>
        <v>0.79511635509820333</v>
      </c>
    </row>
    <row r="14" spans="1:16" x14ac:dyDescent="0.2">
      <c r="A14" s="28" t="s">
        <v>3</v>
      </c>
      <c r="B14" s="1">
        <v>39</v>
      </c>
      <c r="C14" s="2">
        <v>1.2265825725549797</v>
      </c>
      <c r="D14" s="4">
        <v>0.31596235793287375</v>
      </c>
      <c r="E14" s="4">
        <v>0.12060383686062494</v>
      </c>
      <c r="F14" s="2">
        <f t="shared" si="0"/>
        <v>0.99669285304697663</v>
      </c>
      <c r="G14" s="4">
        <v>9.2551150425635165E-2</v>
      </c>
      <c r="H14" s="2">
        <f t="shared" si="1"/>
        <v>1.098346042881063</v>
      </c>
      <c r="I14" s="5">
        <v>0.48955373957314352</v>
      </c>
      <c r="J14" s="4">
        <v>0.43487047041029003</v>
      </c>
      <c r="K14" s="36">
        <v>0.21417395574193976</v>
      </c>
      <c r="L14" s="2">
        <v>0.85095727036123026</v>
      </c>
      <c r="M14" s="2">
        <v>0.76317292413268889</v>
      </c>
      <c r="N14" s="2">
        <v>0.82964100094338267</v>
      </c>
      <c r="O14" s="13">
        <v>0.94</v>
      </c>
      <c r="P14" s="14">
        <f>AVERAGE('Industry Averages'!$H14,'Industry Averages'!$L14:$O14)</f>
        <v>0.89642344766367299</v>
      </c>
    </row>
    <row r="15" spans="1:16" x14ac:dyDescent="0.2">
      <c r="A15" s="28" t="s">
        <v>45</v>
      </c>
      <c r="B15" s="1">
        <v>26</v>
      </c>
      <c r="C15" s="2">
        <v>1.129306321775833</v>
      </c>
      <c r="D15" s="4">
        <v>0.19861674408482402</v>
      </c>
      <c r="E15" s="4">
        <v>3.8835796190078826E-2</v>
      </c>
      <c r="F15" s="2">
        <f t="shared" si="0"/>
        <v>0.98630215255244447</v>
      </c>
      <c r="G15" s="4">
        <v>3.3762545356628766E-2</v>
      </c>
      <c r="H15" s="2">
        <f t="shared" si="1"/>
        <v>1.0207658043192696</v>
      </c>
      <c r="I15" s="5">
        <v>0.59551870867696433</v>
      </c>
      <c r="J15" s="4">
        <v>0.54776880027636599</v>
      </c>
      <c r="K15" s="36">
        <v>0.3530002197835766</v>
      </c>
      <c r="L15" s="2">
        <v>0.59226199691257841</v>
      </c>
      <c r="M15" s="2">
        <v>0.34187109553097822</v>
      </c>
      <c r="N15" s="2">
        <v>0.52573503977592417</v>
      </c>
      <c r="O15" s="13">
        <v>1.05</v>
      </c>
      <c r="P15" s="14">
        <f>AVERAGE('Industry Averages'!$H15,'Industry Averages'!$L15:$O15)</f>
        <v>0.70612678730775014</v>
      </c>
    </row>
    <row r="16" spans="1:16" x14ac:dyDescent="0.2">
      <c r="A16" s="28" t="s">
        <v>4</v>
      </c>
      <c r="B16" s="1">
        <v>38</v>
      </c>
      <c r="C16" s="2">
        <v>1.3980688847319374</v>
      </c>
      <c r="D16" s="4">
        <v>0.31676618830492737</v>
      </c>
      <c r="E16" s="4">
        <v>0.13617137324474218</v>
      </c>
      <c r="F16" s="2">
        <f t="shared" si="0"/>
        <v>1.1354972708418307</v>
      </c>
      <c r="G16" s="4">
        <v>6.358027603969689E-2</v>
      </c>
      <c r="H16" s="2">
        <f t="shared" si="1"/>
        <v>1.212594354633614</v>
      </c>
      <c r="I16" s="5">
        <v>0.47586592101058767</v>
      </c>
      <c r="J16" s="4">
        <v>0.37140419964616195</v>
      </c>
      <c r="K16" s="36">
        <v>0.26797510241029227</v>
      </c>
      <c r="L16" s="2">
        <v>0.92004456368593335</v>
      </c>
      <c r="M16" s="2">
        <v>0.96788506434122124</v>
      </c>
      <c r="N16" s="2">
        <v>0.94699357699930653</v>
      </c>
      <c r="O16" s="13">
        <v>1.0900000000000001</v>
      </c>
      <c r="P16" s="14">
        <f>AVERAGE('Industry Averages'!$H16,'Industry Averages'!$L16:$O16)</f>
        <v>1.0275035119320151</v>
      </c>
    </row>
    <row r="17" spans="1:16" x14ac:dyDescent="0.2">
      <c r="A17" s="28" t="s">
        <v>46</v>
      </c>
      <c r="B17" s="1">
        <v>7</v>
      </c>
      <c r="C17" s="2">
        <v>1.1172141898724213</v>
      </c>
      <c r="D17" s="4">
        <v>1.7039394218595734</v>
      </c>
      <c r="E17" s="4">
        <v>0.14689496714795297</v>
      </c>
      <c r="F17" s="2">
        <f t="shared" si="0"/>
        <v>0.49789484821186364</v>
      </c>
      <c r="G17" s="4">
        <v>0.51778427353483525</v>
      </c>
      <c r="H17" s="2">
        <f t="shared" si="1"/>
        <v>1.0325147457583626</v>
      </c>
      <c r="I17" s="5">
        <v>0.23805163793632148</v>
      </c>
      <c r="J17" s="4">
        <v>0.22230976220075235</v>
      </c>
      <c r="K17" s="36" t="s">
        <v>159</v>
      </c>
      <c r="L17" s="2">
        <v>0.32250415910787117</v>
      </c>
      <c r="M17" s="2">
        <v>0.42823345075055169</v>
      </c>
      <c r="N17" s="2">
        <v>0.55954146707616625</v>
      </c>
      <c r="O17" s="13">
        <v>0.59</v>
      </c>
      <c r="P17" s="14">
        <f>AVERAGE('Industry Averages'!$H17,'Industry Averages'!$L17:$O17)</f>
        <v>0.58655876453859024</v>
      </c>
    </row>
    <row r="18" spans="1:16" x14ac:dyDescent="0.2">
      <c r="A18" s="28" t="s">
        <v>47</v>
      </c>
      <c r="B18" s="1">
        <v>563</v>
      </c>
      <c r="C18" s="2">
        <v>0.69798811946873363</v>
      </c>
      <c r="D18" s="4">
        <v>0.34574382241332152</v>
      </c>
      <c r="E18" s="4">
        <v>0.1929396681545785</v>
      </c>
      <c r="F18" s="2">
        <f t="shared" si="0"/>
        <v>0.55732355964970393</v>
      </c>
      <c r="G18" s="4">
        <v>0.33752424164411871</v>
      </c>
      <c r="H18" s="2">
        <f t="shared" si="1"/>
        <v>0.84127389209358849</v>
      </c>
      <c r="I18" s="5">
        <v>0.20781748108618892</v>
      </c>
      <c r="J18" s="4">
        <v>0.1967849116738157</v>
      </c>
      <c r="K18" s="36">
        <v>1.1921525953714516</v>
      </c>
      <c r="L18" s="2">
        <v>0.38572641464055496</v>
      </c>
      <c r="M18" s="2">
        <v>0.4043516578768579</v>
      </c>
      <c r="N18" s="2">
        <v>0.43131558206262371</v>
      </c>
      <c r="O18" s="13">
        <v>0.6</v>
      </c>
      <c r="P18" s="14">
        <f>AVERAGE('Industry Averages'!$H18,'Industry Averages'!$L18:$O18)</f>
        <v>0.53253350933472499</v>
      </c>
    </row>
    <row r="19" spans="1:16" x14ac:dyDescent="0.2">
      <c r="A19" s="28" t="s">
        <v>48</v>
      </c>
      <c r="B19" s="1">
        <v>21</v>
      </c>
      <c r="C19" s="2">
        <v>0.81936464501292028</v>
      </c>
      <c r="D19" s="4">
        <v>0.21416055920061419</v>
      </c>
      <c r="E19" s="4">
        <v>7.9347854204435547E-2</v>
      </c>
      <c r="F19" s="2">
        <f t="shared" si="0"/>
        <v>0.70858624905508361</v>
      </c>
      <c r="G19" s="4">
        <v>1.6569259509766714E-2</v>
      </c>
      <c r="H19" s="2">
        <f t="shared" si="1"/>
        <v>0.72052481164241255</v>
      </c>
      <c r="I19" s="5">
        <v>0.55680828190150022</v>
      </c>
      <c r="J19" s="4">
        <v>0.37865995834360078</v>
      </c>
      <c r="K19" s="36">
        <v>0.39405797112852342</v>
      </c>
      <c r="L19" s="2">
        <v>1.1198147273755252</v>
      </c>
      <c r="M19" s="2">
        <v>1.0479649012287298</v>
      </c>
      <c r="N19" s="2">
        <v>0.91888255777611116</v>
      </c>
      <c r="O19" s="13">
        <v>0.67</v>
      </c>
      <c r="P19" s="14">
        <f>AVERAGE('Industry Averages'!$H19,'Industry Averages'!$L19:$O19)</f>
        <v>0.89543739960455571</v>
      </c>
    </row>
    <row r="20" spans="1:16" x14ac:dyDescent="0.2">
      <c r="A20" s="28" t="s">
        <v>49</v>
      </c>
      <c r="B20" s="1">
        <v>32</v>
      </c>
      <c r="C20" s="2">
        <v>1.215686535925268</v>
      </c>
      <c r="D20" s="4">
        <v>0.16647110863329811</v>
      </c>
      <c r="E20" s="4">
        <v>4.5274691784989836E-2</v>
      </c>
      <c r="F20" s="2">
        <f t="shared" si="0"/>
        <v>1.0839595356299967</v>
      </c>
      <c r="G20" s="4">
        <v>2.8315963756793086E-2</v>
      </c>
      <c r="H20" s="2">
        <f t="shared" si="1"/>
        <v>1.1155473334942059</v>
      </c>
      <c r="I20" s="5">
        <v>0.71791284267794664</v>
      </c>
      <c r="J20" s="4">
        <v>0.4826538885579737</v>
      </c>
      <c r="K20" s="36">
        <v>6.0866784580406806E-2</v>
      </c>
      <c r="L20" s="2">
        <v>0.62680558123550467</v>
      </c>
      <c r="M20" s="2">
        <v>1.0445632745746374</v>
      </c>
      <c r="N20" s="2">
        <v>1.0907131928183842</v>
      </c>
      <c r="O20" s="13">
        <v>0.71</v>
      </c>
      <c r="P20" s="14">
        <f>AVERAGE('Industry Averages'!$H20,'Industry Averages'!$L20:$O20)</f>
        <v>0.91752587642454642</v>
      </c>
    </row>
    <row r="21" spans="1:16" x14ac:dyDescent="0.2">
      <c r="A21" s="28" t="s">
        <v>50</v>
      </c>
      <c r="B21" s="1">
        <v>28</v>
      </c>
      <c r="C21" s="2">
        <v>1.3520952869467548</v>
      </c>
      <c r="D21" s="4">
        <v>1.1682226809811327</v>
      </c>
      <c r="E21" s="4">
        <v>0.11544603978801631</v>
      </c>
      <c r="F21" s="2">
        <f t="shared" si="0"/>
        <v>0.72975681178420215</v>
      </c>
      <c r="G21" s="4">
        <v>0.10047838394992301</v>
      </c>
      <c r="H21" s="2">
        <f t="shared" si="1"/>
        <v>0.8112721237191215</v>
      </c>
      <c r="I21" s="5">
        <v>0.53950302025528429</v>
      </c>
      <c r="J21" s="4">
        <v>0.48769409629655158</v>
      </c>
      <c r="K21" s="36">
        <v>0.31177802441307662</v>
      </c>
      <c r="L21" s="2">
        <v>0.65097820976724075</v>
      </c>
      <c r="M21" s="2">
        <v>0.50865466473151821</v>
      </c>
      <c r="N21" s="2">
        <v>0.72993739029315097</v>
      </c>
      <c r="O21" s="13">
        <v>0.65</v>
      </c>
      <c r="P21" s="14">
        <f>AVERAGE('Industry Averages'!$H21,'Industry Averages'!$L21:$O21)</f>
        <v>0.67016847770220622</v>
      </c>
    </row>
    <row r="22" spans="1:16" x14ac:dyDescent="0.2">
      <c r="A22" s="28" t="s">
        <v>51</v>
      </c>
      <c r="B22" s="1">
        <v>31</v>
      </c>
      <c r="C22" s="2">
        <v>1.1749812758826836</v>
      </c>
      <c r="D22" s="4">
        <v>1.824833399767489</v>
      </c>
      <c r="E22" s="4">
        <v>0.14760296237609177</v>
      </c>
      <c r="F22" s="2">
        <f t="shared" si="0"/>
        <v>0.50382358237094649</v>
      </c>
      <c r="G22" s="4">
        <v>0.24810341017635687</v>
      </c>
      <c r="H22" s="2">
        <f t="shared" si="1"/>
        <v>0.67007031178199383</v>
      </c>
      <c r="I22" s="5">
        <v>0.43933437348183185</v>
      </c>
      <c r="J22" s="4">
        <v>0.31739360898024499</v>
      </c>
      <c r="K22" s="36">
        <v>0.48443209204477183</v>
      </c>
      <c r="L22" s="2">
        <v>0.5441746682636267</v>
      </c>
      <c r="M22" s="2">
        <v>0.45767101776631969</v>
      </c>
      <c r="N22" s="2">
        <v>0.56767432387195649</v>
      </c>
      <c r="O22" s="13">
        <v>0.56999999999999995</v>
      </c>
      <c r="P22" s="14">
        <f>AVERAGE('Industry Averages'!$H22,'Industry Averages'!$L22:$O22)</f>
        <v>0.56191806433677927</v>
      </c>
    </row>
    <row r="23" spans="1:16" x14ac:dyDescent="0.2">
      <c r="A23" s="28" t="s">
        <v>5</v>
      </c>
      <c r="B23" s="1">
        <v>44</v>
      </c>
      <c r="C23" s="2">
        <v>1.1871342649276129</v>
      </c>
      <c r="D23" s="4">
        <v>0.18746796430604531</v>
      </c>
      <c r="E23" s="4">
        <v>0.17031362769732772</v>
      </c>
      <c r="F23" s="2">
        <f t="shared" si="0"/>
        <v>1.0442297397193145</v>
      </c>
      <c r="G23" s="4">
        <v>3.9479543979993016E-2</v>
      </c>
      <c r="H23" s="2">
        <f t="shared" si="1"/>
        <v>1.0871499229138373</v>
      </c>
      <c r="I23" s="5">
        <v>0.36004317034781591</v>
      </c>
      <c r="J23" s="4">
        <v>0.3453500897694991</v>
      </c>
      <c r="K23" s="36">
        <v>0.52701951550382753</v>
      </c>
      <c r="L23" s="2">
        <v>0.98593416861192995</v>
      </c>
      <c r="M23" s="2">
        <v>0.9149343033203543</v>
      </c>
      <c r="N23" s="2">
        <v>1.0185312839204805</v>
      </c>
      <c r="O23" s="13">
        <v>0.97</v>
      </c>
      <c r="P23" s="14">
        <f>AVERAGE('Industry Averages'!$H23,'Industry Averages'!$L23:$O23)</f>
        <v>0.99530993575332027</v>
      </c>
    </row>
    <row r="24" spans="1:16" x14ac:dyDescent="0.2">
      <c r="A24" s="28" t="s">
        <v>52</v>
      </c>
      <c r="B24" s="1">
        <v>160</v>
      </c>
      <c r="C24" s="2">
        <v>1.0891943033566154</v>
      </c>
      <c r="D24" s="4">
        <v>0.22390780550833045</v>
      </c>
      <c r="E24" s="4">
        <v>0.10174590583258099</v>
      </c>
      <c r="F24" s="2">
        <f t="shared" si="0"/>
        <v>0.93617411795875138</v>
      </c>
      <c r="G24" s="4">
        <v>5.0642292093007954E-2</v>
      </c>
      <c r="H24" s="2">
        <f t="shared" si="1"/>
        <v>0.98611314803847128</v>
      </c>
      <c r="I24" s="5">
        <v>0.5195941296143437</v>
      </c>
      <c r="J24" s="4">
        <v>0.41173436630184901</v>
      </c>
      <c r="K24" s="36">
        <v>0.13753419682822354</v>
      </c>
      <c r="L24" s="2">
        <v>1.0067303638556147</v>
      </c>
      <c r="M24" s="2">
        <v>1.0001911265533716</v>
      </c>
      <c r="N24" s="2">
        <v>0.89488661716469986</v>
      </c>
      <c r="O24" s="13">
        <v>0.83</v>
      </c>
      <c r="P24" s="14">
        <f>AVERAGE('Industry Averages'!$H24,'Industry Averages'!$L24:$O24)</f>
        <v>0.94358425112243138</v>
      </c>
    </row>
    <row r="25" spans="1:16" x14ac:dyDescent="0.2">
      <c r="A25" s="28" t="s">
        <v>6</v>
      </c>
      <c r="B25" s="1">
        <v>11</v>
      </c>
      <c r="C25" s="2">
        <v>0.93412874253081224</v>
      </c>
      <c r="D25" s="4">
        <v>0.60115246866073124</v>
      </c>
      <c r="E25" s="4">
        <v>0.18081855366024835</v>
      </c>
      <c r="F25" s="2">
        <f t="shared" si="0"/>
        <v>0.64922291371045893</v>
      </c>
      <c r="G25" s="4">
        <v>2.2458711188495642E-2</v>
      </c>
      <c r="H25" s="2">
        <f t="shared" si="1"/>
        <v>0.66413861096321036</v>
      </c>
      <c r="I25" s="5">
        <v>0.35614072065750196</v>
      </c>
      <c r="J25" s="4">
        <v>0.20073197351870248</v>
      </c>
      <c r="K25" s="36">
        <v>0.2791159801914358</v>
      </c>
      <c r="L25" s="2">
        <v>0.66746834478212691</v>
      </c>
      <c r="M25" s="2">
        <v>0.761515774451065</v>
      </c>
      <c r="N25" s="2">
        <v>0.77660827932883303</v>
      </c>
      <c r="O25" s="13">
        <v>0.7</v>
      </c>
      <c r="P25" s="14">
        <f>AVERAGE('Industry Averages'!$H25,'Industry Averages'!$L25:$O25)</f>
        <v>0.71394620190504698</v>
      </c>
    </row>
    <row r="26" spans="1:16" x14ac:dyDescent="0.2">
      <c r="A26" s="28" t="s">
        <v>7</v>
      </c>
      <c r="B26" s="1">
        <v>35</v>
      </c>
      <c r="C26" s="2">
        <v>1.1624244348249126</v>
      </c>
      <c r="D26" s="4">
        <v>0.4475689014750403</v>
      </c>
      <c r="E26" s="4">
        <v>0.10017554955486276</v>
      </c>
      <c r="F26" s="2">
        <f t="shared" si="0"/>
        <v>0.87616060122616402</v>
      </c>
      <c r="G26" s="4">
        <v>6.5058131151925144E-2</v>
      </c>
      <c r="H26" s="2">
        <f t="shared" si="1"/>
        <v>0.93712842522034645</v>
      </c>
      <c r="I26" s="5">
        <v>0.52770328532063693</v>
      </c>
      <c r="J26" s="4">
        <v>0.4501887768770812</v>
      </c>
      <c r="K26" s="36">
        <v>0.32062202620786745</v>
      </c>
      <c r="L26" s="2">
        <v>0.96489988547058825</v>
      </c>
      <c r="M26" s="2">
        <v>1.1226945412373202</v>
      </c>
      <c r="N26" s="2">
        <v>0.99295661249847555</v>
      </c>
      <c r="O26" s="13">
        <v>0.76</v>
      </c>
      <c r="P26" s="14">
        <f>AVERAGE('Industry Averages'!$H26,'Industry Averages'!$L26:$O26)</f>
        <v>0.95553589288534602</v>
      </c>
    </row>
    <row r="27" spans="1:16" x14ac:dyDescent="0.2">
      <c r="A27" s="28" t="s">
        <v>8</v>
      </c>
      <c r="B27" s="1">
        <v>4</v>
      </c>
      <c r="C27" s="2">
        <v>1.5028204045767186</v>
      </c>
      <c r="D27" s="4">
        <v>0.47398021946182428</v>
      </c>
      <c r="E27" s="4">
        <v>3.8971683500517135E-2</v>
      </c>
      <c r="F27" s="2">
        <f t="shared" si="0"/>
        <v>1.1165038607607649</v>
      </c>
      <c r="G27" s="4">
        <v>7.5673057842410865E-2</v>
      </c>
      <c r="H27" s="2">
        <f t="shared" si="1"/>
        <v>1.2079101125783385</v>
      </c>
      <c r="I27" s="5">
        <v>0.37810473921221055</v>
      </c>
      <c r="J27" s="4">
        <v>0.37291591458524248</v>
      </c>
      <c r="K27" s="36">
        <v>0.46002658106230748</v>
      </c>
      <c r="L27" s="2">
        <v>1.7946860305975219</v>
      </c>
      <c r="M27" s="2">
        <v>1.4913554180375088</v>
      </c>
      <c r="N27" s="2">
        <v>1.2147165368811397</v>
      </c>
      <c r="O27" s="13">
        <v>1.03</v>
      </c>
      <c r="P27" s="14">
        <f>AVERAGE('Industry Averages'!$H27,'Industry Averages'!$L27:$O27)</f>
        <v>1.3477336196189018</v>
      </c>
    </row>
    <row r="28" spans="1:16" x14ac:dyDescent="0.2">
      <c r="A28" s="28" t="s">
        <v>9</v>
      </c>
      <c r="B28" s="1">
        <v>81</v>
      </c>
      <c r="C28" s="2">
        <v>1.1027466358300211</v>
      </c>
      <c r="D28" s="4">
        <v>0.19467998368155537</v>
      </c>
      <c r="E28" s="4">
        <v>0.10121764420030459</v>
      </c>
      <c r="F28" s="2">
        <f t="shared" si="0"/>
        <v>0.96552912411716763</v>
      </c>
      <c r="G28" s="4">
        <v>3.226730410481464E-2</v>
      </c>
      <c r="H28" s="2">
        <f t="shared" si="1"/>
        <v>0.99772295408911504</v>
      </c>
      <c r="I28" s="5">
        <v>0.48651286496753743</v>
      </c>
      <c r="J28" s="4">
        <v>0.40723720919299955</v>
      </c>
      <c r="K28" s="36">
        <v>7.8946083937467756E-2</v>
      </c>
      <c r="L28" s="2">
        <v>0.94849956435812488</v>
      </c>
      <c r="M28" s="2">
        <v>0.98902378999477181</v>
      </c>
      <c r="N28" s="2">
        <v>0.96485709428166544</v>
      </c>
      <c r="O28" s="13">
        <v>0.82</v>
      </c>
      <c r="P28" s="14">
        <f>AVERAGE('Industry Averages'!$H28,'Industry Averages'!$L28:$O28)</f>
        <v>0.94402068054473554</v>
      </c>
    </row>
    <row r="29" spans="1:16" x14ac:dyDescent="0.2">
      <c r="A29" s="28" t="s">
        <v>53</v>
      </c>
      <c r="B29" s="1">
        <v>18</v>
      </c>
      <c r="C29" s="2">
        <v>0.91562861731458423</v>
      </c>
      <c r="D29" s="4">
        <v>0.41648568717876422</v>
      </c>
      <c r="E29" s="4">
        <v>7.3738590557383115E-3</v>
      </c>
      <c r="F29" s="2">
        <f t="shared" si="0"/>
        <v>0.70215058041422884</v>
      </c>
      <c r="G29" s="4">
        <v>0.14341677869406516</v>
      </c>
      <c r="H29" s="2">
        <f t="shared" si="1"/>
        <v>0.81971087332733406</v>
      </c>
      <c r="I29" s="5">
        <v>0.6619787643786641</v>
      </c>
      <c r="J29" s="4">
        <v>0.58569716334995692</v>
      </c>
      <c r="K29" s="36" t="s">
        <v>159</v>
      </c>
      <c r="L29" s="2">
        <v>1.0423911214911201</v>
      </c>
      <c r="M29" s="2">
        <v>0.96728429164799401</v>
      </c>
      <c r="N29" s="2">
        <v>1.0486643640232785</v>
      </c>
      <c r="O29" s="13">
        <v>0.56000000000000005</v>
      </c>
      <c r="P29" s="14">
        <f>AVERAGE('Industry Averages'!$H29,'Industry Averages'!$L29:$O29)</f>
        <v>0.88761013009794532</v>
      </c>
    </row>
    <row r="30" spans="1:16" x14ac:dyDescent="0.2">
      <c r="A30" s="28" t="s">
        <v>54</v>
      </c>
      <c r="B30" s="1">
        <v>83</v>
      </c>
      <c r="C30" s="2">
        <v>1.1988227196575996</v>
      </c>
      <c r="D30" s="4">
        <v>0.26940667634309368</v>
      </c>
      <c r="E30" s="4">
        <v>8.1911879732862569E-2</v>
      </c>
      <c r="F30" s="2">
        <f t="shared" si="0"/>
        <v>1.0018015422457718</v>
      </c>
      <c r="G30" s="4">
        <v>5.2778602009998281E-2</v>
      </c>
      <c r="H30" s="2">
        <f t="shared" si="1"/>
        <v>1.0576213168025859</v>
      </c>
      <c r="I30" s="5">
        <v>0.60980213442414843</v>
      </c>
      <c r="J30" s="4">
        <v>0.48442476717078692</v>
      </c>
      <c r="K30" s="36">
        <v>0.18619268567238917</v>
      </c>
      <c r="L30" s="2">
        <v>0.94403176532379973</v>
      </c>
      <c r="M30" s="2">
        <v>1.0462592460215911</v>
      </c>
      <c r="N30" s="2">
        <v>0.95286626462920188</v>
      </c>
      <c r="O30" s="13">
        <v>0.94</v>
      </c>
      <c r="P30" s="14">
        <f>AVERAGE('Industry Averages'!$H30,'Industry Averages'!$L30:$O30)</f>
        <v>0.98815571855543571</v>
      </c>
    </row>
    <row r="31" spans="1:16" x14ac:dyDescent="0.2">
      <c r="A31" s="28" t="s">
        <v>10</v>
      </c>
      <c r="B31" s="1">
        <v>46</v>
      </c>
      <c r="C31" s="2">
        <v>1.2867471319469845</v>
      </c>
      <c r="D31" s="4">
        <v>7.5765374028939986E-2</v>
      </c>
      <c r="E31" s="4">
        <v>4.9551329705347612E-2</v>
      </c>
      <c r="F31" s="2">
        <f t="shared" si="0"/>
        <v>1.2193087234595321</v>
      </c>
      <c r="G31" s="4">
        <v>2.3592935333216113E-2</v>
      </c>
      <c r="H31" s="2">
        <f t="shared" si="1"/>
        <v>1.2487708944175273</v>
      </c>
      <c r="I31" s="5">
        <v>0.54696958602335732</v>
      </c>
      <c r="J31" s="4">
        <v>0.51273763968373698</v>
      </c>
      <c r="K31" s="36">
        <v>0.11659432687029352</v>
      </c>
      <c r="L31" s="2">
        <v>0.92832562744044655</v>
      </c>
      <c r="M31" s="2">
        <v>1.4982789281613096</v>
      </c>
      <c r="N31" s="2">
        <v>1.6400833392351297</v>
      </c>
      <c r="O31" s="13">
        <v>1.1399999999999999</v>
      </c>
      <c r="P31" s="14">
        <f>AVERAGE('Industry Averages'!$H31,'Industry Averages'!$L31:$O31)</f>
        <v>1.2910917578508827</v>
      </c>
    </row>
    <row r="32" spans="1:16" x14ac:dyDescent="0.2">
      <c r="A32" s="28" t="s">
        <v>55</v>
      </c>
      <c r="B32" s="1">
        <v>48</v>
      </c>
      <c r="C32" s="2">
        <v>1.1085751411224292</v>
      </c>
      <c r="D32" s="4">
        <v>0.27941729605600879</v>
      </c>
      <c r="E32" s="4">
        <v>0.13003752134769175</v>
      </c>
      <c r="F32" s="2">
        <f t="shared" si="0"/>
        <v>0.92076287744881558</v>
      </c>
      <c r="G32" s="4">
        <v>6.0109024704533338E-2</v>
      </c>
      <c r="H32" s="2">
        <f t="shared" si="1"/>
        <v>0.97964859930627823</v>
      </c>
      <c r="I32" s="5">
        <v>0.40899723873451049</v>
      </c>
      <c r="J32" s="4">
        <v>0.40006447227811393</v>
      </c>
      <c r="K32" s="36">
        <v>0.19931143603232629</v>
      </c>
      <c r="L32" s="2">
        <v>0.9525776924015863</v>
      </c>
      <c r="M32" s="2">
        <v>1.1495970541250109</v>
      </c>
      <c r="N32" s="2">
        <v>1.10359654774166</v>
      </c>
      <c r="O32" s="13">
        <v>0.87</v>
      </c>
      <c r="P32" s="14">
        <f>AVERAGE('Industry Averages'!$H32,'Industry Averages'!$L32:$O32)</f>
        <v>1.0110839787149071</v>
      </c>
    </row>
    <row r="33" spans="1:16" x14ac:dyDescent="0.2">
      <c r="A33" s="28" t="s">
        <v>56</v>
      </c>
      <c r="B33" s="1">
        <v>22</v>
      </c>
      <c r="C33" s="2">
        <v>0.75438848401831449</v>
      </c>
      <c r="D33" s="4">
        <v>0.22620996680124492</v>
      </c>
      <c r="E33" s="4">
        <v>7.2366117066743563E-2</v>
      </c>
      <c r="F33" s="2">
        <f t="shared" si="0"/>
        <v>0.64746969270366028</v>
      </c>
      <c r="G33" s="4">
        <v>7.7864322785565904E-2</v>
      </c>
      <c r="H33" s="2">
        <f t="shared" si="1"/>
        <v>0.70214146215394413</v>
      </c>
      <c r="I33" s="5">
        <v>0.59038618499676587</v>
      </c>
      <c r="J33" s="4">
        <v>0.30110983992728102</v>
      </c>
      <c r="K33" s="36">
        <v>0.43127447994010076</v>
      </c>
      <c r="L33" s="2">
        <v>1.0135440097808579</v>
      </c>
      <c r="M33" s="2">
        <v>1.1438090814341535</v>
      </c>
      <c r="N33" s="2">
        <v>1.2484828302966493</v>
      </c>
      <c r="O33" s="13">
        <v>0.89</v>
      </c>
      <c r="P33" s="14">
        <f>AVERAGE('Industry Averages'!$H33,'Industry Averages'!$L33:$O33)</f>
        <v>0.99959547673312099</v>
      </c>
    </row>
    <row r="34" spans="1:16" x14ac:dyDescent="0.2">
      <c r="A34" s="28" t="s">
        <v>57</v>
      </c>
      <c r="B34" s="1">
        <v>581</v>
      </c>
      <c r="C34" s="2">
        <v>0.99294902726016787</v>
      </c>
      <c r="D34" s="4">
        <v>0.15299479674838304</v>
      </c>
      <c r="E34" s="4">
        <v>5.3360137732729645E-3</v>
      </c>
      <c r="F34" s="2">
        <f t="shared" si="0"/>
        <v>0.89319182500201266</v>
      </c>
      <c r="G34" s="4">
        <v>8.1298494468061422E-2</v>
      </c>
      <c r="H34" s="2">
        <f t="shared" si="1"/>
        <v>0.97223289569428162</v>
      </c>
      <c r="I34" s="5">
        <v>0.58616572409086753</v>
      </c>
      <c r="J34" s="4">
        <v>0.5079855471721394</v>
      </c>
      <c r="K34" s="36">
        <v>0.35024410128819938</v>
      </c>
      <c r="L34" s="2">
        <v>1.356530917137498</v>
      </c>
      <c r="M34" s="2">
        <v>1.4307835597315306</v>
      </c>
      <c r="N34" s="2">
        <v>1.3891731337867141</v>
      </c>
      <c r="O34" s="13">
        <v>0.85</v>
      </c>
      <c r="P34" s="14">
        <f>AVERAGE('Industry Averages'!$H34,'Industry Averages'!$L34:$O34)</f>
        <v>1.1997441012700047</v>
      </c>
    </row>
    <row r="35" spans="1:16" x14ac:dyDescent="0.2">
      <c r="A35" s="28" t="s">
        <v>58</v>
      </c>
      <c r="B35" s="1">
        <v>298</v>
      </c>
      <c r="C35" s="2">
        <v>1.0762958947157115</v>
      </c>
      <c r="D35" s="4">
        <v>0.14690540644364908</v>
      </c>
      <c r="E35" s="4">
        <v>2.178774851012449E-2</v>
      </c>
      <c r="F35" s="2">
        <f t="shared" si="0"/>
        <v>0.97205210656246743</v>
      </c>
      <c r="G35" s="4">
        <v>3.7404025792833959E-2</v>
      </c>
      <c r="H35" s="2">
        <f t="shared" si="1"/>
        <v>1.009823573553889</v>
      </c>
      <c r="I35" s="5">
        <v>0.65767453560415179</v>
      </c>
      <c r="J35" s="4">
        <v>0.56166469538744046</v>
      </c>
      <c r="K35" s="36">
        <v>6.531483504902405E-2</v>
      </c>
      <c r="L35" s="2">
        <v>1.1295686400812541</v>
      </c>
      <c r="M35" s="2">
        <v>1.3790871702678402</v>
      </c>
      <c r="N35" s="2">
        <v>1.2856575366949226</v>
      </c>
      <c r="O35" s="13">
        <v>0.84</v>
      </c>
      <c r="P35" s="14">
        <f>AVERAGE('Industry Averages'!$H35,'Industry Averages'!$L35:$O35)</f>
        <v>1.1288273841195813</v>
      </c>
    </row>
    <row r="36" spans="1:16" x14ac:dyDescent="0.2">
      <c r="A36" s="28" t="s">
        <v>59</v>
      </c>
      <c r="B36" s="1">
        <v>35</v>
      </c>
      <c r="C36" s="2">
        <v>1.126079034173197</v>
      </c>
      <c r="D36" s="4">
        <v>0.25703624041938172</v>
      </c>
      <c r="E36" s="4">
        <v>7.6437319032598774E-2</v>
      </c>
      <c r="F36" s="2">
        <f t="shared" si="0"/>
        <v>0.94816812750437418</v>
      </c>
      <c r="G36" s="4">
        <v>0.14062032336439942</v>
      </c>
      <c r="H36" s="2">
        <f t="shared" si="1"/>
        <v>1.1033169078612295</v>
      </c>
      <c r="I36" s="5">
        <v>0.55539053862283927</v>
      </c>
      <c r="J36" s="4">
        <v>0.41501556570085196</v>
      </c>
      <c r="K36" s="36">
        <v>0.15283632029598462</v>
      </c>
      <c r="L36" s="2">
        <v>0.95816165213647664</v>
      </c>
      <c r="M36" s="2">
        <v>1.1083755117525074</v>
      </c>
      <c r="N36" s="2">
        <v>1.3560146590000444</v>
      </c>
      <c r="O36" s="13">
        <v>1.07</v>
      </c>
      <c r="P36" s="14">
        <f>AVERAGE('Industry Averages'!$H36,'Industry Averages'!$L36:$O36)</f>
        <v>1.1191737461500515</v>
      </c>
    </row>
    <row r="37" spans="1:16" x14ac:dyDescent="0.2">
      <c r="A37" s="28" t="s">
        <v>11</v>
      </c>
      <c r="B37" s="1">
        <v>104</v>
      </c>
      <c r="C37" s="2">
        <v>1.2454054723858043</v>
      </c>
      <c r="D37" s="4">
        <v>0.13691389501985965</v>
      </c>
      <c r="E37" s="4">
        <v>4.9831382144565346E-2</v>
      </c>
      <c r="F37" s="2">
        <f t="shared" si="0"/>
        <v>1.1322411989510528</v>
      </c>
      <c r="G37" s="4">
        <v>5.1984183716094222E-2</v>
      </c>
      <c r="H37" s="2">
        <f t="shared" si="1"/>
        <v>1.194327330306878</v>
      </c>
      <c r="I37" s="5">
        <v>0.63048798736406297</v>
      </c>
      <c r="J37" s="4">
        <v>0.57659079263901347</v>
      </c>
      <c r="K37" s="36">
        <v>0.11870496090372983</v>
      </c>
      <c r="L37" s="2">
        <v>1.0244695712358811</v>
      </c>
      <c r="M37" s="2">
        <v>1.1823979253907428</v>
      </c>
      <c r="N37" s="2">
        <v>1.307118859086069</v>
      </c>
      <c r="O37" s="13">
        <v>1</v>
      </c>
      <c r="P37" s="14">
        <f>AVERAGE('Industry Averages'!$H37,'Industry Averages'!$L37:$O37)</f>
        <v>1.1416627372039141</v>
      </c>
    </row>
    <row r="38" spans="1:16" x14ac:dyDescent="0.2">
      <c r="A38" s="28" t="s">
        <v>60</v>
      </c>
      <c r="B38" s="1">
        <v>16</v>
      </c>
      <c r="C38" s="2">
        <v>0.97597157996844286</v>
      </c>
      <c r="D38" s="4">
        <v>7.6159415442072248E-2</v>
      </c>
      <c r="E38" s="4">
        <v>4.8714257495662168E-2</v>
      </c>
      <c r="F38" s="2">
        <f t="shared" si="0"/>
        <v>0.92456890216721233</v>
      </c>
      <c r="G38" s="4">
        <v>0.12542171274847738</v>
      </c>
      <c r="H38" s="2">
        <f t="shared" si="1"/>
        <v>1.0571596798644427</v>
      </c>
      <c r="I38" s="5">
        <v>0.6272257368882509</v>
      </c>
      <c r="J38" s="4">
        <v>0.52537778573309879</v>
      </c>
      <c r="K38" s="36">
        <v>4.0192904320777361</v>
      </c>
      <c r="L38" s="2">
        <v>1.0791543873676892</v>
      </c>
      <c r="M38" s="2">
        <v>1.2240277060430294</v>
      </c>
      <c r="N38" s="2">
        <v>1.2507943575732801</v>
      </c>
      <c r="O38" s="13">
        <v>1.01</v>
      </c>
      <c r="P38" s="14">
        <f>AVERAGE('Industry Averages'!$H38,'Industry Averages'!$L38:$O38)</f>
        <v>1.1242272261696882</v>
      </c>
    </row>
    <row r="39" spans="1:16" x14ac:dyDescent="0.2">
      <c r="A39" s="28" t="s">
        <v>61</v>
      </c>
      <c r="B39" s="1">
        <v>137</v>
      </c>
      <c r="C39" s="2">
        <v>1.0852813664904801</v>
      </c>
      <c r="D39" s="4">
        <v>0.12750483932475654</v>
      </c>
      <c r="E39" s="4">
        <v>6.662302423197819E-2</v>
      </c>
      <c r="F39" s="2">
        <f t="shared" si="0"/>
        <v>0.99286678314202914</v>
      </c>
      <c r="G39" s="4">
        <v>5.5327810775228643E-2</v>
      </c>
      <c r="H39" s="2">
        <f t="shared" si="1"/>
        <v>1.051017267647953</v>
      </c>
      <c r="I39" s="5">
        <v>0.50473187290413812</v>
      </c>
      <c r="J39" s="4">
        <v>0.43445536743726587</v>
      </c>
      <c r="K39" s="36">
        <v>0.21643496696565032</v>
      </c>
      <c r="L39" s="2">
        <v>0.91332212369413268</v>
      </c>
      <c r="M39" s="2">
        <v>0.96066030351745013</v>
      </c>
      <c r="N39" s="2">
        <v>1.070921529276746</v>
      </c>
      <c r="O39" s="13">
        <v>0.86</v>
      </c>
      <c r="P39" s="14">
        <f>AVERAGE('Industry Averages'!$H39,'Industry Averages'!$L39:$O39)</f>
        <v>0.97118424482725652</v>
      </c>
    </row>
    <row r="40" spans="1:16" x14ac:dyDescent="0.2">
      <c r="A40" s="28" t="s">
        <v>62</v>
      </c>
      <c r="B40" s="1">
        <v>48</v>
      </c>
      <c r="C40" s="2">
        <v>1.0580888104396409</v>
      </c>
      <c r="D40" s="4">
        <v>0.2559303825839534</v>
      </c>
      <c r="E40" s="4">
        <v>0.13532349216489806</v>
      </c>
      <c r="F40" s="2">
        <f t="shared" si="0"/>
        <v>0.89152578054740395</v>
      </c>
      <c r="G40" s="4">
        <v>8.4640571081133417E-2</v>
      </c>
      <c r="H40" s="2">
        <f t="shared" si="1"/>
        <v>0.97396252486347068</v>
      </c>
      <c r="I40" s="5">
        <v>0.44923194970855257</v>
      </c>
      <c r="J40" s="4">
        <v>0.36356045751846738</v>
      </c>
      <c r="K40" s="36">
        <v>0.13305058160455011</v>
      </c>
      <c r="L40" s="2">
        <v>1.1280526539619411</v>
      </c>
      <c r="M40" s="2">
        <v>0.81015878396309304</v>
      </c>
      <c r="N40" s="2">
        <v>1.3250378765861548</v>
      </c>
      <c r="O40" s="13">
        <v>0.95</v>
      </c>
      <c r="P40" s="14">
        <f>AVERAGE('Industry Averages'!$H40,'Industry Averages'!$L40:$O40)</f>
        <v>1.037442367874932</v>
      </c>
    </row>
    <row r="41" spans="1:16" x14ac:dyDescent="0.2">
      <c r="A41" s="28" t="s">
        <v>12</v>
      </c>
      <c r="B41" s="1">
        <v>108</v>
      </c>
      <c r="C41" s="2">
        <v>1.0122823301704778</v>
      </c>
      <c r="D41" s="4">
        <v>0.15233272321174293</v>
      </c>
      <c r="E41" s="4">
        <v>2.640286279002356E-2</v>
      </c>
      <c r="F41" s="2">
        <f t="shared" si="0"/>
        <v>0.91097885107455834</v>
      </c>
      <c r="G41" s="4">
        <v>5.5244707689924344E-2</v>
      </c>
      <c r="H41" s="2">
        <f t="shared" si="1"/>
        <v>0.96424847628751709</v>
      </c>
      <c r="I41" s="5">
        <v>0.71003657142145182</v>
      </c>
      <c r="J41" s="4">
        <v>0.59629361364356803</v>
      </c>
      <c r="K41" s="36">
        <v>0.32965907305349135</v>
      </c>
      <c r="L41" s="2">
        <v>0.95716683157974236</v>
      </c>
      <c r="M41" s="2">
        <v>1.2140124334135816</v>
      </c>
      <c r="N41" s="2">
        <v>1.2017030374551592</v>
      </c>
      <c r="O41" s="13">
        <v>0.84</v>
      </c>
      <c r="P41" s="14">
        <f>AVERAGE('Industry Averages'!$H41,'Industry Averages'!$L41:$O41)</f>
        <v>1.0354261557472</v>
      </c>
    </row>
    <row r="42" spans="1:16" x14ac:dyDescent="0.2">
      <c r="A42" s="28" t="s">
        <v>63</v>
      </c>
      <c r="B42" s="1">
        <v>58</v>
      </c>
      <c r="C42" s="2">
        <v>1.2403337750925647</v>
      </c>
      <c r="D42" s="4">
        <v>0.20865028032131333</v>
      </c>
      <c r="E42" s="4">
        <v>5.9026616593522936E-2</v>
      </c>
      <c r="F42" s="2">
        <f t="shared" si="0"/>
        <v>1.0763845762828481</v>
      </c>
      <c r="G42" s="4">
        <v>9.0209512230116622E-3</v>
      </c>
      <c r="H42" s="2">
        <f t="shared" si="1"/>
        <v>1.0861829799643721</v>
      </c>
      <c r="I42" s="5">
        <v>0.61778129885043431</v>
      </c>
      <c r="J42" s="4">
        <v>0.4301364050735858</v>
      </c>
      <c r="K42" s="36">
        <v>0.10515643249525687</v>
      </c>
      <c r="L42" s="2">
        <v>0.69977481842592981</v>
      </c>
      <c r="M42" s="2">
        <v>0.96017519579922372</v>
      </c>
      <c r="N42" s="2">
        <v>1.0485101305295534</v>
      </c>
      <c r="O42" s="13">
        <v>0.82</v>
      </c>
      <c r="P42" s="14">
        <f>AVERAGE('Industry Averages'!$H42,'Industry Averages'!$L42:$O42)</f>
        <v>0.92292862494381589</v>
      </c>
    </row>
    <row r="43" spans="1:16" x14ac:dyDescent="0.2">
      <c r="A43" s="28" t="s">
        <v>64</v>
      </c>
      <c r="B43" s="1">
        <v>36</v>
      </c>
      <c r="C43" s="2">
        <v>1.0303173351336656</v>
      </c>
      <c r="D43" s="4">
        <v>0.36819340393585342</v>
      </c>
      <c r="E43" s="4">
        <v>7.648943851833076E-2</v>
      </c>
      <c r="F43" s="2">
        <f t="shared" si="0"/>
        <v>0.81205281684300501</v>
      </c>
      <c r="G43" s="4">
        <v>4.2238306029323373E-2</v>
      </c>
      <c r="H43" s="2">
        <f t="shared" si="1"/>
        <v>0.84786520692470635</v>
      </c>
      <c r="I43" s="5">
        <v>0.56420311659434219</v>
      </c>
      <c r="J43" s="4">
        <v>0.46445615850244931</v>
      </c>
      <c r="K43" s="36">
        <v>0.17940731881536418</v>
      </c>
      <c r="L43" s="2">
        <v>0.55737082155423068</v>
      </c>
      <c r="M43" s="2">
        <v>0.49587806644422544</v>
      </c>
      <c r="N43" s="2">
        <v>0.62745114806840763</v>
      </c>
      <c r="O43" s="13">
        <v>0.68</v>
      </c>
      <c r="P43" s="14">
        <f>AVERAGE('Industry Averages'!$H43,'Industry Averages'!$L43:$O43)</f>
        <v>0.64171304859831402</v>
      </c>
    </row>
    <row r="44" spans="1:16" x14ac:dyDescent="0.2">
      <c r="A44" s="28" t="s">
        <v>65</v>
      </c>
      <c r="B44" s="1">
        <v>223</v>
      </c>
      <c r="C44" s="2">
        <v>0.92723132944233655</v>
      </c>
      <c r="D44" s="4">
        <v>7.2637291522983123</v>
      </c>
      <c r="E44" s="4">
        <v>0.15596533644390684</v>
      </c>
      <c r="F44" s="2">
        <f t="shared" si="0"/>
        <v>0.14712067456095729</v>
      </c>
      <c r="G44" s="4">
        <v>3.0562143415002224E-2</v>
      </c>
      <c r="H44" s="2">
        <f t="shared" si="1"/>
        <v>0.15175874715602064</v>
      </c>
      <c r="I44" s="5">
        <v>0.34058795346988685</v>
      </c>
      <c r="J44" s="4">
        <v>0.28521282491479844</v>
      </c>
      <c r="K44" s="36">
        <v>0.42270688369652992</v>
      </c>
      <c r="L44" s="2">
        <v>7.0289080325756217E-2</v>
      </c>
      <c r="M44" s="2">
        <v>7.5615335031345252E-2</v>
      </c>
      <c r="N44" s="2">
        <v>9.826313785398752E-2</v>
      </c>
      <c r="O44" s="13">
        <v>0.11</v>
      </c>
      <c r="P44" s="14">
        <f>AVERAGE('Industry Averages'!$H44,'Industry Averages'!$L44:$O44)</f>
        <v>0.10118526007342192</v>
      </c>
    </row>
    <row r="45" spans="1:16" x14ac:dyDescent="0.2">
      <c r="A45" s="28" t="s">
        <v>13</v>
      </c>
      <c r="B45" s="1">
        <v>92</v>
      </c>
      <c r="C45" s="2">
        <v>0.75087548567822249</v>
      </c>
      <c r="D45" s="4">
        <v>0.3051809347584758</v>
      </c>
      <c r="E45" s="4">
        <v>0.10535526664844255</v>
      </c>
      <c r="F45" s="2">
        <f t="shared" si="0"/>
        <v>0.61407138402012651</v>
      </c>
      <c r="G45" s="4">
        <v>2.9003890179924826E-2</v>
      </c>
      <c r="H45" s="2">
        <f t="shared" si="1"/>
        <v>0.63241384575053905</v>
      </c>
      <c r="I45" s="5">
        <v>0.46683132899069646</v>
      </c>
      <c r="J45" s="4">
        <v>0.27689849214888734</v>
      </c>
      <c r="K45" s="36">
        <v>0.19225658289993494</v>
      </c>
      <c r="L45" s="2">
        <v>0.55631901720276644</v>
      </c>
      <c r="M45" s="2">
        <v>0.61142199192503821</v>
      </c>
      <c r="N45" s="2">
        <v>0.69680824795297369</v>
      </c>
      <c r="O45" s="13">
        <v>0.53</v>
      </c>
      <c r="P45" s="14">
        <f>AVERAGE('Industry Averages'!$H45,'Industry Averages'!$L45:$O45)</f>
        <v>0.60539262056626342</v>
      </c>
    </row>
    <row r="46" spans="1:16" x14ac:dyDescent="0.2">
      <c r="A46" s="28" t="s">
        <v>66</v>
      </c>
      <c r="B46" s="1">
        <v>15</v>
      </c>
      <c r="C46" s="2">
        <v>1.401559850161499</v>
      </c>
      <c r="D46" s="4">
        <v>0.46924244649935531</v>
      </c>
      <c r="E46" s="4">
        <v>8.6038431764597037E-2</v>
      </c>
      <c r="F46" s="2">
        <f t="shared" si="0"/>
        <v>1.0439559023518659</v>
      </c>
      <c r="G46" s="4">
        <v>3.6474584590108501E-2</v>
      </c>
      <c r="H46" s="2">
        <f t="shared" si="1"/>
        <v>1.0834752105711281</v>
      </c>
      <c r="I46" s="5">
        <v>0.47134528499207506</v>
      </c>
      <c r="J46" s="4">
        <v>0.54009105451663864</v>
      </c>
      <c r="K46" s="36">
        <v>0.27980924899045606</v>
      </c>
      <c r="L46" s="2">
        <v>1.4147585160608243</v>
      </c>
      <c r="M46" s="2">
        <v>1.234429635135682</v>
      </c>
      <c r="N46" s="2">
        <v>0.65776617329136733</v>
      </c>
      <c r="O46" s="13">
        <v>0.8</v>
      </c>
      <c r="P46" s="14">
        <f>AVERAGE('Industry Averages'!$H46,'Industry Averages'!$L46:$O46)</f>
        <v>1.0380859070118003</v>
      </c>
    </row>
    <row r="47" spans="1:16" x14ac:dyDescent="0.2">
      <c r="A47" s="28" t="s">
        <v>14</v>
      </c>
      <c r="B47" s="1">
        <v>32</v>
      </c>
      <c r="C47" s="2">
        <v>1.1088014488748397</v>
      </c>
      <c r="D47" s="4">
        <v>0.28651137108625718</v>
      </c>
      <c r="E47" s="4">
        <v>0.11736651244930431</v>
      </c>
      <c r="F47" s="2">
        <f t="shared" si="0"/>
        <v>0.91700651030434466</v>
      </c>
      <c r="G47" s="4">
        <v>7.6593023100103644E-2</v>
      </c>
      <c r="H47" s="2">
        <f t="shared" si="1"/>
        <v>0.9930686395536672</v>
      </c>
      <c r="I47" s="5">
        <v>0.51684833480331716</v>
      </c>
      <c r="J47" s="4">
        <v>0.44770374234314908</v>
      </c>
      <c r="K47" s="36">
        <v>0.22942621175203945</v>
      </c>
      <c r="L47" s="2">
        <v>0.67368656968976759</v>
      </c>
      <c r="M47" s="2">
        <v>0.66780864677192153</v>
      </c>
      <c r="N47" s="2">
        <v>0.81832731033239059</v>
      </c>
      <c r="O47" s="13">
        <v>0.78</v>
      </c>
      <c r="P47" s="14">
        <f>AVERAGE('Industry Averages'!$H47,'Industry Averages'!$L47:$O47)</f>
        <v>0.78657823326954934</v>
      </c>
    </row>
    <row r="48" spans="1:16" x14ac:dyDescent="0.2">
      <c r="A48" s="28" t="s">
        <v>67</v>
      </c>
      <c r="B48" s="1">
        <v>20</v>
      </c>
      <c r="C48" s="2">
        <v>1.5881139269244424</v>
      </c>
      <c r="D48" s="4">
        <v>0.66626750618569786</v>
      </c>
      <c r="E48" s="4">
        <v>1.4345018450184502E-2</v>
      </c>
      <c r="F48" s="2">
        <f t="shared" si="0"/>
        <v>1.0684474834928914</v>
      </c>
      <c r="G48" s="4">
        <v>2.447763255272532E-2</v>
      </c>
      <c r="H48" s="2">
        <f t="shared" si="1"/>
        <v>1.0952567764169068</v>
      </c>
      <c r="I48" s="5">
        <v>0.7017467308735823</v>
      </c>
      <c r="J48" s="4">
        <v>0.81755861287211706</v>
      </c>
      <c r="K48" s="36">
        <v>1.0184468983497472</v>
      </c>
      <c r="L48" s="2">
        <v>0.72015964506798358</v>
      </c>
      <c r="M48" s="2">
        <v>0.79876309391982148</v>
      </c>
      <c r="N48" s="2">
        <v>0.59377295201994196</v>
      </c>
      <c r="O48" s="13">
        <v>0.68</v>
      </c>
      <c r="P48" s="14">
        <f>AVERAGE('Industry Averages'!$H48,'Industry Averages'!$L48:$O48)</f>
        <v>0.77759049348493081</v>
      </c>
    </row>
    <row r="49" spans="1:16" x14ac:dyDescent="0.2">
      <c r="A49" s="28" t="s">
        <v>68</v>
      </c>
      <c r="B49" s="1">
        <v>244</v>
      </c>
      <c r="C49" s="2">
        <v>0.93812811740251056</v>
      </c>
      <c r="D49" s="4">
        <v>8.614936391048135E-2</v>
      </c>
      <c r="E49" s="4">
        <v>4.1498004287479962E-2</v>
      </c>
      <c r="F49" s="2">
        <f t="shared" si="0"/>
        <v>0.88262093777710438</v>
      </c>
      <c r="G49" s="4">
        <v>3.2616980264700959E-2</v>
      </c>
      <c r="H49" s="2">
        <f t="shared" si="1"/>
        <v>0.91238001884570208</v>
      </c>
      <c r="I49" s="5">
        <v>0.51924866819898119</v>
      </c>
      <c r="J49" s="4">
        <v>0.43812192128294053</v>
      </c>
      <c r="K49" s="36">
        <v>0.22596883194295811</v>
      </c>
      <c r="L49" s="2">
        <v>0.88508346966591411</v>
      </c>
      <c r="M49" s="2">
        <v>1.0412420580286896</v>
      </c>
      <c r="N49" s="2">
        <v>0.98181868386863347</v>
      </c>
      <c r="O49" s="13">
        <v>0.8</v>
      </c>
      <c r="P49" s="14">
        <f>AVERAGE('Industry Averages'!$H49,'Industry Averages'!$L49:$O49)</f>
        <v>0.92410484608178778</v>
      </c>
    </row>
    <row r="50" spans="1:16" x14ac:dyDescent="0.2">
      <c r="A50" s="28" t="s">
        <v>69</v>
      </c>
      <c r="B50" s="1">
        <v>131</v>
      </c>
      <c r="C50" s="2">
        <v>1.057838047110971</v>
      </c>
      <c r="D50" s="4">
        <v>0.2455092112293655</v>
      </c>
      <c r="E50" s="4">
        <v>7.723515749209707E-2</v>
      </c>
      <c r="F50" s="2">
        <f t="shared" si="0"/>
        <v>0.89706458539925726</v>
      </c>
      <c r="G50" s="4">
        <v>5.556933707129974E-2</v>
      </c>
      <c r="H50" s="2">
        <f t="shared" si="1"/>
        <v>0.94984695077290293</v>
      </c>
      <c r="I50" s="5">
        <v>0.5515302625823566</v>
      </c>
      <c r="J50" s="4">
        <v>0.46857189884223849</v>
      </c>
      <c r="K50" s="36">
        <v>0.27443358599604095</v>
      </c>
      <c r="L50" s="2">
        <v>0.82382035475319326</v>
      </c>
      <c r="M50" s="2">
        <v>1.0266507370055664</v>
      </c>
      <c r="N50" s="2">
        <v>0.94623821494528337</v>
      </c>
      <c r="O50" s="13">
        <v>0.74</v>
      </c>
      <c r="P50" s="14">
        <f>AVERAGE('Industry Averages'!$H50,'Industry Averages'!$L50:$O50)</f>
        <v>0.89731125149538915</v>
      </c>
    </row>
    <row r="51" spans="1:16" x14ac:dyDescent="0.2">
      <c r="A51" s="28" t="s">
        <v>70</v>
      </c>
      <c r="B51" s="1">
        <v>142</v>
      </c>
      <c r="C51" s="2">
        <v>0.94168209233744604</v>
      </c>
      <c r="D51" s="4">
        <v>9.7262323559748592E-2</v>
      </c>
      <c r="E51" s="4">
        <v>3.5676392843752118E-2</v>
      </c>
      <c r="F51" s="2">
        <f t="shared" si="0"/>
        <v>0.87925375984984777</v>
      </c>
      <c r="G51" s="4">
        <v>3.2605263974008675E-2</v>
      </c>
      <c r="H51" s="2">
        <f t="shared" si="1"/>
        <v>0.90888830288841316</v>
      </c>
      <c r="I51" s="5">
        <v>0.53596350256791236</v>
      </c>
      <c r="J51" s="4">
        <v>0.46284328241580508</v>
      </c>
      <c r="K51" s="36">
        <v>0.30286876429753384</v>
      </c>
      <c r="L51" s="2">
        <v>0.8837080124216079</v>
      </c>
      <c r="M51" s="2">
        <v>1.1770734443491222</v>
      </c>
      <c r="N51" s="2">
        <v>1.152697351786613</v>
      </c>
      <c r="O51" s="13">
        <v>0.75</v>
      </c>
      <c r="P51" s="14">
        <f>AVERAGE('Industry Averages'!$H51,'Industry Averages'!$L51:$O51)</f>
        <v>0.97447342228915124</v>
      </c>
    </row>
    <row r="52" spans="1:16" x14ac:dyDescent="0.2">
      <c r="A52" s="28" t="s">
        <v>15</v>
      </c>
      <c r="B52" s="1">
        <v>29</v>
      </c>
      <c r="C52" s="2">
        <v>1.6852126723824632</v>
      </c>
      <c r="D52" s="4">
        <v>0.21970981785277716</v>
      </c>
      <c r="E52" s="4">
        <v>0.1862771689063305</v>
      </c>
      <c r="F52" s="2">
        <f t="shared" si="0"/>
        <v>1.4522835722222807</v>
      </c>
      <c r="G52" s="4">
        <v>8.4054826970020258E-2</v>
      </c>
      <c r="H52" s="2">
        <f t="shared" si="1"/>
        <v>1.5855573182596445</v>
      </c>
      <c r="I52" s="5">
        <v>0.3840555672080827</v>
      </c>
      <c r="J52" s="4">
        <v>0.39474914713112236</v>
      </c>
      <c r="K52" s="36">
        <v>0.6407964776272661</v>
      </c>
      <c r="L52" s="2">
        <v>0.89482816266964527</v>
      </c>
      <c r="M52" s="2">
        <v>0.72461491658678878</v>
      </c>
      <c r="N52" s="2">
        <v>0.66405583898276987</v>
      </c>
      <c r="O52" s="13">
        <v>1.33</v>
      </c>
      <c r="P52" s="14">
        <f>AVERAGE('Industry Averages'!$H52,'Industry Averages'!$L52:$O52)</f>
        <v>1.0398112472997698</v>
      </c>
    </row>
    <row r="53" spans="1:16" x14ac:dyDescent="0.2">
      <c r="A53" s="28" t="s">
        <v>71</v>
      </c>
      <c r="B53" s="1">
        <v>31</v>
      </c>
      <c r="C53" s="2">
        <v>1.4135234232504976</v>
      </c>
      <c r="D53" s="4">
        <v>0.70975404082465721</v>
      </c>
      <c r="E53" s="4">
        <v>8.9870273670995066E-2</v>
      </c>
      <c r="F53" s="2">
        <f t="shared" si="0"/>
        <v>0.93110096990976954</v>
      </c>
      <c r="G53" s="4">
        <v>3.3708629404826572E-2</v>
      </c>
      <c r="H53" s="2">
        <f t="shared" si="1"/>
        <v>0.96358199839482284</v>
      </c>
      <c r="I53" s="5">
        <v>0.51396309513763405</v>
      </c>
      <c r="J53" s="4">
        <v>0.52313497710543133</v>
      </c>
      <c r="K53" s="36">
        <v>0.15375184499740532</v>
      </c>
      <c r="L53" s="2">
        <v>0.5122854446277495</v>
      </c>
      <c r="M53" s="2">
        <v>0.55219511182946646</v>
      </c>
      <c r="N53" s="2">
        <v>0.62556238975986156</v>
      </c>
      <c r="O53" s="13">
        <v>0.8</v>
      </c>
      <c r="P53" s="14">
        <f>AVERAGE('Industry Averages'!$H53,'Industry Averages'!$L53:$O53)</f>
        <v>0.6907249889223801</v>
      </c>
    </row>
    <row r="54" spans="1:16" x14ac:dyDescent="0.2">
      <c r="A54" s="28" t="s">
        <v>16</v>
      </c>
      <c r="B54" s="1">
        <v>66</v>
      </c>
      <c r="C54" s="2">
        <v>1.7944070682595588</v>
      </c>
      <c r="D54" s="4">
        <v>0.46010733716183944</v>
      </c>
      <c r="E54" s="4">
        <v>6.0193001225566367E-2</v>
      </c>
      <c r="F54" s="2">
        <f t="shared" si="0"/>
        <v>1.3432413662725982</v>
      </c>
      <c r="G54" s="4">
        <v>6.5528142095453948E-2</v>
      </c>
      <c r="H54" s="2">
        <f t="shared" si="1"/>
        <v>1.437433727843527</v>
      </c>
      <c r="I54" s="5">
        <v>0.4651605873737294</v>
      </c>
      <c r="J54" s="4">
        <v>0.43867344000025082</v>
      </c>
      <c r="K54" s="36">
        <v>0.81770501522538253</v>
      </c>
      <c r="L54" s="2">
        <v>0.74415946232869168</v>
      </c>
      <c r="M54" s="2">
        <v>0.71171194651767145</v>
      </c>
      <c r="N54" s="2">
        <v>0.91444462364251522</v>
      </c>
      <c r="O54" s="13">
        <v>1.19</v>
      </c>
      <c r="P54" s="14">
        <f>AVERAGE('Industry Averages'!$H54,'Industry Averages'!$L54:$O54)</f>
        <v>0.99954995206648112</v>
      </c>
    </row>
    <row r="55" spans="1:16" x14ac:dyDescent="0.2">
      <c r="A55" s="28" t="s">
        <v>17</v>
      </c>
      <c r="B55" s="1">
        <v>118</v>
      </c>
      <c r="C55" s="2">
        <v>0.97963374895906408</v>
      </c>
      <c r="D55" s="4">
        <v>0.12581684196046977</v>
      </c>
      <c r="E55" s="4">
        <v>5.8711697139282502E-2</v>
      </c>
      <c r="F55" s="2">
        <f t="shared" si="0"/>
        <v>0.89722679261370997</v>
      </c>
      <c r="G55" s="4">
        <v>2.4829535717982847E-2</v>
      </c>
      <c r="H55" s="2">
        <f t="shared" si="1"/>
        <v>0.92007174691688975</v>
      </c>
      <c r="I55" s="5">
        <v>0.64208804488258919</v>
      </c>
      <c r="J55" s="4">
        <v>0.58567665870757535</v>
      </c>
      <c r="K55" s="36">
        <v>6.0362492219642204E-2</v>
      </c>
      <c r="L55" s="2">
        <v>0.87926933287734055</v>
      </c>
      <c r="M55" s="2">
        <v>0.99725066748303448</v>
      </c>
      <c r="N55" s="2">
        <v>0.93705724489488984</v>
      </c>
      <c r="O55" s="13">
        <v>0.68</v>
      </c>
      <c r="P55" s="14">
        <f>AVERAGE('Industry Averages'!$H55,'Industry Averages'!$L55:$O55)</f>
        <v>0.88272979843443089</v>
      </c>
    </row>
    <row r="56" spans="1:16" x14ac:dyDescent="0.2">
      <c r="A56" s="28" t="s">
        <v>18</v>
      </c>
      <c r="B56" s="1">
        <v>79</v>
      </c>
      <c r="C56" s="2">
        <v>1.2505092401142981</v>
      </c>
      <c r="D56" s="4">
        <v>0.10369977724662949</v>
      </c>
      <c r="E56" s="4">
        <v>0.11217685266167571</v>
      </c>
      <c r="F56" s="2">
        <f t="shared" si="0"/>
        <v>1.1625065228622433</v>
      </c>
      <c r="G56" s="4">
        <v>3.4356178575457794E-2</v>
      </c>
      <c r="H56" s="2">
        <f t="shared" si="1"/>
        <v>1.2038667851126352</v>
      </c>
      <c r="I56" s="5">
        <v>0.48452567406310687</v>
      </c>
      <c r="J56" s="4">
        <v>0.46440838960204572</v>
      </c>
      <c r="K56" s="36">
        <v>0.28559405753153905</v>
      </c>
      <c r="L56" s="2">
        <v>0.82102604136194945</v>
      </c>
      <c r="M56" s="2">
        <v>1.0476147604347601</v>
      </c>
      <c r="N56" s="2">
        <v>1.0315158970762186</v>
      </c>
      <c r="O56" s="13">
        <v>0.97</v>
      </c>
      <c r="P56" s="14">
        <f>AVERAGE('Industry Averages'!$H56,'Industry Averages'!$L56:$O56)</f>
        <v>1.0148046967971127</v>
      </c>
    </row>
    <row r="57" spans="1:16" x14ac:dyDescent="0.2">
      <c r="A57" s="28" t="s">
        <v>72</v>
      </c>
      <c r="B57" s="1">
        <v>23</v>
      </c>
      <c r="C57" s="2">
        <v>0.92216356074929473</v>
      </c>
      <c r="D57" s="4">
        <v>0.26641461063570293</v>
      </c>
      <c r="E57" s="4">
        <v>0.1143412696188517</v>
      </c>
      <c r="F57" s="2">
        <f t="shared" si="0"/>
        <v>0.77201920729374773</v>
      </c>
      <c r="G57" s="4">
        <v>4.7958426470890575E-2</v>
      </c>
      <c r="H57" s="2">
        <f t="shared" si="1"/>
        <v>0.81090913333958792</v>
      </c>
      <c r="I57" s="5">
        <v>0.42670289082149376</v>
      </c>
      <c r="J57" s="4">
        <v>0.37150712020260479</v>
      </c>
      <c r="K57" s="36">
        <v>0.3396448587655348</v>
      </c>
      <c r="L57" s="2">
        <v>0.63161786013410837</v>
      </c>
      <c r="M57" s="2">
        <v>0.67179161955338684</v>
      </c>
      <c r="N57" s="2">
        <v>0.59269928391842142</v>
      </c>
      <c r="O57" s="13">
        <v>0.56000000000000005</v>
      </c>
      <c r="P57" s="14">
        <f>AVERAGE('Industry Averages'!$H57,'Industry Averages'!$L57:$O57)</f>
        <v>0.65340357938910087</v>
      </c>
    </row>
    <row r="58" spans="1:16" x14ac:dyDescent="0.2">
      <c r="A58" s="28" t="s">
        <v>19</v>
      </c>
      <c r="B58" s="1">
        <v>24</v>
      </c>
      <c r="C58" s="2">
        <v>1.22433280982246</v>
      </c>
      <c r="D58" s="4">
        <v>0.92599416969042847</v>
      </c>
      <c r="E58" s="4">
        <v>0.14281052722422083</v>
      </c>
      <c r="F58" s="2">
        <f t="shared" si="0"/>
        <v>0.73051940894587075</v>
      </c>
      <c r="G58" s="4">
        <v>0.17267364812636057</v>
      </c>
      <c r="H58" s="2">
        <f t="shared" si="1"/>
        <v>0.88298820325433758</v>
      </c>
      <c r="I58" s="5">
        <v>0.30532675920897628</v>
      </c>
      <c r="J58" s="4">
        <v>0.31813183698381947</v>
      </c>
      <c r="K58" s="36">
        <v>0.1533680794718256</v>
      </c>
      <c r="L58" s="2">
        <v>0.80519497929401429</v>
      </c>
      <c r="M58" s="2">
        <v>0.70335628063826439</v>
      </c>
      <c r="N58" s="2">
        <v>0.73248057437703429</v>
      </c>
      <c r="O58" s="13">
        <v>0.64</v>
      </c>
      <c r="P58" s="14">
        <f>AVERAGE('Industry Averages'!$H58,'Industry Averages'!$L58:$O58)</f>
        <v>0.75280400751273013</v>
      </c>
    </row>
    <row r="59" spans="1:16" x14ac:dyDescent="0.2">
      <c r="A59" s="28" t="s">
        <v>20</v>
      </c>
      <c r="B59" s="1">
        <v>52</v>
      </c>
      <c r="C59" s="2">
        <v>0.86141825429816099</v>
      </c>
      <c r="D59" s="4">
        <v>0.23476417946893371</v>
      </c>
      <c r="E59" s="4">
        <v>0.13374947900624792</v>
      </c>
      <c r="F59" s="2">
        <f t="shared" si="0"/>
        <v>0.73538888715858075</v>
      </c>
      <c r="G59" s="4">
        <v>6.2932988694387113E-2</v>
      </c>
      <c r="H59" s="2">
        <f t="shared" si="1"/>
        <v>0.78477726596517938</v>
      </c>
      <c r="I59" s="5">
        <v>0.29977353791532663</v>
      </c>
      <c r="J59" s="4">
        <v>0.2924427141293286</v>
      </c>
      <c r="K59" s="36">
        <v>0.3006636084886416</v>
      </c>
      <c r="L59" s="2">
        <v>0.72774299007849574</v>
      </c>
      <c r="M59" s="2">
        <v>0.65115065979406583</v>
      </c>
      <c r="N59" s="2">
        <v>0.58907152474849622</v>
      </c>
      <c r="O59" s="13">
        <v>0.57999999999999996</v>
      </c>
      <c r="P59" s="14">
        <f>AVERAGE('Industry Averages'!$H59,'Industry Averages'!$L59:$O59)</f>
        <v>0.66654848811724743</v>
      </c>
    </row>
    <row r="60" spans="1:16" x14ac:dyDescent="0.2">
      <c r="A60" s="28" t="s">
        <v>73</v>
      </c>
      <c r="B60" s="1">
        <v>687</v>
      </c>
      <c r="C60" s="2">
        <v>1.0483314155937387</v>
      </c>
      <c r="D60" s="4">
        <v>0.27932384027115204</v>
      </c>
      <c r="E60" s="4">
        <v>1.4181391416778924E-2</v>
      </c>
      <c r="F60" s="2">
        <f t="shared" si="0"/>
        <v>0.8707748481401022</v>
      </c>
      <c r="G60" s="4">
        <v>9.7752601640959641E-2</v>
      </c>
      <c r="H60" s="2">
        <f t="shared" si="1"/>
        <v>0.96511760490949738</v>
      </c>
      <c r="I60" s="5">
        <v>0.14692275554444698</v>
      </c>
      <c r="J60" s="4">
        <v>0.31969935251351472</v>
      </c>
      <c r="K60" s="36">
        <v>0.11856334154543455</v>
      </c>
      <c r="L60" s="2">
        <v>0.86690937652117939</v>
      </c>
      <c r="M60" s="2">
        <v>0.86668447411796701</v>
      </c>
      <c r="N60" s="2">
        <v>0.86018284014412283</v>
      </c>
      <c r="O60" s="13">
        <v>0.78</v>
      </c>
      <c r="P60" s="14">
        <f>AVERAGE('Industry Averages'!$H60,'Industry Averages'!$L60:$O60)</f>
        <v>0.86777885913855324</v>
      </c>
    </row>
    <row r="61" spans="1:16" x14ac:dyDescent="0.2">
      <c r="A61" s="28" t="s">
        <v>21</v>
      </c>
      <c r="B61" s="1">
        <v>111</v>
      </c>
      <c r="C61" s="2">
        <v>1.2471254008660198</v>
      </c>
      <c r="D61" s="4">
        <v>0.14114754802631801</v>
      </c>
      <c r="E61" s="4">
        <v>0.10578730162320273</v>
      </c>
      <c r="F61" s="2">
        <f t="shared" si="0"/>
        <v>1.1306280732678422</v>
      </c>
      <c r="G61" s="4">
        <v>4.0429149582249205E-2</v>
      </c>
      <c r="H61" s="2">
        <f t="shared" si="1"/>
        <v>1.1782642967693542</v>
      </c>
      <c r="I61" s="5">
        <v>0.43952076743704921</v>
      </c>
      <c r="J61" s="4">
        <v>0.34753389659061479</v>
      </c>
      <c r="K61" s="36">
        <v>0.15200301657810877</v>
      </c>
      <c r="L61" s="2">
        <v>1.0376808387746204</v>
      </c>
      <c r="M61" s="2">
        <v>1.0121653053546547</v>
      </c>
      <c r="N61" s="2">
        <v>1.0985210616277283</v>
      </c>
      <c r="O61" s="13">
        <v>0.96</v>
      </c>
      <c r="P61" s="14">
        <f>AVERAGE('Industry Averages'!$H61,'Industry Averages'!$L61:$O61)</f>
        <v>1.0573263005052715</v>
      </c>
    </row>
    <row r="62" spans="1:16" x14ac:dyDescent="0.2">
      <c r="A62" s="28" t="s">
        <v>74</v>
      </c>
      <c r="B62" s="1">
        <v>74</v>
      </c>
      <c r="C62" s="2">
        <v>1.1729282199962749</v>
      </c>
      <c r="D62" s="4">
        <v>0.1817205248771861</v>
      </c>
      <c r="E62" s="4">
        <v>2.0710005938309711E-2</v>
      </c>
      <c r="F62" s="2">
        <f t="shared" si="0"/>
        <v>1.0355555768341604</v>
      </c>
      <c r="G62" s="4">
        <v>8.195200822692543E-2</v>
      </c>
      <c r="H62" s="2">
        <f t="shared" si="1"/>
        <v>1.1279972137776122</v>
      </c>
      <c r="I62" s="5">
        <v>0.69118714272231951</v>
      </c>
      <c r="J62" s="4">
        <v>0.68076293704459445</v>
      </c>
      <c r="K62" s="36">
        <v>0.43460882866832978</v>
      </c>
      <c r="L62" s="2">
        <v>0.96016218423880206</v>
      </c>
      <c r="M62" s="2">
        <v>1.1094422701693822</v>
      </c>
      <c r="N62" s="2">
        <v>1.0865722025981523</v>
      </c>
      <c r="O62" s="13">
        <v>0.82</v>
      </c>
      <c r="P62" s="14">
        <f>AVERAGE('Industry Averages'!$H62,'Industry Averages'!$L62:$O62)</f>
        <v>1.0208347741567898</v>
      </c>
    </row>
    <row r="63" spans="1:16" x14ac:dyDescent="0.2">
      <c r="A63" s="28" t="s">
        <v>75</v>
      </c>
      <c r="B63" s="1">
        <v>18</v>
      </c>
      <c r="C63" s="2">
        <v>1.3833133311473829</v>
      </c>
      <c r="D63" s="4">
        <v>0.48256406704625376</v>
      </c>
      <c r="E63" s="4">
        <v>8.9562712067280711E-2</v>
      </c>
      <c r="F63" s="2">
        <f t="shared" si="0"/>
        <v>1.0229551210906842</v>
      </c>
      <c r="G63" s="4">
        <v>7.9635866222111593E-2</v>
      </c>
      <c r="H63" s="2">
        <f t="shared" si="1"/>
        <v>1.1114678240357789</v>
      </c>
      <c r="I63" s="5">
        <v>0.43882734692456504</v>
      </c>
      <c r="J63" s="4">
        <v>0.31005686583587028</v>
      </c>
      <c r="K63" s="36">
        <v>0.12267773100023598</v>
      </c>
      <c r="L63" s="2">
        <v>1.0984143438538143</v>
      </c>
      <c r="M63" s="2">
        <v>1.3336679465607404</v>
      </c>
      <c r="N63" s="2">
        <v>1.2442326298508288</v>
      </c>
      <c r="O63" s="13">
        <v>0.83</v>
      </c>
      <c r="P63" s="14">
        <f>AVERAGE('Industry Averages'!$H63,'Industry Averages'!$L63:$O63)</f>
        <v>1.1235565488602324</v>
      </c>
    </row>
    <row r="64" spans="1:16" x14ac:dyDescent="0.2">
      <c r="A64" s="28" t="s">
        <v>76</v>
      </c>
      <c r="B64" s="1">
        <v>4</v>
      </c>
      <c r="C64" s="2">
        <v>1.4653974739790023</v>
      </c>
      <c r="D64" s="4">
        <v>0.26730480328096989</v>
      </c>
      <c r="E64" s="4">
        <v>0.19337263634372492</v>
      </c>
      <c r="F64" s="2">
        <f t="shared" si="0"/>
        <v>1.226138077692404</v>
      </c>
      <c r="G64" s="4">
        <v>1.9815812271677804E-2</v>
      </c>
      <c r="H64" s="2">
        <f t="shared" si="1"/>
        <v>1.2509261963653029</v>
      </c>
      <c r="I64" s="5">
        <v>0.36409774385768773</v>
      </c>
      <c r="J64" s="4">
        <v>0.28713169955029821</v>
      </c>
      <c r="K64" s="36">
        <v>0.99791492272939941</v>
      </c>
      <c r="L64" s="2">
        <v>1.2507640353953937</v>
      </c>
      <c r="M64" s="2">
        <v>1.0556071646429179</v>
      </c>
      <c r="N64" s="2">
        <v>1.1174661727895663</v>
      </c>
      <c r="O64" s="13">
        <v>0.98</v>
      </c>
      <c r="P64" s="14">
        <f>AVERAGE('Industry Averages'!$H64,'Industry Averages'!$L64:$O64)</f>
        <v>1.1309527138386362</v>
      </c>
    </row>
    <row r="65" spans="1:16" x14ac:dyDescent="0.2">
      <c r="A65" s="28" t="s">
        <v>77</v>
      </c>
      <c r="B65" s="1">
        <v>183</v>
      </c>
      <c r="C65" s="2">
        <v>1.3197265447114099</v>
      </c>
      <c r="D65" s="4">
        <v>0.31126463243114461</v>
      </c>
      <c r="E65" s="4">
        <v>2.0397972718181213E-2</v>
      </c>
      <c r="F65" s="2">
        <f t="shared" si="0"/>
        <v>1.0753761535945232</v>
      </c>
      <c r="G65" s="4">
        <v>4.6642983370315139E-2</v>
      </c>
      <c r="H65" s="2">
        <f t="shared" si="1"/>
        <v>1.1279889221313977</v>
      </c>
      <c r="I65" s="5">
        <v>0.67082669948982376</v>
      </c>
      <c r="J65" s="4">
        <v>0.55475619593509207</v>
      </c>
      <c r="K65" s="36">
        <v>2.2132373524358773</v>
      </c>
      <c r="L65" s="2">
        <v>1.0036901148132051</v>
      </c>
      <c r="M65" s="2">
        <v>1.0743174544514105</v>
      </c>
      <c r="N65" s="2">
        <v>1.0767106396403761</v>
      </c>
      <c r="O65" s="13">
        <v>0.81</v>
      </c>
      <c r="P65" s="14">
        <f>AVERAGE('Industry Averages'!$H65,'Industry Averages'!$L65:$O65)</f>
        <v>1.0185414262072778</v>
      </c>
    </row>
    <row r="66" spans="1:16" x14ac:dyDescent="0.2">
      <c r="A66" s="28" t="s">
        <v>22</v>
      </c>
      <c r="B66" s="1">
        <v>21</v>
      </c>
      <c r="C66" s="2">
        <v>1.3956242779823214</v>
      </c>
      <c r="D66" s="4">
        <v>0.87156134100979177</v>
      </c>
      <c r="E66" s="4">
        <v>9.7598759454309292E-2</v>
      </c>
      <c r="F66" s="2">
        <f t="shared" si="0"/>
        <v>0.85294606325295241</v>
      </c>
      <c r="G66" s="4">
        <v>1.3377284719147023E-2</v>
      </c>
      <c r="H66" s="2">
        <f t="shared" si="1"/>
        <v>0.86451087132141691</v>
      </c>
      <c r="I66" s="5">
        <v>0.4074180030414814</v>
      </c>
      <c r="J66" s="4">
        <v>0.44980453975922519</v>
      </c>
      <c r="K66" s="36">
        <v>0.38509928486510286</v>
      </c>
      <c r="L66" s="2">
        <v>0.71646756268516709</v>
      </c>
      <c r="M66" s="2">
        <v>0.6231608561764338</v>
      </c>
      <c r="N66" s="2">
        <v>0.6175192303191579</v>
      </c>
      <c r="O66" s="13">
        <v>0.6</v>
      </c>
      <c r="P66" s="14">
        <f>AVERAGE('Industry Averages'!$H66,'Industry Averages'!$L66:$O66)</f>
        <v>0.6843317041004352</v>
      </c>
    </row>
    <row r="67" spans="1:16" x14ac:dyDescent="0.2">
      <c r="A67" s="28" t="s">
        <v>23</v>
      </c>
      <c r="B67" s="1">
        <v>100</v>
      </c>
      <c r="C67" s="2">
        <v>1.495800528896629</v>
      </c>
      <c r="D67" s="4">
        <v>0.54126833527180096</v>
      </c>
      <c r="E67" s="4">
        <v>3.8890897214253782E-2</v>
      </c>
      <c r="F67" s="2">
        <f t="shared" si="0"/>
        <v>1.0721616918220747</v>
      </c>
      <c r="G67" s="4">
        <v>9.0751295272924748E-2</v>
      </c>
      <c r="H67" s="2">
        <f t="shared" si="1"/>
        <v>1.1791731857829815</v>
      </c>
      <c r="I67" s="5">
        <v>0.55183407867380652</v>
      </c>
      <c r="J67" s="4">
        <v>0.49634640471939451</v>
      </c>
      <c r="K67" s="36">
        <v>0.61609775788589305</v>
      </c>
      <c r="L67" s="2">
        <v>1.0558983129597594</v>
      </c>
      <c r="M67" s="2">
        <v>1.0668864769579942</v>
      </c>
      <c r="N67" s="2">
        <v>1.2186547171181339</v>
      </c>
      <c r="O67" s="13">
        <v>0.83</v>
      </c>
      <c r="P67" s="14">
        <f>AVERAGE('Industry Averages'!$H67,'Industry Averages'!$L67:$O67)</f>
        <v>1.0701225385637738</v>
      </c>
    </row>
    <row r="68" spans="1:16" x14ac:dyDescent="0.2">
      <c r="A68" s="28" t="s">
        <v>24</v>
      </c>
      <c r="B68" s="1">
        <v>26</v>
      </c>
      <c r="C68" s="2">
        <v>1.0097052308922077</v>
      </c>
      <c r="D68" s="4">
        <v>0.49684918468087202</v>
      </c>
      <c r="E68" s="4">
        <v>0.17094834179847168</v>
      </c>
      <c r="F68" s="2">
        <f t="shared" si="0"/>
        <v>0.74095934645843842</v>
      </c>
      <c r="G68" s="4">
        <v>4.7972086996558062E-2</v>
      </c>
      <c r="H68" s="2">
        <f t="shared" si="1"/>
        <v>0.77829582130724728</v>
      </c>
      <c r="I68" s="5">
        <v>0.35122981229611011</v>
      </c>
      <c r="J68" s="4">
        <v>0.26384174426916995</v>
      </c>
      <c r="K68" s="36">
        <v>0.10735039974142534</v>
      </c>
      <c r="L68" s="2">
        <v>0.55106848014820298</v>
      </c>
      <c r="M68" s="2">
        <v>0.73705502274807633</v>
      </c>
      <c r="N68" s="2">
        <v>0.67817351673939641</v>
      </c>
      <c r="O68" s="13">
        <v>0.68</v>
      </c>
      <c r="P68" s="14">
        <f>AVERAGE('Industry Averages'!$H68,'Industry Averages'!$L68:$O68)</f>
        <v>0.68491856818858465</v>
      </c>
    </row>
    <row r="69" spans="1:16" x14ac:dyDescent="0.2">
      <c r="A69" s="28" t="s">
        <v>25</v>
      </c>
      <c r="B69" s="1">
        <v>11</v>
      </c>
      <c r="C69" s="2">
        <v>1.2135156840120447</v>
      </c>
      <c r="D69" s="4">
        <v>0.41323022264216414</v>
      </c>
      <c r="E69" s="4">
        <v>0.12009597461534449</v>
      </c>
      <c r="F69" s="2">
        <f t="shared" si="0"/>
        <v>0.9322845368886683</v>
      </c>
      <c r="G69" s="4">
        <v>6.6311046078460542E-2</v>
      </c>
      <c r="H69" s="2">
        <f t="shared" si="1"/>
        <v>0.9984958405826988</v>
      </c>
      <c r="I69" s="5">
        <v>0.46052768938071681</v>
      </c>
      <c r="J69" s="4">
        <v>0.3060750308260442</v>
      </c>
      <c r="K69" s="36">
        <v>0.52829885445031133</v>
      </c>
      <c r="L69" s="2">
        <v>0.97753020034772831</v>
      </c>
      <c r="M69" s="2">
        <v>1.1728745712683208</v>
      </c>
      <c r="N69" s="2">
        <v>1.2543747470505289</v>
      </c>
      <c r="O69" s="13">
        <v>0.96</v>
      </c>
      <c r="P69" s="14">
        <f>AVERAGE('Industry Averages'!$H69,'Industry Averages'!$L69:$O69)</f>
        <v>1.0726550718498553</v>
      </c>
    </row>
    <row r="70" spans="1:16" x14ac:dyDescent="0.2">
      <c r="A70" s="28" t="s">
        <v>26</v>
      </c>
      <c r="B70" s="1">
        <v>50</v>
      </c>
      <c r="C70" s="2">
        <v>0.83307251944889882</v>
      </c>
      <c r="D70" s="4">
        <v>0.71535920829006217</v>
      </c>
      <c r="E70" s="4">
        <v>0.15612686946193011</v>
      </c>
      <c r="F70" s="2">
        <f t="shared" si="0"/>
        <v>0.54727751320116502</v>
      </c>
      <c r="G70" s="4">
        <v>1.8273192395026738E-2</v>
      </c>
      <c r="H70" s="2">
        <f t="shared" si="1"/>
        <v>0.55746416310695091</v>
      </c>
      <c r="I70" s="5">
        <v>0.23815154632540472</v>
      </c>
      <c r="J70" s="4">
        <v>0.19494311438548956</v>
      </c>
      <c r="K70" s="36">
        <v>9.4691773518809419E-2</v>
      </c>
      <c r="L70" s="2">
        <v>0.32493565540349184</v>
      </c>
      <c r="M70" s="2">
        <v>0.3460165075906414</v>
      </c>
      <c r="N70" s="2">
        <v>0.37843539998307546</v>
      </c>
      <c r="O70" s="13">
        <v>0.43</v>
      </c>
      <c r="P70" s="14">
        <f>AVERAGE('Industry Averages'!$H70,'Industry Averages'!$L70:$O70)</f>
        <v>0.40737034521683191</v>
      </c>
    </row>
    <row r="71" spans="1:16" x14ac:dyDescent="0.2">
      <c r="A71" s="28" t="s">
        <v>27</v>
      </c>
      <c r="B71" s="1">
        <v>76</v>
      </c>
      <c r="C71" s="2">
        <v>0.98945219191732581</v>
      </c>
      <c r="D71" s="4">
        <v>0.12007701294421252</v>
      </c>
      <c r="E71" s="4">
        <v>3.1077207195816612E-2</v>
      </c>
      <c r="F71" s="2">
        <f t="shared" si="0"/>
        <v>0.90971041605253355</v>
      </c>
      <c r="G71" s="4">
        <v>7.8659963926726473E-2</v>
      </c>
      <c r="H71" s="2">
        <f t="shared" si="1"/>
        <v>0.9873774941222514</v>
      </c>
      <c r="I71" s="5">
        <v>0.74897464592141605</v>
      </c>
      <c r="J71" s="4">
        <v>0.56288380171731567</v>
      </c>
      <c r="K71" s="36">
        <v>0.74286207102701873</v>
      </c>
      <c r="L71" s="2">
        <v>0.94639980978395732</v>
      </c>
      <c r="M71" s="2">
        <v>1.1490747541483908</v>
      </c>
      <c r="N71" s="2">
        <v>1.3320479668619645</v>
      </c>
      <c r="O71" s="13">
        <v>0.75</v>
      </c>
      <c r="P71" s="14">
        <f>AVERAGE('Industry Averages'!$H71,'Industry Averages'!$L71:$O71)</f>
        <v>1.0329800049833129</v>
      </c>
    </row>
    <row r="72" spans="1:16" x14ac:dyDescent="0.2">
      <c r="A72" s="28" t="s">
        <v>108</v>
      </c>
      <c r="B72" s="1">
        <v>21</v>
      </c>
      <c r="C72" s="2">
        <v>1.6937211681264039</v>
      </c>
      <c r="D72" s="4">
        <v>0.36806593079822575</v>
      </c>
      <c r="E72" s="4">
        <v>0.11637806694296418</v>
      </c>
      <c r="F72" s="2">
        <f t="shared" si="0"/>
        <v>1.3350177468886717</v>
      </c>
      <c r="G72" s="4">
        <v>8.8267049825473481E-2</v>
      </c>
      <c r="H72" s="2">
        <f t="shared" si="1"/>
        <v>1.4642640113348089</v>
      </c>
      <c r="I72" s="5">
        <v>0.45364995963709198</v>
      </c>
      <c r="J72" s="4">
        <v>0.30800241644332438</v>
      </c>
      <c r="K72" s="36">
        <v>0.12740266400687408</v>
      </c>
      <c r="L72" s="2">
        <v>0.82623364138876865</v>
      </c>
      <c r="M72" s="2">
        <v>0.89788591137584506</v>
      </c>
      <c r="N72" s="2">
        <v>0.75678423138498629</v>
      </c>
      <c r="O72" s="13">
        <v>1.1000000000000001</v>
      </c>
      <c r="P72" s="14">
        <f>AVERAGE('Industry Averages'!$H72,'Industry Averages'!$L72:$O72)</f>
        <v>1.0090335590968817</v>
      </c>
    </row>
    <row r="73" spans="1:16" x14ac:dyDescent="0.2">
      <c r="A73" s="28" t="s">
        <v>28</v>
      </c>
      <c r="B73" s="1">
        <v>238</v>
      </c>
      <c r="C73" s="2">
        <v>1.3487431776038159</v>
      </c>
      <c r="D73" s="4">
        <v>0.53799554767505797</v>
      </c>
      <c r="E73" s="4">
        <v>1.9423738108976907E-2</v>
      </c>
      <c r="F73" s="2">
        <f t="shared" si="0"/>
        <v>0.96841214091233985</v>
      </c>
      <c r="G73" s="4">
        <v>2.0045615003219205E-2</v>
      </c>
      <c r="H73" s="2">
        <f t="shared" si="1"/>
        <v>0.98822165167975773</v>
      </c>
      <c r="I73" s="5">
        <v>0.25159601052840963</v>
      </c>
      <c r="J73" s="4">
        <v>0.3264730533309092</v>
      </c>
      <c r="K73" s="36">
        <v>0.24383369005044211</v>
      </c>
      <c r="L73" s="2">
        <v>0.421335920717823</v>
      </c>
      <c r="M73" s="2">
        <v>0.40946857953268101</v>
      </c>
      <c r="N73" s="2">
        <v>0.42562033756937268</v>
      </c>
      <c r="O73" s="13">
        <v>0.79</v>
      </c>
      <c r="P73" s="14">
        <f>AVERAGE('Industry Averages'!$H73,'Industry Averages'!$L73:$O73)</f>
        <v>0.60692929789992689</v>
      </c>
    </row>
    <row r="74" spans="1:16" x14ac:dyDescent="0.2">
      <c r="A74" s="28" t="s">
        <v>78</v>
      </c>
      <c r="B74" s="1">
        <v>19</v>
      </c>
      <c r="C74" s="2">
        <v>1.0625427746169613</v>
      </c>
      <c r="D74" s="4">
        <v>0.79938289509001093</v>
      </c>
      <c r="E74" s="4">
        <v>2.6046233245563218E-2</v>
      </c>
      <c r="F74" s="2">
        <f t="shared" si="0"/>
        <v>0.67098803391695805</v>
      </c>
      <c r="G74" s="4">
        <v>9.6240817704539836E-2</v>
      </c>
      <c r="H74" s="2">
        <f t="shared" si="1"/>
        <v>0.74244118019660266</v>
      </c>
      <c r="I74" s="5">
        <v>0.68450997759874355</v>
      </c>
      <c r="J74" s="4">
        <v>0.5132233183429773</v>
      </c>
      <c r="K74" s="36">
        <v>0.76663403986056156</v>
      </c>
      <c r="L74" s="2">
        <v>0.61355811294464702</v>
      </c>
      <c r="M74" s="2">
        <v>0.87103759301648254</v>
      </c>
      <c r="N74" s="2">
        <v>0.89107405238567561</v>
      </c>
      <c r="O74" s="13">
        <v>0.56000000000000005</v>
      </c>
      <c r="P74" s="14">
        <f>AVERAGE('Industry Averages'!$H74,'Industry Averages'!$L74:$O74)</f>
        <v>0.73562218770868149</v>
      </c>
    </row>
    <row r="75" spans="1:16" x14ac:dyDescent="0.2">
      <c r="A75" s="28" t="s">
        <v>79</v>
      </c>
      <c r="B75" s="1">
        <v>10</v>
      </c>
      <c r="C75" s="2">
        <v>0.90643693715530971</v>
      </c>
      <c r="D75" s="4">
        <v>0.26406797693983391</v>
      </c>
      <c r="E75" s="4">
        <v>9.9355355740756157E-2</v>
      </c>
      <c r="F75" s="2">
        <f t="shared" si="0"/>
        <v>0.75994300957235172</v>
      </c>
      <c r="G75" s="4">
        <v>8.7995071868088318E-2</v>
      </c>
      <c r="H75" s="2">
        <f t="shared" si="1"/>
        <v>0.83326634114682563</v>
      </c>
      <c r="I75" s="5">
        <v>0.55149894438617486</v>
      </c>
      <c r="J75" s="4">
        <v>0.30698705855207647</v>
      </c>
      <c r="K75" s="36">
        <v>1.3716964597415013</v>
      </c>
      <c r="L75" s="2">
        <v>0.73331096910868621</v>
      </c>
      <c r="M75" s="2">
        <v>1.3273571545799101</v>
      </c>
      <c r="N75" s="2">
        <v>1.5017204419375949</v>
      </c>
      <c r="O75" s="13">
        <v>0.76</v>
      </c>
      <c r="P75" s="14">
        <f>AVERAGE('Industry Averages'!$H75,'Industry Averages'!$L75:$O75)</f>
        <v>1.0311309813546035</v>
      </c>
    </row>
    <row r="76" spans="1:16" x14ac:dyDescent="0.2">
      <c r="A76" s="28" t="s">
        <v>80</v>
      </c>
      <c r="B76" s="1">
        <v>51</v>
      </c>
      <c r="C76" s="2">
        <v>1.1453386880064795</v>
      </c>
      <c r="D76" s="4">
        <v>0.56364645469671903</v>
      </c>
      <c r="E76" s="4">
        <v>6.5377917871521002E-2</v>
      </c>
      <c r="F76" s="2">
        <f t="shared" ref="F76:F106" si="2">IF($F$8="Effective",C76/(1+(1-E76)*D76),C76/(1+(1-$F$9)*D76))</f>
        <v>0.81145561090026319</v>
      </c>
      <c r="G76" s="4">
        <v>6.8496664148954958E-2</v>
      </c>
      <c r="H76" s="2">
        <f t="shared" ref="H76:H106" si="3">F76/(1-G76)</f>
        <v>0.8711247503573315</v>
      </c>
      <c r="I76" s="5">
        <v>0.53579352510136369</v>
      </c>
      <c r="J76" s="4">
        <v>0.41428632688431055</v>
      </c>
      <c r="K76" s="36">
        <v>1.0280899652068991</v>
      </c>
      <c r="L76" s="2">
        <v>0.80185642216849129</v>
      </c>
      <c r="M76" s="2">
        <v>0.95287705840966175</v>
      </c>
      <c r="N76" s="2">
        <v>0.67504760776561479</v>
      </c>
      <c r="O76" s="13">
        <v>0.75</v>
      </c>
      <c r="P76" s="14">
        <f>AVERAGE('Industry Averages'!$H76,'Industry Averages'!$L76:$O76)</f>
        <v>0.81018116774021998</v>
      </c>
    </row>
    <row r="77" spans="1:16" x14ac:dyDescent="0.2">
      <c r="A77" s="28" t="s">
        <v>29</v>
      </c>
      <c r="B77" s="1">
        <v>60</v>
      </c>
      <c r="C77" s="2">
        <v>1.2275901387348778</v>
      </c>
      <c r="D77" s="4">
        <v>0.29578731919385876</v>
      </c>
      <c r="E77" s="4">
        <v>7.7527837364419802E-2</v>
      </c>
      <c r="F77" s="2">
        <f t="shared" si="2"/>
        <v>1.0095938468152796</v>
      </c>
      <c r="G77" s="4">
        <v>5.9646792317402927E-2</v>
      </c>
      <c r="H77" s="2">
        <f t="shared" si="3"/>
        <v>1.0736325867418679</v>
      </c>
      <c r="I77" s="5">
        <v>0.53748494323682527</v>
      </c>
      <c r="J77" s="4">
        <v>0.50354590966110735</v>
      </c>
      <c r="K77" s="36">
        <v>0.12460366814605978</v>
      </c>
      <c r="L77" s="2">
        <v>0.72607338801137411</v>
      </c>
      <c r="M77" s="2">
        <v>0.80923296728017891</v>
      </c>
      <c r="N77" s="2">
        <v>0.75402861704359259</v>
      </c>
      <c r="O77" s="13">
        <v>0.77</v>
      </c>
      <c r="P77" s="14">
        <f>AVERAGE('Industry Averages'!$H77,'Industry Averages'!$L77:$O77)</f>
        <v>0.82659351181540264</v>
      </c>
    </row>
    <row r="78" spans="1:16" x14ac:dyDescent="0.2">
      <c r="A78" s="28" t="s">
        <v>30</v>
      </c>
      <c r="B78" s="1">
        <v>2</v>
      </c>
      <c r="C78" s="2">
        <v>1.3712668800409711</v>
      </c>
      <c r="D78" s="4">
        <v>0.38849787024437626</v>
      </c>
      <c r="E78" s="4">
        <v>0.22964484800606366</v>
      </c>
      <c r="F78" s="2">
        <f t="shared" si="2"/>
        <v>1.0682947954721043</v>
      </c>
      <c r="G78" s="4">
        <v>0.17507905448895469</v>
      </c>
      <c r="H78" s="2">
        <f t="shared" si="3"/>
        <v>1.2950268765575916</v>
      </c>
      <c r="I78" s="5">
        <v>0.15558593647085689</v>
      </c>
      <c r="J78" s="4">
        <v>0.25945507184238659</v>
      </c>
      <c r="K78" s="36">
        <v>0.31859303428401825</v>
      </c>
      <c r="L78" s="2">
        <v>0.46721027861075448</v>
      </c>
      <c r="M78" s="2">
        <v>0.8820173563179452</v>
      </c>
      <c r="N78" s="2">
        <v>0.76985429252100079</v>
      </c>
      <c r="O78" s="13">
        <v>1.1299999999999999</v>
      </c>
      <c r="P78" s="14">
        <f>AVERAGE('Industry Averages'!$H78,'Industry Averages'!$L78:$O78)</f>
        <v>0.90882176080145849</v>
      </c>
    </row>
    <row r="79" spans="1:16" x14ac:dyDescent="0.2">
      <c r="A79" s="28" t="s">
        <v>81</v>
      </c>
      <c r="B79" s="1">
        <v>70</v>
      </c>
      <c r="C79" s="2">
        <v>1.5573890728698849</v>
      </c>
      <c r="D79" s="4">
        <v>0.27346661291046348</v>
      </c>
      <c r="E79" s="4">
        <v>7.1063431806450875E-2</v>
      </c>
      <c r="F79" s="2">
        <f t="shared" si="2"/>
        <v>1.298223834292461</v>
      </c>
      <c r="G79" s="4">
        <v>2.5478853654564985E-2</v>
      </c>
      <c r="H79" s="2">
        <f t="shared" si="3"/>
        <v>1.3321658941531931</v>
      </c>
      <c r="I79" s="5">
        <v>0.46784028711783421</v>
      </c>
      <c r="J79" s="4">
        <v>0.42757651363003341</v>
      </c>
      <c r="K79" s="36">
        <v>0.14340328315572037</v>
      </c>
      <c r="L79" s="2">
        <v>0.69579089837083374</v>
      </c>
      <c r="M79" s="2">
        <v>0.65106883994983511</v>
      </c>
      <c r="N79" s="2">
        <v>0.75189638132612358</v>
      </c>
      <c r="O79" s="13">
        <v>1.1100000000000001</v>
      </c>
      <c r="P79" s="14">
        <f>AVERAGE('Industry Averages'!$H79,'Industry Averages'!$L79:$O79)</f>
        <v>0.90818440275999701</v>
      </c>
    </row>
    <row r="80" spans="1:16" x14ac:dyDescent="0.2">
      <c r="A80" s="28" t="s">
        <v>82</v>
      </c>
      <c r="B80" s="1">
        <v>32</v>
      </c>
      <c r="C80" s="2">
        <v>1.3980328627998966</v>
      </c>
      <c r="D80" s="4">
        <v>0.3860233372062446</v>
      </c>
      <c r="E80" s="4">
        <v>0.14201758328986852</v>
      </c>
      <c r="F80" s="2">
        <f t="shared" si="2"/>
        <v>1.0906819280745927</v>
      </c>
      <c r="G80" s="4">
        <v>2.7471754266033144E-2</v>
      </c>
      <c r="H80" s="2">
        <f t="shared" si="3"/>
        <v>1.1214912603915739</v>
      </c>
      <c r="I80" s="5">
        <v>0.49840164938484433</v>
      </c>
      <c r="J80" s="4">
        <v>0.44491963485055586</v>
      </c>
      <c r="K80" s="36">
        <v>0.19286668108077137</v>
      </c>
      <c r="L80" s="2">
        <v>0.64728168498738969</v>
      </c>
      <c r="M80" s="2">
        <v>0.76099800140698393</v>
      </c>
      <c r="N80" s="2">
        <v>0.86851869321114017</v>
      </c>
      <c r="O80" s="13">
        <v>0.99</v>
      </c>
      <c r="P80" s="14">
        <f>AVERAGE('Industry Averages'!$H80,'Industry Averages'!$L80:$O80)</f>
        <v>0.87765792799941755</v>
      </c>
    </row>
    <row r="81" spans="1:16" x14ac:dyDescent="0.2">
      <c r="A81" s="28" t="s">
        <v>83</v>
      </c>
      <c r="B81" s="1">
        <v>16</v>
      </c>
      <c r="C81" s="2">
        <v>1.5246316572138299</v>
      </c>
      <c r="D81" s="4">
        <v>0.13443831414774843</v>
      </c>
      <c r="E81" s="4">
        <v>0.15504069060485154</v>
      </c>
      <c r="F81" s="2">
        <f t="shared" si="2"/>
        <v>1.3883764363362698</v>
      </c>
      <c r="G81" s="4">
        <v>2.155574634049711E-2</v>
      </c>
      <c r="H81" s="2">
        <f t="shared" si="3"/>
        <v>1.4189632481805372</v>
      </c>
      <c r="I81" s="5">
        <v>0.44467164293445188</v>
      </c>
      <c r="J81" s="4">
        <v>0.44734618546240157</v>
      </c>
      <c r="K81" s="36">
        <v>0.29762085748034101</v>
      </c>
      <c r="L81" s="2">
        <v>0.76337725014628455</v>
      </c>
      <c r="M81" s="2">
        <v>0.96727917776256678</v>
      </c>
      <c r="N81" s="2">
        <v>1.1509711433254448</v>
      </c>
      <c r="O81" s="13">
        <v>1.43</v>
      </c>
      <c r="P81" s="14">
        <f>AVERAGE('Industry Averages'!$H81,'Industry Averages'!$L81:$O81)</f>
        <v>1.1461181638829667</v>
      </c>
    </row>
    <row r="82" spans="1:16" x14ac:dyDescent="0.2">
      <c r="A82" s="28" t="s">
        <v>84</v>
      </c>
      <c r="B82" s="1">
        <v>68</v>
      </c>
      <c r="C82" s="2">
        <v>1.2810765889685047</v>
      </c>
      <c r="D82" s="4">
        <v>0.32380582460781004</v>
      </c>
      <c r="E82" s="4">
        <v>0.11697794257848181</v>
      </c>
      <c r="F82" s="2">
        <f t="shared" si="2"/>
        <v>1.0361526393187608</v>
      </c>
      <c r="G82" s="4">
        <v>2.6640363078590083E-2</v>
      </c>
      <c r="H82" s="2">
        <f t="shared" si="3"/>
        <v>1.0645116152504079</v>
      </c>
      <c r="I82" s="5">
        <v>0.51234296335270513</v>
      </c>
      <c r="J82" s="4">
        <v>0.43101350078053768</v>
      </c>
      <c r="K82" s="36">
        <v>0.20536510113455997</v>
      </c>
      <c r="L82" s="2">
        <v>0.87123518742109773</v>
      </c>
      <c r="M82" s="2">
        <v>0.98702118147956253</v>
      </c>
      <c r="N82" s="2">
        <v>0.89371496522206739</v>
      </c>
      <c r="O82" s="13">
        <v>0.75</v>
      </c>
      <c r="P82" s="14">
        <f>AVERAGE('Industry Averages'!$H82,'Industry Averages'!$L82:$O82)</f>
        <v>0.91329658987462703</v>
      </c>
    </row>
    <row r="83" spans="1:16" x14ac:dyDescent="0.2">
      <c r="A83" s="28" t="s">
        <v>85</v>
      </c>
      <c r="B83" s="1">
        <v>16</v>
      </c>
      <c r="C83" s="2">
        <v>1.1155492841734074</v>
      </c>
      <c r="D83" s="4">
        <v>0.16045708393440064</v>
      </c>
      <c r="E83" s="4">
        <v>0.18446535828310928</v>
      </c>
      <c r="F83" s="2">
        <f t="shared" si="2"/>
        <v>0.99858173901704983</v>
      </c>
      <c r="G83" s="4">
        <v>3.8305320689201137E-2</v>
      </c>
      <c r="H83" s="2">
        <f t="shared" si="3"/>
        <v>1.0383563104796276</v>
      </c>
      <c r="I83" s="5">
        <v>0.39137586362798538</v>
      </c>
      <c r="J83" s="4">
        <v>0.33881707698287428</v>
      </c>
      <c r="K83" s="36">
        <v>6.5832303010883997E-2</v>
      </c>
      <c r="L83" s="2">
        <v>0.87430045257361966</v>
      </c>
      <c r="M83" s="2">
        <v>0.7514861871220232</v>
      </c>
      <c r="N83" s="2">
        <v>0.94572679473428167</v>
      </c>
      <c r="O83" s="13">
        <v>0.81</v>
      </c>
      <c r="P83" s="14">
        <f>AVERAGE('Industry Averages'!$H83,'Industry Averages'!$L83:$O83)</f>
        <v>0.8839739489819104</v>
      </c>
    </row>
    <row r="84" spans="1:16" x14ac:dyDescent="0.2">
      <c r="A84" s="28" t="s">
        <v>86</v>
      </c>
      <c r="B84" s="1">
        <v>15</v>
      </c>
      <c r="C84" s="2">
        <v>0.29967567113248184</v>
      </c>
      <c r="D84" s="4">
        <v>0.68244027659696516</v>
      </c>
      <c r="E84" s="4">
        <v>0.13305899379117914</v>
      </c>
      <c r="F84" s="2">
        <f t="shared" si="2"/>
        <v>0.20002629237639352</v>
      </c>
      <c r="G84" s="4">
        <v>5.6510738515788098E-2</v>
      </c>
      <c r="H84" s="2">
        <f t="shared" si="3"/>
        <v>0.21200696239163366</v>
      </c>
      <c r="I84" s="5">
        <v>0.40804844724535022</v>
      </c>
      <c r="J84" s="4">
        <v>0.34269086272021693</v>
      </c>
      <c r="K84" s="36">
        <v>0.32251809442343288</v>
      </c>
      <c r="L84" s="2">
        <v>0.43896032167678312</v>
      </c>
      <c r="M84" s="2">
        <v>0.28123262190943138</v>
      </c>
      <c r="N84" s="2">
        <v>0.34510306364726978</v>
      </c>
      <c r="O84" s="13">
        <v>0.15</v>
      </c>
      <c r="P84" s="14">
        <f>AVERAGE('Industry Averages'!$H84,'Industry Averages'!$L84:$O84)</f>
        <v>0.28546059392502354</v>
      </c>
    </row>
    <row r="85" spans="1:16" x14ac:dyDescent="0.2">
      <c r="A85" s="28" t="s">
        <v>110</v>
      </c>
      <c r="B85" s="1">
        <v>60</v>
      </c>
      <c r="C85" s="2">
        <v>1.1038085146753778</v>
      </c>
      <c r="D85" s="4">
        <v>8.1588805578689083E-2</v>
      </c>
      <c r="E85" s="4">
        <v>4.7596026123917869E-2</v>
      </c>
      <c r="F85" s="2">
        <f t="shared" si="2"/>
        <v>1.0417613856533541</v>
      </c>
      <c r="G85" s="4">
        <v>2.1823458147503191E-2</v>
      </c>
      <c r="H85" s="2">
        <f t="shared" si="3"/>
        <v>1.0650034437346438</v>
      </c>
      <c r="I85" s="5">
        <v>0.55818859225309558</v>
      </c>
      <c r="J85" s="4">
        <v>0.58817664787562396</v>
      </c>
      <c r="K85" s="36">
        <v>0.76493849846520889</v>
      </c>
      <c r="L85" s="2">
        <v>1.123659807701672</v>
      </c>
      <c r="M85" s="2">
        <v>1.34449825920508</v>
      </c>
      <c r="N85" s="2">
        <v>1.1594182467938388</v>
      </c>
      <c r="O85" s="13">
        <v>1.1399999999999999</v>
      </c>
      <c r="P85" s="14">
        <f>AVERAGE('Industry Averages'!$H85,'Industry Averages'!$L85:$O85)</f>
        <v>1.1665159514870469</v>
      </c>
    </row>
    <row r="86" spans="1:16" x14ac:dyDescent="0.2">
      <c r="A86" s="28" t="s">
        <v>87</v>
      </c>
      <c r="B86" s="1">
        <v>76</v>
      </c>
      <c r="C86" s="2">
        <v>1.4433927807361351</v>
      </c>
      <c r="D86" s="4">
        <v>0.347546513914196</v>
      </c>
      <c r="E86" s="4">
        <v>0.14674961018594415</v>
      </c>
      <c r="F86" s="2">
        <f t="shared" si="2"/>
        <v>1.151298134067299</v>
      </c>
      <c r="G86" s="4">
        <v>6.3196751352004185E-2</v>
      </c>
      <c r="H86" s="2">
        <f t="shared" si="3"/>
        <v>1.2289647113509314</v>
      </c>
      <c r="I86" s="5">
        <v>0.47965111991063697</v>
      </c>
      <c r="J86" s="4">
        <v>0.45572346106389527</v>
      </c>
      <c r="K86" s="36">
        <v>0.19800906274427738</v>
      </c>
      <c r="L86" s="2">
        <v>0.82009589746205391</v>
      </c>
      <c r="M86" s="2">
        <v>0.80006504109099119</v>
      </c>
      <c r="N86" s="2">
        <v>0.69034637967944268</v>
      </c>
      <c r="O86" s="13">
        <v>1.03</v>
      </c>
      <c r="P86" s="14">
        <f>AVERAGE('Industry Averages'!$H86,'Industry Averages'!$L86:$O86)</f>
        <v>0.91389440591668392</v>
      </c>
    </row>
    <row r="87" spans="1:16" x14ac:dyDescent="0.2">
      <c r="A87" s="28" t="s">
        <v>88</v>
      </c>
      <c r="B87" s="1">
        <v>2</v>
      </c>
      <c r="C87" s="2">
        <v>1.1565055181846227</v>
      </c>
      <c r="D87" s="4">
        <v>1.5455399226043323</v>
      </c>
      <c r="E87" s="4">
        <v>0.17415730337078653</v>
      </c>
      <c r="F87" s="2">
        <f t="shared" si="2"/>
        <v>0.54340829350624309</v>
      </c>
      <c r="G87" s="4">
        <v>7.773869095788212E-2</v>
      </c>
      <c r="H87" s="2">
        <f t="shared" si="3"/>
        <v>0.58921293583338064</v>
      </c>
      <c r="I87" s="5">
        <v>0.56019844679970721</v>
      </c>
      <c r="J87" s="4">
        <v>0.47055042286877913</v>
      </c>
      <c r="K87" s="36">
        <v>0.50207812461768708</v>
      </c>
      <c r="L87" s="2">
        <v>0.63726360428336914</v>
      </c>
      <c r="M87" s="2">
        <v>0.23902988074589715</v>
      </c>
      <c r="N87" s="2">
        <v>0.45318132931651134</v>
      </c>
      <c r="O87" s="13">
        <v>0.54</v>
      </c>
      <c r="P87" s="14">
        <f>AVERAGE('Industry Averages'!$H87,'Industry Averages'!$L87:$O87)</f>
        <v>0.49173755003583164</v>
      </c>
    </row>
    <row r="88" spans="1:16" x14ac:dyDescent="0.2">
      <c r="A88" s="28" t="s">
        <v>31</v>
      </c>
      <c r="B88" s="1">
        <v>67</v>
      </c>
      <c r="C88" s="2">
        <v>1.1624544797886844</v>
      </c>
      <c r="D88" s="4">
        <v>6.7767271139529683E-2</v>
      </c>
      <c r="E88" s="4">
        <v>6.8004294378812391E-2</v>
      </c>
      <c r="F88" s="2">
        <f t="shared" si="2"/>
        <v>1.1076584945134653</v>
      </c>
      <c r="G88" s="4">
        <v>2.4794908663510036E-2</v>
      </c>
      <c r="H88" s="2">
        <f t="shared" si="3"/>
        <v>1.135821074309048</v>
      </c>
      <c r="I88" s="5">
        <v>0.45878518181136346</v>
      </c>
      <c r="J88" s="4">
        <v>0.37456362089820239</v>
      </c>
      <c r="K88" s="36">
        <v>0.30699992044119229</v>
      </c>
      <c r="L88" s="2">
        <v>1.1567611674673315</v>
      </c>
      <c r="M88" s="2">
        <v>1.2637967280679967</v>
      </c>
      <c r="N88" s="2">
        <v>1.2368902767245551</v>
      </c>
      <c r="O88" s="13">
        <v>0.96</v>
      </c>
      <c r="P88" s="14">
        <f>AVERAGE('Industry Averages'!$H88,'Industry Averages'!$L88:$O88)</f>
        <v>1.1506538493137861</v>
      </c>
    </row>
    <row r="89" spans="1:16" x14ac:dyDescent="0.2">
      <c r="A89" s="28" t="s">
        <v>32</v>
      </c>
      <c r="B89" s="1">
        <v>34</v>
      </c>
      <c r="C89" s="2">
        <v>1.3390383903586967</v>
      </c>
      <c r="D89" s="4">
        <v>5.0396137651837467E-2</v>
      </c>
      <c r="E89" s="4">
        <v>9.1891386408625431E-2</v>
      </c>
      <c r="F89" s="2">
        <f t="shared" si="2"/>
        <v>1.2915242708563188</v>
      </c>
      <c r="G89" s="4">
        <v>3.7194816495711235E-2</v>
      </c>
      <c r="H89" s="2">
        <f t="shared" si="3"/>
        <v>1.3414180698068143</v>
      </c>
      <c r="I89" s="5">
        <v>0.42864259882115985</v>
      </c>
      <c r="J89" s="4">
        <v>0.33222794123720689</v>
      </c>
      <c r="K89" s="36">
        <v>0.55702374481844996</v>
      </c>
      <c r="L89" s="2">
        <v>0.98519547259696216</v>
      </c>
      <c r="M89" s="2">
        <v>1.3908894934763405</v>
      </c>
      <c r="N89" s="2">
        <v>1.2534843105487556</v>
      </c>
      <c r="O89" s="13">
        <v>1.07</v>
      </c>
      <c r="P89" s="14">
        <f>AVERAGE('Industry Averages'!$H89,'Industry Averages'!$L89:$O89)</f>
        <v>1.2081974692857747</v>
      </c>
    </row>
    <row r="90" spans="1:16" x14ac:dyDescent="0.2">
      <c r="A90" s="28" t="s">
        <v>89</v>
      </c>
      <c r="B90" s="1">
        <v>8</v>
      </c>
      <c r="C90" s="2">
        <v>0.99109853928181657</v>
      </c>
      <c r="D90" s="4">
        <v>0.3796393060024788</v>
      </c>
      <c r="E90" s="4">
        <v>3.1915366664873338E-2</v>
      </c>
      <c r="F90" s="2">
        <f t="shared" si="2"/>
        <v>0.77603168432771685</v>
      </c>
      <c r="G90" s="4">
        <v>3.2762332149074404E-2</v>
      </c>
      <c r="H90" s="2">
        <f t="shared" si="3"/>
        <v>0.80231747596426517</v>
      </c>
      <c r="I90" s="5">
        <v>0.52404023507385133</v>
      </c>
      <c r="J90" s="4">
        <v>0.51037332437897842</v>
      </c>
      <c r="K90" s="36">
        <v>0.23823677036160795</v>
      </c>
      <c r="L90" s="2">
        <v>1.0134798161115919</v>
      </c>
      <c r="M90" s="2">
        <v>0.77850734487942919</v>
      </c>
      <c r="N90" s="2">
        <v>1.5713945020074378</v>
      </c>
      <c r="O90" s="13">
        <v>0.74</v>
      </c>
      <c r="P90" s="14">
        <f>AVERAGE('Industry Averages'!$H90,'Industry Averages'!$L90:$O90)</f>
        <v>0.98113982779254483</v>
      </c>
    </row>
    <row r="91" spans="1:16" x14ac:dyDescent="0.2">
      <c r="A91" s="28" t="s">
        <v>33</v>
      </c>
      <c r="B91" s="1">
        <v>12</v>
      </c>
      <c r="C91" s="2">
        <v>1.1858211455148611</v>
      </c>
      <c r="D91" s="4">
        <v>5.7767779518234197E-2</v>
      </c>
      <c r="E91" s="4">
        <v>9.8596226529694311E-2</v>
      </c>
      <c r="F91" s="2">
        <f t="shared" si="2"/>
        <v>1.1378379731094752</v>
      </c>
      <c r="G91" s="4">
        <v>4.2620139555747477E-2</v>
      </c>
      <c r="H91" s="2">
        <f t="shared" si="3"/>
        <v>1.1884916532310223</v>
      </c>
      <c r="I91" s="5">
        <v>0.45068730168330445</v>
      </c>
      <c r="J91" s="4">
        <v>0.34714879795280845</v>
      </c>
      <c r="K91" s="36">
        <v>0.18312328752184959</v>
      </c>
      <c r="L91" s="2">
        <v>0.86065185848202708</v>
      </c>
      <c r="M91" s="2">
        <v>0.74128200359267893</v>
      </c>
      <c r="N91" s="2">
        <v>0.83360996909511786</v>
      </c>
      <c r="O91" s="13">
        <v>0.98</v>
      </c>
      <c r="P91" s="14">
        <f>AVERAGE('Industry Averages'!$H91,'Industry Averages'!$L91:$O91)</f>
        <v>0.92080709688016926</v>
      </c>
    </row>
    <row r="92" spans="1:16" x14ac:dyDescent="0.2">
      <c r="A92" s="28" t="s">
        <v>90</v>
      </c>
      <c r="B92" s="1">
        <v>88</v>
      </c>
      <c r="C92" s="2">
        <v>1.2040179086600062</v>
      </c>
      <c r="D92" s="4">
        <v>2.0386775865262677E-2</v>
      </c>
      <c r="E92" s="4">
        <v>2.2147461992311154E-2</v>
      </c>
      <c r="F92" s="2">
        <f t="shared" si="2"/>
        <v>1.1863620575849894</v>
      </c>
      <c r="G92" s="4">
        <v>1.7546128385641103E-2</v>
      </c>
      <c r="H92" s="2">
        <f t="shared" si="3"/>
        <v>1.2075498828617475</v>
      </c>
      <c r="I92" s="5">
        <v>0.69909442652939935</v>
      </c>
      <c r="J92" s="4">
        <v>0.54605972958610682</v>
      </c>
      <c r="K92" s="36">
        <v>0.58020083768557362</v>
      </c>
      <c r="L92" s="2">
        <v>0.9110162753522365</v>
      </c>
      <c r="M92" s="2">
        <v>1.2697947323690497</v>
      </c>
      <c r="N92" s="2">
        <v>1.2858744552797758</v>
      </c>
      <c r="O92" s="13">
        <v>0.96</v>
      </c>
      <c r="P92" s="14">
        <f>AVERAGE('Industry Averages'!$H92,'Industry Averages'!$L92:$O92)</f>
        <v>1.1268470691725621</v>
      </c>
    </row>
    <row r="93" spans="1:16" x14ac:dyDescent="0.2">
      <c r="A93" s="28" t="s">
        <v>91</v>
      </c>
      <c r="B93" s="1">
        <v>36</v>
      </c>
      <c r="C93" s="2">
        <v>1.0043796741354865</v>
      </c>
      <c r="D93" s="4">
        <v>7.6747302723484206E-2</v>
      </c>
      <c r="E93" s="4">
        <v>1.2934552181830088E-2</v>
      </c>
      <c r="F93" s="2">
        <f t="shared" si="2"/>
        <v>0.95109412098746238</v>
      </c>
      <c r="G93" s="4">
        <v>2.4582681240628339E-2</v>
      </c>
      <c r="H93" s="2">
        <f t="shared" si="3"/>
        <v>0.97506380366216394</v>
      </c>
      <c r="I93" s="5">
        <v>0.60752141535228565</v>
      </c>
      <c r="J93" s="4">
        <v>0.38093997694500725</v>
      </c>
      <c r="K93" s="36">
        <v>0.26276851465057943</v>
      </c>
      <c r="L93" s="2">
        <v>1.1991307944510419</v>
      </c>
      <c r="M93" s="2">
        <v>1.3051434552841432</v>
      </c>
      <c r="N93" s="2">
        <v>1.5032034061310999</v>
      </c>
      <c r="O93" s="13">
        <v>0.75</v>
      </c>
      <c r="P93" s="14">
        <f>AVERAGE('Industry Averages'!$H93,'Industry Averages'!$L93:$O93)</f>
        <v>1.1465082919056897</v>
      </c>
    </row>
    <row r="94" spans="1:16" x14ac:dyDescent="0.2">
      <c r="A94" s="28" t="s">
        <v>92</v>
      </c>
      <c r="B94" s="1">
        <v>375</v>
      </c>
      <c r="C94" s="2">
        <v>1.1414617043012938</v>
      </c>
      <c r="D94" s="4">
        <v>5.6782490295336163E-2</v>
      </c>
      <c r="E94" s="4">
        <v>3.3602921108159101E-2</v>
      </c>
      <c r="F94" s="2">
        <f t="shared" si="2"/>
        <v>1.0960299288773827</v>
      </c>
      <c r="G94" s="4">
        <v>2.3542157282446012E-2</v>
      </c>
      <c r="H94" s="2">
        <f t="shared" si="3"/>
        <v>1.1224549396080949</v>
      </c>
      <c r="I94" s="5">
        <v>0.55663727366613958</v>
      </c>
      <c r="J94" s="4">
        <v>0.45739896259792873</v>
      </c>
      <c r="K94" s="36">
        <v>0.2451594738392239</v>
      </c>
      <c r="L94" s="2">
        <v>1.0202561296564998</v>
      </c>
      <c r="M94" s="2">
        <v>1.1619596463607587</v>
      </c>
      <c r="N94" s="2">
        <v>1.1491608268691911</v>
      </c>
      <c r="O94" s="13">
        <v>0.89</v>
      </c>
      <c r="P94" s="14">
        <f>AVERAGE('Industry Averages'!$H94,'Industry Averages'!$L94:$O94)</f>
        <v>1.0687663084989087</v>
      </c>
    </row>
    <row r="95" spans="1:16" x14ac:dyDescent="0.2">
      <c r="A95" s="28" t="s">
        <v>34</v>
      </c>
      <c r="B95" s="1">
        <v>28</v>
      </c>
      <c r="C95" s="2">
        <v>1.1331694544358604</v>
      </c>
      <c r="D95" s="4">
        <v>0.32870890214217896</v>
      </c>
      <c r="E95" s="4">
        <v>0.13300492064676894</v>
      </c>
      <c r="F95" s="2">
        <f t="shared" si="2"/>
        <v>0.9138776577006712</v>
      </c>
      <c r="G95" s="4">
        <v>6.9898581463988016E-2</v>
      </c>
      <c r="H95" s="2">
        <f t="shared" si="3"/>
        <v>0.98255699807352492</v>
      </c>
      <c r="I95" s="5">
        <v>0.44237106776765395</v>
      </c>
      <c r="J95" s="4">
        <v>0.33128196982890901</v>
      </c>
      <c r="K95" s="36">
        <v>0.46714208646513322</v>
      </c>
      <c r="L95" s="2">
        <v>1.5326927281923055</v>
      </c>
      <c r="M95" s="2">
        <v>1.2948714024708063</v>
      </c>
      <c r="N95" s="2">
        <v>1.2855689138232198</v>
      </c>
      <c r="O95" s="13">
        <v>0.78</v>
      </c>
      <c r="P95" s="14">
        <f>AVERAGE('Industry Averages'!$H95,'Industry Averages'!$L95:$O95)</f>
        <v>1.1751380085119716</v>
      </c>
    </row>
    <row r="96" spans="1:16" x14ac:dyDescent="0.2">
      <c r="A96" s="28" t="s">
        <v>93</v>
      </c>
      <c r="B96" s="1">
        <v>17</v>
      </c>
      <c r="C96" s="2">
        <v>0.96476122265455444</v>
      </c>
      <c r="D96" s="4">
        <v>0.7830760075058133</v>
      </c>
      <c r="E96" s="4">
        <v>3.262065647674383E-2</v>
      </c>
      <c r="F96" s="2">
        <f t="shared" si="2"/>
        <v>0.61385422575776927</v>
      </c>
      <c r="G96" s="4">
        <v>2.1325327087498208E-2</v>
      </c>
      <c r="H96" s="2">
        <f t="shared" si="3"/>
        <v>0.62723011307829235</v>
      </c>
      <c r="I96" s="5">
        <v>0.60374240179739258</v>
      </c>
      <c r="J96" s="4">
        <v>0.48157678673096171</v>
      </c>
      <c r="K96" s="36">
        <v>0.67463403309432501</v>
      </c>
      <c r="L96" s="2">
        <v>0.70836900322043828</v>
      </c>
      <c r="M96" s="2">
        <v>0.70626583312516422</v>
      </c>
      <c r="N96" s="2">
        <v>0.59690807402526536</v>
      </c>
      <c r="O96" s="13">
        <v>0.39</v>
      </c>
      <c r="P96" s="14">
        <f>AVERAGE('Industry Averages'!$H96,'Industry Averages'!$L96:$O96)</f>
        <v>0.60575460468983211</v>
      </c>
    </row>
    <row r="97" spans="1:16" x14ac:dyDescent="0.2">
      <c r="A97" s="28" t="s">
        <v>35</v>
      </c>
      <c r="B97" s="1">
        <v>82</v>
      </c>
      <c r="C97" s="2">
        <v>1.083144981802276</v>
      </c>
      <c r="D97" s="4">
        <v>8.732071003585426E-2</v>
      </c>
      <c r="E97" s="4">
        <v>5.2943230333509006E-2</v>
      </c>
      <c r="F97" s="2">
        <f t="shared" si="2"/>
        <v>1.0182382803738836</v>
      </c>
      <c r="G97" s="4">
        <v>3.6547009350727452E-2</v>
      </c>
      <c r="H97" s="2">
        <f t="shared" si="3"/>
        <v>1.0568634798545709</v>
      </c>
      <c r="I97" s="5">
        <v>0.55018770239803805</v>
      </c>
      <c r="J97" s="4">
        <v>0.40529263124804915</v>
      </c>
      <c r="K97" s="36">
        <v>0.14837047473150108</v>
      </c>
      <c r="L97" s="2">
        <v>0.95898598463913076</v>
      </c>
      <c r="M97" s="2">
        <v>1.0228587017593667</v>
      </c>
      <c r="N97" s="2">
        <v>0.83597865832287344</v>
      </c>
      <c r="O97" s="13">
        <v>0.83</v>
      </c>
      <c r="P97" s="14">
        <f>AVERAGE('Industry Averages'!$H97,'Industry Averages'!$L97:$O97)</f>
        <v>0.94093736491518831</v>
      </c>
    </row>
    <row r="98" spans="1:16" x14ac:dyDescent="0.2">
      <c r="A98" s="28" t="s">
        <v>36</v>
      </c>
      <c r="B98" s="1">
        <v>42</v>
      </c>
      <c r="C98" s="2">
        <v>0.84601845269966747</v>
      </c>
      <c r="D98" s="4">
        <v>1.0048315522713387</v>
      </c>
      <c r="E98" s="4">
        <v>5.8553602769707593E-2</v>
      </c>
      <c r="F98" s="2">
        <f t="shared" si="2"/>
        <v>0.48803303122329822</v>
      </c>
      <c r="G98" s="4">
        <v>4.1481254897412903E-2</v>
      </c>
      <c r="H98" s="2">
        <f t="shared" si="3"/>
        <v>0.50915335116483895</v>
      </c>
      <c r="I98" s="5">
        <v>0.59758553043603202</v>
      </c>
      <c r="J98" s="4">
        <v>0.38672324243299799</v>
      </c>
      <c r="K98" s="36">
        <v>0.26213300463252914</v>
      </c>
      <c r="L98" s="2">
        <v>0.71930948488842505</v>
      </c>
      <c r="M98" s="2">
        <v>0.74082603271700076</v>
      </c>
      <c r="N98" s="2">
        <v>0.66658422431944475</v>
      </c>
      <c r="O98" s="13">
        <v>0.42</v>
      </c>
      <c r="P98" s="14">
        <f>AVERAGE('Industry Averages'!$H98,'Industry Averages'!$L98:$O98)</f>
        <v>0.61117461861794187</v>
      </c>
    </row>
    <row r="99" spans="1:16" x14ac:dyDescent="0.2">
      <c r="A99" s="28" t="s">
        <v>37</v>
      </c>
      <c r="B99" s="1">
        <v>16</v>
      </c>
      <c r="C99" s="2">
        <v>0.99735259995367076</v>
      </c>
      <c r="D99" s="4">
        <v>0.25981352714614103</v>
      </c>
      <c r="E99" s="4">
        <v>8.2259892736233187E-2</v>
      </c>
      <c r="F99" s="2">
        <f t="shared" si="2"/>
        <v>0.83834822681100096</v>
      </c>
      <c r="G99" s="4">
        <v>2.7719203708636182E-2</v>
      </c>
      <c r="H99" s="2">
        <f t="shared" si="3"/>
        <v>0.86224908484130214</v>
      </c>
      <c r="I99" s="5">
        <v>0.66319582806215882</v>
      </c>
      <c r="J99" s="4">
        <v>0.248828343980245</v>
      </c>
      <c r="K99" s="36">
        <v>5.5681502215128929E-2</v>
      </c>
      <c r="L99" s="2">
        <v>1.1518437689270005</v>
      </c>
      <c r="M99" s="2">
        <v>1.1252643536813445</v>
      </c>
      <c r="N99" s="2">
        <v>1.426322641272642</v>
      </c>
      <c r="O99" s="13">
        <v>0.61</v>
      </c>
      <c r="P99" s="14">
        <f>AVERAGE('Industry Averages'!$H99,'Industry Averages'!$L99:$O99)</f>
        <v>1.035135969744458</v>
      </c>
    </row>
    <row r="100" spans="1:16" x14ac:dyDescent="0.2">
      <c r="A100" s="28" t="s">
        <v>94</v>
      </c>
      <c r="B100" s="1">
        <v>17</v>
      </c>
      <c r="C100" s="2">
        <v>0.79107781492951179</v>
      </c>
      <c r="D100" s="4">
        <v>0.22897584741889451</v>
      </c>
      <c r="E100" s="4">
        <v>0.14397951073532894</v>
      </c>
      <c r="F100" s="2">
        <f t="shared" si="2"/>
        <v>0.67778452599784023</v>
      </c>
      <c r="G100" s="4">
        <v>5.3128609931145036E-2</v>
      </c>
      <c r="H100" s="2">
        <f t="shared" si="3"/>
        <v>0.71581476967907198</v>
      </c>
      <c r="I100" s="5">
        <v>0.47307010176658615</v>
      </c>
      <c r="J100" s="4">
        <v>0.2833532543819442</v>
      </c>
      <c r="K100" s="36">
        <v>0.23639637226296786</v>
      </c>
      <c r="L100" s="2">
        <v>0.79664864200617935</v>
      </c>
      <c r="M100" s="2">
        <v>0.89929754045085275</v>
      </c>
      <c r="N100" s="2">
        <v>0.95727016951115262</v>
      </c>
      <c r="O100" s="13">
        <v>0.79</v>
      </c>
      <c r="P100" s="14">
        <f>AVERAGE('Industry Averages'!$H100,'Industry Averages'!$L100:$O100)</f>
        <v>0.83180622432945128</v>
      </c>
    </row>
    <row r="101" spans="1:16" x14ac:dyDescent="0.2">
      <c r="A101" s="28" t="s">
        <v>95</v>
      </c>
      <c r="B101" s="1">
        <v>4</v>
      </c>
      <c r="C101" s="2">
        <v>0.73244696143394594</v>
      </c>
      <c r="D101" s="4">
        <v>0.19937419167669126</v>
      </c>
      <c r="E101" s="4">
        <v>0.1734089072943138</v>
      </c>
      <c r="F101" s="2">
        <f t="shared" si="2"/>
        <v>0.6393883592151598</v>
      </c>
      <c r="G101" s="4">
        <v>1.2692648995482836E-2</v>
      </c>
      <c r="H101" s="2">
        <f t="shared" si="3"/>
        <v>0.64760822307726795</v>
      </c>
      <c r="I101" s="5">
        <v>0.35371684110317164</v>
      </c>
      <c r="J101" s="4">
        <v>0.16394179419082858</v>
      </c>
      <c r="K101" s="36">
        <v>0.11540691798196909</v>
      </c>
      <c r="L101" s="2">
        <v>0.86883727686550138</v>
      </c>
      <c r="M101" s="2">
        <v>2.0801518230331322</v>
      </c>
      <c r="N101" s="2">
        <v>1.8919831806779572</v>
      </c>
      <c r="O101" s="13">
        <v>0.74</v>
      </c>
      <c r="P101" s="14">
        <f>AVERAGE('Industry Averages'!$H101,'Industry Averages'!$L101:$O101)</f>
        <v>1.2457161007307718</v>
      </c>
    </row>
    <row r="102" spans="1:16" x14ac:dyDescent="0.2">
      <c r="A102" s="28" t="s">
        <v>38</v>
      </c>
      <c r="B102" s="1">
        <v>34</v>
      </c>
      <c r="C102" s="2">
        <v>1.4387162765613046</v>
      </c>
      <c r="D102" s="4">
        <v>0.26257704073915789</v>
      </c>
      <c r="E102" s="4">
        <v>0.16041445405580973</v>
      </c>
      <c r="F102" s="2">
        <f t="shared" si="2"/>
        <v>1.2072995937031812</v>
      </c>
      <c r="G102" s="4">
        <v>5.5681848820561743E-2</v>
      </c>
      <c r="H102" s="2">
        <f t="shared" si="3"/>
        <v>1.2784881792172302</v>
      </c>
      <c r="I102" s="5">
        <v>0.45744197432945261</v>
      </c>
      <c r="J102" s="4">
        <v>0.32991773770474286</v>
      </c>
      <c r="K102" s="36">
        <v>1.4879746387492985</v>
      </c>
      <c r="L102" s="2">
        <v>0.80694623223928075</v>
      </c>
      <c r="M102" s="2">
        <v>0.71085656044871004</v>
      </c>
      <c r="N102" s="2">
        <v>1.041066799245524</v>
      </c>
      <c r="O102" s="13">
        <v>0.94</v>
      </c>
      <c r="P102" s="14">
        <f>AVERAGE('Industry Averages'!$H102,'Industry Averages'!$L102:$O102)</f>
        <v>0.95547155423014907</v>
      </c>
    </row>
    <row r="103" spans="1:16" x14ac:dyDescent="0.2">
      <c r="A103" s="28" t="s">
        <v>96</v>
      </c>
      <c r="B103" s="1">
        <v>16</v>
      </c>
      <c r="C103" s="2">
        <v>0.89179459508359282</v>
      </c>
      <c r="D103" s="4">
        <v>0.69216713380343609</v>
      </c>
      <c r="E103" s="4">
        <v>9.7519335584020567E-2</v>
      </c>
      <c r="F103" s="2">
        <f t="shared" si="2"/>
        <v>0.59244353585288012</v>
      </c>
      <c r="G103" s="4">
        <v>6.3319883428386283E-3</v>
      </c>
      <c r="H103" s="2">
        <f t="shared" si="3"/>
        <v>0.59621878625724234</v>
      </c>
      <c r="I103" s="5">
        <v>0.1395428307557692</v>
      </c>
      <c r="J103" s="4">
        <v>0.18828200758700916</v>
      </c>
      <c r="K103" s="36">
        <v>8.8601830765747416E-2</v>
      </c>
      <c r="L103" s="2">
        <v>0.19528826349103087</v>
      </c>
      <c r="M103" s="2">
        <v>0.1745698394445703</v>
      </c>
      <c r="N103" s="2">
        <v>0.18968841681761509</v>
      </c>
      <c r="O103" s="13">
        <v>0.48</v>
      </c>
      <c r="P103" s="14">
        <f>AVERAGE('Industry Averages'!$H103,'Industry Averages'!$L103:$O103)</f>
        <v>0.32715306120209175</v>
      </c>
    </row>
    <row r="104" spans="1:16" s="12" customFormat="1" x14ac:dyDescent="0.2">
      <c r="A104" s="28" t="s">
        <v>97</v>
      </c>
      <c r="B104" s="1">
        <v>14</v>
      </c>
      <c r="C104" s="2">
        <v>0.76530503730492327</v>
      </c>
      <c r="D104" s="4">
        <v>0.34341456137280563</v>
      </c>
      <c r="E104" s="4">
        <v>0.10006141016199609</v>
      </c>
      <c r="F104" s="2">
        <f t="shared" si="2"/>
        <v>0.61190497094876928</v>
      </c>
      <c r="G104" s="4">
        <v>3.7040959746048431E-3</v>
      </c>
      <c r="H104" s="2">
        <f t="shared" si="3"/>
        <v>0.61417995243827894</v>
      </c>
      <c r="I104" s="5">
        <v>0.31518783564161568</v>
      </c>
      <c r="J104" s="4">
        <v>0.41013744101840538</v>
      </c>
      <c r="K104" s="36">
        <v>0.13967692225640521</v>
      </c>
      <c r="L104" s="2">
        <v>0.26742845919334141</v>
      </c>
      <c r="M104" s="2">
        <v>0.32295708453677063</v>
      </c>
      <c r="N104" s="2">
        <v>0.56532125712405057</v>
      </c>
      <c r="O104" s="13">
        <v>0.56999999999999995</v>
      </c>
      <c r="P104" s="14">
        <f>AVERAGE('Industry Averages'!$H104,'Industry Averages'!$L104:$O104)</f>
        <v>0.46797735065848822</v>
      </c>
    </row>
    <row r="105" spans="1:16" s="3" customFormat="1" x14ac:dyDescent="0.2">
      <c r="A105" s="28" t="s">
        <v>158</v>
      </c>
      <c r="B105" s="1">
        <v>7229</v>
      </c>
      <c r="C105" s="2">
        <v>1.0946791380880656</v>
      </c>
      <c r="D105" s="4">
        <v>0.40086553186563695</v>
      </c>
      <c r="E105" s="4">
        <v>7.0462315217597118E-2</v>
      </c>
      <c r="F105" s="2">
        <f t="shared" si="2"/>
        <v>0.84686072684081604</v>
      </c>
      <c r="G105" s="4">
        <v>6.8749919466916595E-2</v>
      </c>
      <c r="H105" s="2">
        <f t="shared" si="3"/>
        <v>0.90938056763016906</v>
      </c>
      <c r="I105" s="5">
        <v>0.4658854037077978</v>
      </c>
      <c r="J105" s="4">
        <v>0.41013744101840538</v>
      </c>
      <c r="K105" s="36">
        <v>0.10283255468876837</v>
      </c>
      <c r="L105" s="6">
        <v>0.7245711625183886</v>
      </c>
      <c r="M105" s="6">
        <v>0.80201739708391317</v>
      </c>
      <c r="N105" s="6">
        <v>0.82945377332234371</v>
      </c>
      <c r="O105" s="13">
        <v>0.75</v>
      </c>
      <c r="P105" s="14">
        <f>AVERAGE('Industry Averages'!$H105,'Industry Averages'!$L105:$O105)</f>
        <v>0.80308458011096295</v>
      </c>
    </row>
    <row r="106" spans="1:16" s="3" customFormat="1" x14ac:dyDescent="0.2">
      <c r="A106" s="28" t="s">
        <v>109</v>
      </c>
      <c r="B106" s="1">
        <v>5619</v>
      </c>
      <c r="C106" s="2">
        <v>1.1485779483113083</v>
      </c>
      <c r="D106" s="4">
        <v>0.19994270091968774</v>
      </c>
      <c r="E106" s="4">
        <v>6.0083275714545151E-2</v>
      </c>
      <c r="F106" s="2">
        <f t="shared" si="2"/>
        <v>1.0022861014517792</v>
      </c>
      <c r="G106" s="4">
        <v>3.6454976987537371E-2</v>
      </c>
      <c r="H106" s="2">
        <f t="shared" si="3"/>
        <v>1.0402068170288452</v>
      </c>
      <c r="I106" s="5">
        <v>0.53852666580251429</v>
      </c>
      <c r="J106" s="4">
        <v>0.44991555819827722</v>
      </c>
      <c r="K106" s="36">
        <v>0.10314973307916774</v>
      </c>
      <c r="L106" s="6">
        <v>0.90189374917391918</v>
      </c>
      <c r="M106" s="6">
        <v>0.99855894726946337</v>
      </c>
      <c r="N106" s="6">
        <v>1.0124816766890556</v>
      </c>
      <c r="O106" s="13">
        <v>0.86</v>
      </c>
      <c r="P106" s="14">
        <f>AVERAGE('Industry Averages'!$H106,'Industry Averages'!$L106:$O106)</f>
        <v>0.96262823803225661</v>
      </c>
    </row>
  </sheetData>
  <mergeCells count="12">
    <mergeCell ref="L9:P9"/>
    <mergeCell ref="I1:K1"/>
    <mergeCell ref="I2:K7"/>
    <mergeCell ref="B1:G1"/>
    <mergeCell ref="B2:G2"/>
    <mergeCell ref="B4:G4"/>
    <mergeCell ref="B5:G5"/>
    <mergeCell ref="B6:G6"/>
    <mergeCell ref="B7:G7"/>
    <mergeCell ref="H1:H7"/>
    <mergeCell ref="B3:E3"/>
    <mergeCell ref="F3:G3"/>
  </mergeCells>
  <phoneticPr fontId="1" type="noConversion"/>
  <hyperlinks>
    <hyperlink ref="B2" r:id="rId1"/>
    <hyperlink ref="B4" r:id="rId2"/>
    <hyperlink ref="B5" r:id="rId3" display="http://www.stern.nyu.edu/~adamodar/New_Home_Page/data.html"/>
    <hyperlink ref="B6" r:id="rId4" display="http://www.stern.nyu.edu/~adamodar/pc/datasets/indname.xls"/>
    <hyperlink ref="B7" r:id="rId5" display="http://www.stern.nyu.edu/~adamodar/New_Home_Page/datafile/variable.htm"/>
    <hyperlink ref="H1:H7" r:id="rId6" display="YouTube Video explaining estimation choices and process."/>
  </hyperlinks>
  <pageMargins left="0.75" right="0.75" top="1" bottom="1" header="0.5" footer="0.5"/>
  <pageSetup scale="60" orientation="landscape" horizontalDpi="4294967292" verticalDpi="4294967292"/>
  <headerFooter alignWithMargins="0">
    <oddHeader>&amp;L&amp;"Calibri,Regular"&amp;K000000Global Companies&amp;C&amp;"Calibri,Regular"&amp;K000000Betas by Sector&amp;R&amp;"Calibri,Regular"&amp;K000000January 2016</oddHeader>
  </headerFooter>
  <legacyDrawing r:id="rId7"/>
  <tableParts count="1">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baseColWidth="10" defaultRowHeight="16" x14ac:dyDescent="0.2"/>
  <sheetData>
    <row r="1" spans="1:1" x14ac:dyDescent="0.2">
      <c r="A1" s="18" t="s">
        <v>115</v>
      </c>
    </row>
    <row r="2" spans="1:1" x14ac:dyDescent="0.2">
      <c r="A2" s="18" t="s">
        <v>113</v>
      </c>
    </row>
  </sheetData>
  <pageMargins left="0.75" right="0.75" top="1" bottom="1"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Explanations &amp; FAQ</vt:lpstr>
      <vt:lpstr>Industry Averages</vt:lpstr>
      <vt:lpstr>Inputs</vt:lpstr>
      <vt:lpstr>'Industry Averages'!Print_Titles</vt:lpstr>
    </vt:vector>
  </TitlesOfParts>
  <Company>Stern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Jim Hess</cp:lastModifiedBy>
  <cp:lastPrinted>2016-01-07T13:20:28Z</cp:lastPrinted>
  <dcterms:created xsi:type="dcterms:W3CDTF">2014-01-06T21:28:12Z</dcterms:created>
  <dcterms:modified xsi:type="dcterms:W3CDTF">2022-07-25T13:14:20Z</dcterms:modified>
</cp:coreProperties>
</file>