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stinc-my.sharepoint.com/personal/rsattler_west-inc_com/Documents/Documents/ADFG/updated manuscripts/Calf Fate/"/>
    </mc:Choice>
  </mc:AlternateContent>
  <xr:revisionPtr revIDLastSave="129" documentId="13_ncr:1_{3E4C643C-236E-40A3-9660-5B1B10633A8B}" xr6:coauthVersionLast="47" xr6:coauthVersionMax="47" xr10:uidLastSave="{A216ACA2-C976-4B40-96BD-3A7FE2751E01}"/>
  <bookViews>
    <workbookView xWindow="28680" yWindow="-120" windowWidth="29040" windowHeight="15720" tabRatio="778" activeTab="1" xr2:uid="{00000000-000D-0000-FFFF-FFFF00000000}"/>
  </bookViews>
  <sheets>
    <sheet name="Individual COD to 14 Days" sheetId="6" r:id="rId1"/>
    <sheet name="COD Tables &amp; Charts" sheetId="7" r:id="rId2"/>
    <sheet name="Vet Necropsies" sheetId="8" r:id="rId3"/>
  </sheets>
  <definedNames>
    <definedName name="_xlnm._FilterDatabase" localSheetId="0" hidden="1">'Individual COD to 14 Days'!$A$1:$J$271</definedName>
    <definedName name="_xlnm._FilterDatabase" localSheetId="2" hidden="1">'Vet Necropsies'!$A$1:$F$16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7" l="1"/>
  <c r="B99" i="7"/>
  <c r="J99" i="7"/>
  <c r="H99" i="7"/>
  <c r="G99" i="7"/>
  <c r="F99" i="7"/>
  <c r="E99" i="7"/>
  <c r="D99" i="7"/>
  <c r="C99" i="7"/>
  <c r="C68" i="7"/>
  <c r="C64" i="7"/>
  <c r="C98" i="7"/>
  <c r="D98" i="7"/>
  <c r="E98" i="7"/>
  <c r="F98" i="7"/>
  <c r="G98" i="7"/>
  <c r="H98" i="7"/>
  <c r="J98" i="7"/>
  <c r="B98" i="7"/>
  <c r="D67" i="7"/>
  <c r="E67" i="7"/>
  <c r="F67" i="7"/>
  <c r="G67" i="7"/>
  <c r="H67" i="7"/>
  <c r="I67" i="7"/>
  <c r="J67" i="7"/>
  <c r="D128" i="7" l="1"/>
  <c r="E128" i="7"/>
  <c r="F128" i="7"/>
  <c r="G128" i="7"/>
  <c r="H128" i="7"/>
  <c r="I128" i="7"/>
  <c r="J128" i="7"/>
  <c r="K128" i="7"/>
  <c r="L128" i="7"/>
  <c r="M128" i="7"/>
  <c r="N128" i="7"/>
  <c r="O128" i="7"/>
  <c r="P128" i="7"/>
  <c r="R128" i="7"/>
  <c r="S128" i="7"/>
  <c r="C128" i="7"/>
  <c r="C137" i="7"/>
  <c r="C136" i="7"/>
  <c r="B137" i="7"/>
  <c r="B136" i="7"/>
  <c r="Y18" i="7"/>
  <c r="X18" i="7"/>
  <c r="W12" i="6"/>
  <c r="W13" i="6"/>
  <c r="W7" i="6"/>
  <c r="W6" i="6"/>
  <c r="B132" i="7" l="1"/>
  <c r="C132" i="7"/>
  <c r="C133" i="7"/>
  <c r="B133" i="7"/>
  <c r="W8" i="6"/>
  <c r="W14" i="6"/>
  <c r="J103" i="7" l="1"/>
  <c r="J104" i="7" l="1"/>
  <c r="J105" i="7"/>
  <c r="J106" i="7"/>
  <c r="J107" i="7"/>
  <c r="J108" i="7"/>
  <c r="J109" i="7"/>
  <c r="J110" i="7"/>
  <c r="H104" i="7"/>
  <c r="H105" i="7"/>
  <c r="H106" i="7"/>
  <c r="H107" i="7"/>
  <c r="H108" i="7"/>
  <c r="H109" i="7"/>
  <c r="H110" i="7"/>
  <c r="H103" i="7"/>
  <c r="G104" i="7"/>
  <c r="G105" i="7"/>
  <c r="G106" i="7"/>
  <c r="G107" i="7"/>
  <c r="G108" i="7"/>
  <c r="G109" i="7"/>
  <c r="G110" i="7"/>
  <c r="G103" i="7"/>
  <c r="F104" i="7"/>
  <c r="F105" i="7"/>
  <c r="F106" i="7"/>
  <c r="F107" i="7"/>
  <c r="F108" i="7"/>
  <c r="F109" i="7"/>
  <c r="F110" i="7"/>
  <c r="F103" i="7"/>
  <c r="E104" i="7"/>
  <c r="E105" i="7"/>
  <c r="E106" i="7"/>
  <c r="E107" i="7"/>
  <c r="E108" i="7"/>
  <c r="E109" i="7"/>
  <c r="E110" i="7"/>
  <c r="E103" i="7"/>
  <c r="D104" i="7"/>
  <c r="D105" i="7"/>
  <c r="D106" i="7"/>
  <c r="D107" i="7"/>
  <c r="D108" i="7"/>
  <c r="D109" i="7"/>
  <c r="D110" i="7"/>
  <c r="D103" i="7"/>
  <c r="C104" i="7"/>
  <c r="C105" i="7"/>
  <c r="C106" i="7"/>
  <c r="C107" i="7"/>
  <c r="C108" i="7"/>
  <c r="C109" i="7"/>
  <c r="C110" i="7"/>
  <c r="C103" i="7"/>
  <c r="B104" i="7"/>
  <c r="B105" i="7"/>
  <c r="B106" i="7"/>
  <c r="B107" i="7"/>
  <c r="B108" i="7"/>
  <c r="B109" i="7"/>
  <c r="B110" i="7"/>
  <c r="B103" i="7"/>
  <c r="J73" i="7"/>
  <c r="J74" i="7"/>
  <c r="J75" i="7"/>
  <c r="J76" i="7"/>
  <c r="J77" i="7"/>
  <c r="J78" i="7"/>
  <c r="J79" i="7"/>
  <c r="J72" i="7"/>
  <c r="I73" i="7"/>
  <c r="I74" i="7"/>
  <c r="I75" i="7"/>
  <c r="I76" i="7"/>
  <c r="I77" i="7"/>
  <c r="I78" i="7"/>
  <c r="I79" i="7"/>
  <c r="I72" i="7"/>
  <c r="H73" i="7"/>
  <c r="H74" i="7"/>
  <c r="H75" i="7"/>
  <c r="H76" i="7"/>
  <c r="H77" i="7"/>
  <c r="H78" i="7"/>
  <c r="H79" i="7"/>
  <c r="H72" i="7"/>
  <c r="G73" i="7"/>
  <c r="G74" i="7"/>
  <c r="G75" i="7"/>
  <c r="G76" i="7"/>
  <c r="G77" i="7"/>
  <c r="G78" i="7"/>
  <c r="G79" i="7"/>
  <c r="G72" i="7"/>
  <c r="F73" i="7"/>
  <c r="F74" i="7"/>
  <c r="F75" i="7"/>
  <c r="F76" i="7"/>
  <c r="F77" i="7"/>
  <c r="F78" i="7"/>
  <c r="F79" i="7"/>
  <c r="F72" i="7"/>
  <c r="E73" i="7"/>
  <c r="E74" i="7"/>
  <c r="E75" i="7"/>
  <c r="E76" i="7"/>
  <c r="E77" i="7"/>
  <c r="E78" i="7"/>
  <c r="E79" i="7"/>
  <c r="E72" i="7"/>
  <c r="D73" i="7"/>
  <c r="D74" i="7"/>
  <c r="D75" i="7"/>
  <c r="D76" i="7"/>
  <c r="D77" i="7"/>
  <c r="D78" i="7"/>
  <c r="D79" i="7"/>
  <c r="D72" i="7"/>
  <c r="C73" i="7"/>
  <c r="L73" i="7" s="1"/>
  <c r="C74" i="7"/>
  <c r="L74" i="7" s="1"/>
  <c r="C75" i="7"/>
  <c r="C76" i="7"/>
  <c r="L76" i="7" s="1"/>
  <c r="C77" i="7"/>
  <c r="C78" i="7"/>
  <c r="L78" i="7" s="1"/>
  <c r="C79" i="7"/>
  <c r="C72" i="7"/>
  <c r="B73" i="7"/>
  <c r="B74" i="7"/>
  <c r="B75" i="7"/>
  <c r="B76" i="7"/>
  <c r="B77" i="7"/>
  <c r="B78" i="7"/>
  <c r="B79" i="7"/>
  <c r="B72" i="7"/>
  <c r="B42" i="7"/>
  <c r="B113" i="7" l="1"/>
  <c r="C113" i="7"/>
  <c r="D113" i="7"/>
  <c r="E113" i="7"/>
  <c r="F113" i="7"/>
  <c r="G113" i="7"/>
  <c r="J113" i="7"/>
  <c r="H113" i="7"/>
  <c r="J112" i="7"/>
  <c r="K72" i="7"/>
  <c r="L79" i="7"/>
  <c r="E82" i="7"/>
  <c r="I82" i="7"/>
  <c r="D82" i="7"/>
  <c r="J82" i="7"/>
  <c r="G82" i="7"/>
  <c r="C82" i="7"/>
  <c r="F82" i="7"/>
  <c r="H82" i="7"/>
  <c r="L72" i="7"/>
  <c r="C81" i="7"/>
  <c r="C80" i="7"/>
  <c r="D81" i="7"/>
  <c r="E81" i="7"/>
  <c r="F81" i="7"/>
  <c r="G81" i="7"/>
  <c r="H81" i="7"/>
  <c r="I81" i="7"/>
  <c r="J81" i="7"/>
  <c r="B112" i="7"/>
  <c r="C112" i="7"/>
  <c r="D112" i="7"/>
  <c r="E112" i="7"/>
  <c r="F112" i="7"/>
  <c r="G112" i="7"/>
  <c r="H112" i="7"/>
  <c r="L77" i="7"/>
  <c r="L75" i="7"/>
  <c r="J111" i="7"/>
  <c r="G111" i="7"/>
  <c r="F111" i="7"/>
  <c r="C111" i="7"/>
  <c r="B111" i="7"/>
  <c r="K96" i="7"/>
  <c r="J95" i="7"/>
  <c r="J97" i="7" s="1"/>
  <c r="I95" i="7"/>
  <c r="H95" i="7"/>
  <c r="H97" i="7" s="1"/>
  <c r="G95" i="7"/>
  <c r="G97" i="7" s="1"/>
  <c r="F95" i="7"/>
  <c r="F97" i="7" s="1"/>
  <c r="E95" i="7"/>
  <c r="E97" i="7" s="1"/>
  <c r="D95" i="7"/>
  <c r="D97" i="7" s="1"/>
  <c r="C95" i="7"/>
  <c r="C97" i="7" s="1"/>
  <c r="B95" i="7"/>
  <c r="B97" i="7" s="1"/>
  <c r="K94" i="7"/>
  <c r="K93" i="7"/>
  <c r="K92" i="7"/>
  <c r="K91" i="7"/>
  <c r="K90" i="7"/>
  <c r="K89" i="7"/>
  <c r="K88" i="7"/>
  <c r="K87" i="7"/>
  <c r="K65" i="7"/>
  <c r="J64" i="7"/>
  <c r="I64" i="7"/>
  <c r="H64" i="7"/>
  <c r="G64" i="7"/>
  <c r="F64" i="7"/>
  <c r="E64" i="7"/>
  <c r="D64" i="7"/>
  <c r="C66" i="7"/>
  <c r="B64" i="7"/>
  <c r="B66" i="7" s="1"/>
  <c r="K63" i="7"/>
  <c r="K62" i="7"/>
  <c r="K61" i="7"/>
  <c r="K60" i="7"/>
  <c r="K59" i="7"/>
  <c r="K58" i="7"/>
  <c r="K57" i="7"/>
  <c r="K56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K37" i="7"/>
  <c r="J36" i="7"/>
  <c r="J38" i="7" s="1"/>
  <c r="I36" i="7"/>
  <c r="I38" i="7" s="1"/>
  <c r="H36" i="7"/>
  <c r="H38" i="7" s="1"/>
  <c r="G36" i="7"/>
  <c r="G38" i="7" s="1"/>
  <c r="F36" i="7"/>
  <c r="F38" i="7" s="1"/>
  <c r="E36" i="7"/>
  <c r="E38" i="7" s="1"/>
  <c r="D36" i="7"/>
  <c r="D38" i="7" s="1"/>
  <c r="C36" i="7"/>
  <c r="C38" i="7" s="1"/>
  <c r="B36" i="7"/>
  <c r="B38" i="7" s="1"/>
  <c r="K35" i="7"/>
  <c r="K34" i="7"/>
  <c r="K33" i="7"/>
  <c r="K32" i="7"/>
  <c r="K31" i="7"/>
  <c r="K30" i="7"/>
  <c r="K29" i="7"/>
  <c r="K28" i="7"/>
  <c r="P11" i="7"/>
  <c r="O11" i="7"/>
  <c r="N11" i="7"/>
  <c r="M11" i="7"/>
  <c r="M20" i="7" s="1"/>
  <c r="L11" i="7"/>
  <c r="L18" i="7" s="1"/>
  <c r="K11" i="7"/>
  <c r="K17" i="7" s="1"/>
  <c r="J11" i="7"/>
  <c r="J15" i="7" s="1"/>
  <c r="I11" i="7"/>
  <c r="H11" i="7"/>
  <c r="G11" i="7"/>
  <c r="F11" i="7"/>
  <c r="E11" i="7"/>
  <c r="E20" i="7" s="1"/>
  <c r="D11" i="7"/>
  <c r="D18" i="7" s="1"/>
  <c r="C11" i="7"/>
  <c r="C17" i="7" s="1"/>
  <c r="B11" i="7"/>
  <c r="B14" i="7" s="1"/>
  <c r="Q10" i="7"/>
  <c r="Q9" i="7"/>
  <c r="Q8" i="7"/>
  <c r="X120" i="7"/>
  <c r="Q7" i="7"/>
  <c r="Q6" i="7"/>
  <c r="Q5" i="7"/>
  <c r="Q4" i="7"/>
  <c r="Q3" i="7"/>
  <c r="D66" i="7" l="1"/>
  <c r="D68" i="7"/>
  <c r="E66" i="7"/>
  <c r="E68" i="7"/>
  <c r="F66" i="7"/>
  <c r="F68" i="7"/>
  <c r="I66" i="7"/>
  <c r="I68" i="7"/>
  <c r="J66" i="7"/>
  <c r="J68" i="7"/>
  <c r="G66" i="7"/>
  <c r="G68" i="7"/>
  <c r="H66" i="7"/>
  <c r="H68" i="7"/>
  <c r="H51" i="7"/>
  <c r="L48" i="7"/>
  <c r="I51" i="7"/>
  <c r="C51" i="7"/>
  <c r="J51" i="7"/>
  <c r="D51" i="7"/>
  <c r="L44" i="7"/>
  <c r="L49" i="7"/>
  <c r="L43" i="7"/>
  <c r="E51" i="7"/>
  <c r="L45" i="7"/>
  <c r="L42" i="7"/>
  <c r="F51" i="7"/>
  <c r="L46" i="7"/>
  <c r="B51" i="7"/>
  <c r="G51" i="7"/>
  <c r="L47" i="7"/>
  <c r="B15" i="7"/>
  <c r="E111" i="7"/>
  <c r="D16" i="7"/>
  <c r="M18" i="7"/>
  <c r="F16" i="7"/>
  <c r="N20" i="7"/>
  <c r="K107" i="7"/>
  <c r="M16" i="7"/>
  <c r="K105" i="7"/>
  <c r="O17" i="7"/>
  <c r="G50" i="7"/>
  <c r="F50" i="7"/>
  <c r="K46" i="7"/>
  <c r="K47" i="7"/>
  <c r="K48" i="7"/>
  <c r="E18" i="7"/>
  <c r="D17" i="7"/>
  <c r="D15" i="7"/>
  <c r="F18" i="7"/>
  <c r="E16" i="7"/>
  <c r="G20" i="7"/>
  <c r="K106" i="7"/>
  <c r="E15" i="7"/>
  <c r="O16" i="7"/>
  <c r="N18" i="7"/>
  <c r="I21" i="7"/>
  <c r="K49" i="7"/>
  <c r="K73" i="7"/>
  <c r="N21" i="7"/>
  <c r="K74" i="7"/>
  <c r="M15" i="7"/>
  <c r="E17" i="7"/>
  <c r="G19" i="7"/>
  <c r="O21" i="7"/>
  <c r="K42" i="7"/>
  <c r="K43" i="7"/>
  <c r="K109" i="7"/>
  <c r="K110" i="7"/>
  <c r="F21" i="7"/>
  <c r="F15" i="7"/>
  <c r="F19" i="7"/>
  <c r="N15" i="7"/>
  <c r="M17" i="7"/>
  <c r="H19" i="7"/>
  <c r="K44" i="7"/>
  <c r="E80" i="7"/>
  <c r="K75" i="7"/>
  <c r="K76" i="7"/>
  <c r="K78" i="7"/>
  <c r="K79" i="7"/>
  <c r="K45" i="7"/>
  <c r="K77" i="7"/>
  <c r="H20" i="7"/>
  <c r="K104" i="7"/>
  <c r="K108" i="7"/>
  <c r="G80" i="7"/>
  <c r="H111" i="7"/>
  <c r="K15" i="7"/>
  <c r="G16" i="7"/>
  <c r="F17" i="7"/>
  <c r="G18" i="7"/>
  <c r="M19" i="7"/>
  <c r="O20" i="7"/>
  <c r="P21" i="7"/>
  <c r="B50" i="7"/>
  <c r="J50" i="7"/>
  <c r="I80" i="7"/>
  <c r="H50" i="7"/>
  <c r="I50" i="7"/>
  <c r="H80" i="7"/>
  <c r="L15" i="7"/>
  <c r="K16" i="7"/>
  <c r="G17" i="7"/>
  <c r="N19" i="7"/>
  <c r="P20" i="7"/>
  <c r="B80" i="7"/>
  <c r="J80" i="7"/>
  <c r="O19" i="7"/>
  <c r="C50" i="7"/>
  <c r="F80" i="7"/>
  <c r="L17" i="7"/>
  <c r="O18" i="7"/>
  <c r="K36" i="7"/>
  <c r="K64" i="7"/>
  <c r="L61" i="7" s="1"/>
  <c r="D111" i="7"/>
  <c r="L16" i="7"/>
  <c r="P19" i="7"/>
  <c r="G21" i="7"/>
  <c r="D50" i="7"/>
  <c r="Q11" i="7"/>
  <c r="R5" i="7" s="1"/>
  <c r="C15" i="7"/>
  <c r="C16" i="7"/>
  <c r="N16" i="7"/>
  <c r="N17" i="7"/>
  <c r="E19" i="7"/>
  <c r="F20" i="7"/>
  <c r="H21" i="7"/>
  <c r="E50" i="7"/>
  <c r="D80" i="7"/>
  <c r="K95" i="7"/>
  <c r="L90" i="7" s="1"/>
  <c r="K103" i="7"/>
  <c r="I20" i="7"/>
  <c r="L14" i="7"/>
  <c r="H18" i="7"/>
  <c r="I19" i="7"/>
  <c r="J20" i="7"/>
  <c r="K21" i="7"/>
  <c r="E14" i="7"/>
  <c r="H17" i="7"/>
  <c r="I18" i="7"/>
  <c r="B19" i="7"/>
  <c r="C20" i="7"/>
  <c r="D21" i="7"/>
  <c r="F14" i="7"/>
  <c r="N14" i="7"/>
  <c r="G15" i="7"/>
  <c r="O15" i="7"/>
  <c r="H16" i="7"/>
  <c r="P16" i="7"/>
  <c r="I17" i="7"/>
  <c r="B18" i="7"/>
  <c r="J18" i="7"/>
  <c r="C19" i="7"/>
  <c r="K19" i="7"/>
  <c r="D20" i="7"/>
  <c r="L20" i="7"/>
  <c r="E21" i="7"/>
  <c r="M21" i="7"/>
  <c r="K14" i="7"/>
  <c r="B21" i="7"/>
  <c r="D14" i="7"/>
  <c r="P18" i="7"/>
  <c r="B20" i="7"/>
  <c r="C21" i="7"/>
  <c r="M14" i="7"/>
  <c r="P17" i="7"/>
  <c r="J19" i="7"/>
  <c r="K20" i="7"/>
  <c r="L21" i="7"/>
  <c r="G14" i="7"/>
  <c r="O14" i="7"/>
  <c r="H15" i="7"/>
  <c r="P15" i="7"/>
  <c r="I16" i="7"/>
  <c r="B17" i="7"/>
  <c r="J17" i="7"/>
  <c r="C18" i="7"/>
  <c r="K18" i="7"/>
  <c r="D19" i="7"/>
  <c r="L19" i="7"/>
  <c r="C14" i="7"/>
  <c r="J21" i="7"/>
  <c r="H14" i="7"/>
  <c r="P14" i="7"/>
  <c r="I15" i="7"/>
  <c r="B16" i="7"/>
  <c r="J16" i="7"/>
  <c r="J14" i="7"/>
  <c r="I14" i="7"/>
  <c r="Q14" i="7" l="1"/>
  <c r="L93" i="7"/>
  <c r="L59" i="7"/>
  <c r="R8" i="7"/>
  <c r="L56" i="7"/>
  <c r="L87" i="7"/>
  <c r="L89" i="7"/>
  <c r="R4" i="7"/>
  <c r="R6" i="7"/>
  <c r="L60" i="7"/>
  <c r="L92" i="7"/>
  <c r="R7" i="7"/>
  <c r="L88" i="7"/>
  <c r="L63" i="7"/>
  <c r="L91" i="7"/>
  <c r="L58" i="7"/>
  <c r="R10" i="7"/>
  <c r="L62" i="7"/>
  <c r="L94" i="7"/>
  <c r="R3" i="7"/>
  <c r="L57" i="7"/>
  <c r="R9" i="7"/>
  <c r="N22" i="7"/>
  <c r="Q15" i="7"/>
  <c r="Q17" i="7"/>
  <c r="Q21" i="7"/>
  <c r="L22" i="7"/>
  <c r="M22" i="7"/>
  <c r="F22" i="7"/>
  <c r="Q19" i="7"/>
  <c r="Q18" i="7"/>
  <c r="H22" i="7"/>
  <c r="Q16" i="7"/>
  <c r="G22" i="7"/>
  <c r="Q20" i="7"/>
  <c r="P22" i="7"/>
  <c r="D22" i="7"/>
  <c r="I22" i="7"/>
  <c r="E22" i="7"/>
  <c r="C22" i="7"/>
  <c r="J22" i="7"/>
  <c r="K22" i="7"/>
  <c r="O22" i="7"/>
  <c r="B22" i="7"/>
  <c r="L64" i="7" l="1"/>
  <c r="L95" i="7"/>
  <c r="R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tc={1E76BDB8-628D-4942-AC45-CC248ED53FDB}</author>
  </authors>
  <commentList>
    <comment ref="L71" authorId="0" shapeId="0" xr:uid="{1E76BDB8-628D-4942-AC45-CC248ED53FDB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include 2011</t>
      </text>
    </comment>
  </commentList>
</comments>
</file>

<file path=xl/sharedStrings.xml><?xml version="1.0" encoding="utf-8"?>
<sst xmlns="http://schemas.openxmlformats.org/spreadsheetml/2006/main" count="2224" uniqueCount="143">
  <si>
    <t>ANNUM</t>
  </si>
  <si>
    <t>SEX</t>
  </si>
  <si>
    <t>CG</t>
  </si>
  <si>
    <t>F</t>
  </si>
  <si>
    <t>Kemuk</t>
  </si>
  <si>
    <t>Brown Bear</t>
  </si>
  <si>
    <t>M</t>
  </si>
  <si>
    <t>Tundra</t>
  </si>
  <si>
    <t>Bear</t>
  </si>
  <si>
    <t>Wolf</t>
  </si>
  <si>
    <t>Drowned</t>
  </si>
  <si>
    <t>Black Bear</t>
  </si>
  <si>
    <t>Eagle</t>
  </si>
  <si>
    <t>Wolverine</t>
  </si>
  <si>
    <t>Tikchik</t>
  </si>
  <si>
    <t>UMulch</t>
  </si>
  <si>
    <t>COD</t>
  </si>
  <si>
    <t>Drowning</t>
  </si>
  <si>
    <t>Total</t>
  </si>
  <si>
    <t>Non Predation</t>
  </si>
  <si>
    <t>Predation</t>
  </si>
  <si>
    <t>Unk Pred</t>
  </si>
  <si>
    <t>Unk Cause</t>
  </si>
  <si>
    <t>Brown/Black Bear</t>
  </si>
  <si>
    <t>total</t>
  </si>
  <si>
    <t>at risk</t>
  </si>
  <si>
    <t>prop mortality</t>
  </si>
  <si>
    <t>Unk Predator</t>
  </si>
  <si>
    <t>wolf</t>
  </si>
  <si>
    <t>U Mulch</t>
  </si>
  <si>
    <t>TikChik</t>
  </si>
  <si>
    <t>MIN DAYS ALIVE</t>
  </si>
  <si>
    <t>WGT</t>
  </si>
  <si>
    <t>SPECIFIC FATE</t>
  </si>
  <si>
    <t>GENERAL FATE</t>
  </si>
  <si>
    <t>PRED/NONPRED</t>
  </si>
  <si>
    <t>UNK</t>
  </si>
  <si>
    <t>Head trauma</t>
  </si>
  <si>
    <t>Head/Chest trauma</t>
  </si>
  <si>
    <t>Starved/Abandoned</t>
  </si>
  <si>
    <t>Trauma/Malnutrition/Disease</t>
  </si>
  <si>
    <t>BIRTH YEAR</t>
  </si>
  <si>
    <t>2011</t>
  </si>
  <si>
    <t>2012</t>
  </si>
  <si>
    <t>2013</t>
  </si>
  <si>
    <t>2014</t>
  </si>
  <si>
    <t>2017</t>
  </si>
  <si>
    <t>2018</t>
  </si>
  <si>
    <t>2019</t>
  </si>
  <si>
    <t>2020</t>
  </si>
  <si>
    <t>2021</t>
  </si>
  <si>
    <t>E/W</t>
  </si>
  <si>
    <t>WEST</t>
  </si>
  <si>
    <t>EAST</t>
  </si>
  <si>
    <t>mean</t>
  </si>
  <si>
    <t>Age at Death (Days)</t>
  </si>
  <si>
    <t>Proportion of Mortality</t>
  </si>
  <si>
    <t>Annual Neonate COD; East CG</t>
  </si>
  <si>
    <t>Annual Neonate COD; West CG</t>
  </si>
  <si>
    <t>Year</t>
  </si>
  <si>
    <t>Annual Neonate COD; Combined</t>
  </si>
  <si>
    <t>Neonate COD by Age</t>
  </si>
  <si>
    <t>%</t>
  </si>
  <si>
    <t>n</t>
  </si>
  <si>
    <t>Neonatal Mortality Type</t>
  </si>
  <si>
    <t>East</t>
  </si>
  <si>
    <t>West</t>
  </si>
  <si>
    <t>TOTAL</t>
  </si>
  <si>
    <t>MCH Neonate Captures</t>
  </si>
  <si>
    <r>
      <t xml:space="preserve">MCH Collared Neonate Deaths </t>
    </r>
    <r>
      <rPr>
        <b/>
        <u/>
        <sz val="10"/>
        <color theme="1"/>
        <rFont val="Calibri"/>
        <family val="2"/>
        <scheme val="minor"/>
      </rPr>
      <t>&lt;</t>
    </r>
    <r>
      <rPr>
        <b/>
        <sz val="10"/>
        <color theme="1"/>
        <rFont val="Calibri"/>
        <family val="2"/>
        <scheme val="minor"/>
      </rPr>
      <t xml:space="preserve"> 14 Days of Age</t>
    </r>
  </si>
  <si>
    <t>Proportion</t>
  </si>
  <si>
    <t>MCH Neonate COD 2011-2021</t>
  </si>
  <si>
    <t>East CG</t>
  </si>
  <si>
    <t>West CG</t>
  </si>
  <si>
    <t>E</t>
  </si>
  <si>
    <t>W</t>
  </si>
  <si>
    <t>Mean</t>
  </si>
  <si>
    <t>Total Mortality Proportion</t>
  </si>
  <si>
    <t>Cause of Death</t>
  </si>
  <si>
    <t>East vs West Calving Grounds</t>
  </si>
  <si>
    <t>Bear Predation</t>
  </si>
  <si>
    <t>2011--2014</t>
  </si>
  <si>
    <t>2017-2021</t>
  </si>
  <si>
    <t>ID</t>
  </si>
  <si>
    <t>2011-074</t>
  </si>
  <si>
    <t>MCH ID</t>
  </si>
  <si>
    <t>Sex</t>
  </si>
  <si>
    <t>Age</t>
  </si>
  <si>
    <t>2 weeks</t>
  </si>
  <si>
    <t>2012-070</t>
  </si>
  <si>
    <t>2 days</t>
  </si>
  <si>
    <t>Trauma; jaw fractures, collapsed lung, sepsis</t>
  </si>
  <si>
    <t>2012-069</t>
  </si>
  <si>
    <t>2012-071</t>
  </si>
  <si>
    <t>2.5 days</t>
  </si>
  <si>
    <t>Blunt trauma; skull fracture and brain hemorhage</t>
  </si>
  <si>
    <t>2012-072</t>
  </si>
  <si>
    <t>Drowning; tundra lake</t>
  </si>
  <si>
    <t>Dehydration/shock; likely maternal abandonment</t>
  </si>
  <si>
    <t>2012-068</t>
  </si>
  <si>
    <t>Dehydration/starvation; likely maternal abandonment</t>
  </si>
  <si>
    <t>2021-065</t>
  </si>
  <si>
    <t>2021-061</t>
  </si>
  <si>
    <t>starvation/malnutrition</t>
  </si>
  <si>
    <t>2021-062</t>
  </si>
  <si>
    <t>1 hr</t>
  </si>
  <si>
    <t>2021-070</t>
  </si>
  <si>
    <t>3 days</t>
  </si>
  <si>
    <t>2021-071</t>
  </si>
  <si>
    <t>Multiple congenital defects; pneumonia</t>
  </si>
  <si>
    <t>Stillborn/Trauma; dystocia or stepped on shortly after birth?</t>
  </si>
  <si>
    <t>dehydration/Starvation</t>
  </si>
  <si>
    <t>2020-055</t>
  </si>
  <si>
    <t>4 days</t>
  </si>
  <si>
    <r>
      <t xml:space="preserve">Wolf; lung laceration/pneumothorax. </t>
    </r>
    <r>
      <rPr>
        <b/>
        <sz val="10"/>
        <color rgb="FFFF0000"/>
        <rFont val="Calibri"/>
        <family val="2"/>
      </rPr>
      <t>Brucella suis POSITIVE</t>
    </r>
  </si>
  <si>
    <t>2020-054</t>
  </si>
  <si>
    <t>Starvation; either maternal abandonment or maternal agalactia</t>
  </si>
  <si>
    <t>2019-082</t>
  </si>
  <si>
    <t>2019-083</t>
  </si>
  <si>
    <t>Starvation; weak calf syndrome</t>
  </si>
  <si>
    <t>2017-031</t>
  </si>
  <si>
    <t>Dehydration; lack of maternal care (agalacia)</t>
  </si>
  <si>
    <t>Trauma</t>
  </si>
  <si>
    <t>Dehydration/starvation</t>
  </si>
  <si>
    <t>Starvation/weak calf syndrome</t>
  </si>
  <si>
    <t>Stillborn/trauma</t>
  </si>
  <si>
    <t>Congenital defects; pneumonia</t>
  </si>
  <si>
    <t>Blunt trauma to the spinal cord</t>
  </si>
  <si>
    <t>Combined non-predation</t>
  </si>
  <si>
    <t>range 2011-2021</t>
  </si>
  <si>
    <t>mean 2012-2014</t>
  </si>
  <si>
    <t>mean 2017-2021</t>
  </si>
  <si>
    <t>0-.09</t>
  </si>
  <si>
    <t>0-.08</t>
  </si>
  <si>
    <t xml:space="preserve">*This is the correct proporiton table. </t>
  </si>
  <si>
    <t>sd</t>
  </si>
  <si>
    <t>Just predation</t>
  </si>
  <si>
    <t>Just Predation</t>
  </si>
  <si>
    <t>just predation</t>
  </si>
  <si>
    <t>Just Non-predation</t>
  </si>
  <si>
    <t>Predation rate</t>
  </si>
  <si>
    <t>Predation Rate</t>
  </si>
  <si>
    <t>Survival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</si>
</sst>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;@"/>
  </numFmts>
  <fonts count="12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sto MT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1" fillId="0" borderId="0"/>
    <xf numFmtId="0" fontId="1" fillId="0" borderId="0"/>
  </cellStyleXfs>
  <cellXfs count="128">
    <xf numFmtId="0" fontId="0" fillId="0" borderId="0" xfId="0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1" fontId="6" fillId="0" borderId="0" xfId="0" applyNumberFormat="1" applyFont="1" applyAlignment="1">
      <alignment horizontal="left"/>
    </xf>
    <xf numFmtId="0" fontId="8" fillId="0" borderId="6" xfId="0" applyFont="1" applyBorder="1" applyAlignment="1">
      <alignment horizontal="lef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8" fillId="0" borderId="5" xfId="0" applyFont="1" applyBorder="1" applyAlignment="1">
      <alignment horizontal="right"/>
    </xf>
    <xf numFmtId="2" fontId="8" fillId="0" borderId="0" xfId="0" applyNumberFormat="1" applyFont="1" applyAlignment="1">
      <alignment horizontal="left"/>
    </xf>
    <xf numFmtId="0" fontId="8" fillId="0" borderId="7" xfId="0" applyFont="1" applyBorder="1" applyAlignment="1">
      <alignment horizontal="left"/>
    </xf>
    <xf numFmtId="2" fontId="8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1" fontId="6" fillId="0" borderId="6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4" applyFont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1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164" fontId="7" fillId="0" borderId="0" xfId="2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2" fontId="8" fillId="0" borderId="0" xfId="4" applyNumberFormat="1" applyFont="1" applyAlignment="1">
      <alignment horizontal="left" vertical="center"/>
    </xf>
    <xf numFmtId="1" fontId="9" fillId="0" borderId="0" xfId="0" applyNumberFormat="1" applyFont="1" applyAlignment="1">
      <alignment horizontal="left" vertical="center" wrapText="1"/>
    </xf>
    <xf numFmtId="2" fontId="9" fillId="0" borderId="0" xfId="0" applyNumberFormat="1" applyFont="1" applyAlignment="1">
      <alignment horizontal="left" vertical="center" wrapText="1"/>
    </xf>
    <xf numFmtId="165" fontId="9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/>
    </xf>
    <xf numFmtId="0" fontId="8" fillId="0" borderId="7" xfId="0" applyFont="1" applyBorder="1"/>
    <xf numFmtId="2" fontId="6" fillId="0" borderId="1" xfId="0" applyNumberFormat="1" applyFont="1" applyBorder="1" applyAlignment="1">
      <alignment horizontal="left"/>
    </xf>
    <xf numFmtId="0" fontId="8" fillId="0" borderId="8" xfId="0" applyFont="1" applyBorder="1"/>
    <xf numFmtId="2" fontId="6" fillId="0" borderId="6" xfId="0" applyNumberFormat="1" applyFont="1" applyBorder="1" applyAlignment="1">
      <alignment horizontal="left"/>
    </xf>
    <xf numFmtId="0" fontId="6" fillId="0" borderId="5" xfId="0" applyFont="1" applyBorder="1"/>
    <xf numFmtId="0" fontId="8" fillId="0" borderId="6" xfId="0" applyFont="1" applyBorder="1"/>
    <xf numFmtId="0" fontId="8" fillId="0" borderId="1" xfId="0" applyFont="1" applyBorder="1"/>
    <xf numFmtId="9" fontId="6" fillId="0" borderId="6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9" fontId="6" fillId="0" borderId="6" xfId="0" applyNumberFormat="1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9" fontId="6" fillId="0" borderId="6" xfId="0" applyNumberFormat="1" applyFont="1" applyBorder="1"/>
    <xf numFmtId="1" fontId="6" fillId="0" borderId="1" xfId="0" applyNumberFormat="1" applyFont="1" applyBorder="1" applyAlignment="1">
      <alignment horizontal="left"/>
    </xf>
    <xf numFmtId="9" fontId="6" fillId="0" borderId="8" xfId="0" applyNumberFormat="1" applyFont="1" applyBorder="1"/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1" fontId="8" fillId="0" borderId="4" xfId="0" applyNumberFormat="1" applyFont="1" applyBorder="1" applyAlignment="1">
      <alignment horizontal="left"/>
    </xf>
    <xf numFmtId="1" fontId="8" fillId="0" borderId="8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8" fillId="0" borderId="0" xfId="0" applyNumberFormat="1" applyFont="1"/>
    <xf numFmtId="2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left"/>
    </xf>
    <xf numFmtId="0" fontId="8" fillId="0" borderId="2" xfId="0" applyFont="1" applyBorder="1"/>
    <xf numFmtId="2" fontId="8" fillId="0" borderId="3" xfId="0" applyNumberFormat="1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2" fontId="8" fillId="0" borderId="1" xfId="0" applyNumberFormat="1" applyFont="1" applyBorder="1"/>
    <xf numFmtId="2" fontId="6" fillId="0" borderId="1" xfId="0" applyNumberFormat="1" applyFont="1" applyBorder="1"/>
    <xf numFmtId="2" fontId="6" fillId="0" borderId="4" xfId="0" applyNumberFormat="1" applyFont="1" applyBorder="1"/>
    <xf numFmtId="2" fontId="6" fillId="0" borderId="6" xfId="0" applyNumberFormat="1" applyFont="1" applyBorder="1"/>
    <xf numFmtId="2" fontId="8" fillId="0" borderId="7" xfId="0" applyNumberFormat="1" applyFont="1" applyBorder="1"/>
    <xf numFmtId="2" fontId="6" fillId="0" borderId="8" xfId="0" applyNumberFormat="1" applyFont="1" applyBorder="1"/>
    <xf numFmtId="0" fontId="6" fillId="0" borderId="6" xfId="0" applyFont="1" applyBorder="1" applyAlignment="1">
      <alignment horizontal="center"/>
    </xf>
    <xf numFmtId="2" fontId="8" fillId="0" borderId="4" xfId="0" applyNumberFormat="1" applyFont="1" applyBorder="1"/>
    <xf numFmtId="2" fontId="8" fillId="0" borderId="6" xfId="0" applyNumberFormat="1" applyFont="1" applyBorder="1"/>
    <xf numFmtId="2" fontId="8" fillId="0" borderId="8" xfId="0" applyNumberFormat="1" applyFont="1" applyBorder="1"/>
    <xf numFmtId="0" fontId="6" fillId="2" borderId="5" xfId="0" applyFont="1" applyFill="1" applyBorder="1" applyAlignment="1">
      <alignment horizontal="center"/>
    </xf>
    <xf numFmtId="2" fontId="8" fillId="2" borderId="2" xfId="0" applyNumberFormat="1" applyFont="1" applyFill="1" applyBorder="1"/>
    <xf numFmtId="2" fontId="8" fillId="2" borderId="5" xfId="0" applyNumberFormat="1" applyFont="1" applyFill="1" applyBorder="1"/>
    <xf numFmtId="2" fontId="8" fillId="2" borderId="7" xfId="0" applyNumberFormat="1" applyFont="1" applyFill="1" applyBorder="1"/>
    <xf numFmtId="2" fontId="6" fillId="2" borderId="7" xfId="0" applyNumberFormat="1" applyFont="1" applyFill="1" applyBorder="1"/>
    <xf numFmtId="2" fontId="6" fillId="2" borderId="2" xfId="0" applyNumberFormat="1" applyFont="1" applyFill="1" applyBorder="1"/>
    <xf numFmtId="2" fontId="6" fillId="2" borderId="5" xfId="0" applyNumberFormat="1" applyFont="1" applyFill="1" applyBorder="1"/>
    <xf numFmtId="0" fontId="6" fillId="0" borderId="3" xfId="0" applyFont="1" applyBorder="1" applyAlignment="1">
      <alignment horizontal="left"/>
    </xf>
    <xf numFmtId="0" fontId="8" fillId="2" borderId="0" xfId="0" applyFont="1" applyFill="1"/>
    <xf numFmtId="0" fontId="6" fillId="3" borderId="1" xfId="0" applyFont="1" applyFill="1" applyBorder="1" applyAlignment="1">
      <alignment horizontal="left"/>
    </xf>
    <xf numFmtId="2" fontId="8" fillId="2" borderId="0" xfId="0" applyNumberFormat="1" applyFont="1" applyFill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6" xfId="0" applyFont="1" applyFill="1" applyBorder="1"/>
    <xf numFmtId="2" fontId="6" fillId="3" borderId="0" xfId="0" applyNumberFormat="1" applyFont="1" applyFill="1" applyAlignment="1">
      <alignment horizontal="left"/>
    </xf>
    <xf numFmtId="0" fontId="6" fillId="4" borderId="5" xfId="0" applyFont="1" applyFill="1" applyBorder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6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8">
    <cellStyle name="Normal" xfId="0" builtinId="0"/>
    <cellStyle name="Normal 2 2 3" xfId="1" xr:uid="{00000000-0005-0000-0000-000001000000}"/>
    <cellStyle name="Normal 2 2 3 2" xfId="6" xr:uid="{633B271F-F8D5-4CDF-A7D6-808013132F95}"/>
    <cellStyle name="Normal 2 4" xfId="4" xr:uid="{00000000-0005-0000-0000-000002000000}"/>
    <cellStyle name="Normal 4" xfId="3" xr:uid="{00000000-0005-0000-0000-000003000000}"/>
    <cellStyle name="Normal 5" xfId="2" xr:uid="{00000000-0005-0000-0000-000004000000}"/>
    <cellStyle name="Normal 5 2" xfId="7" xr:uid="{F5777565-4488-43B0-8B05-446376747ADB}"/>
    <cellStyle name="Normal 8" xfId="5" xr:uid="{00000000-0005-0000-0000-000005000000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4D-468B-8402-8ED6FAAE5F8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D-468B-8402-8ED6FAAE5F87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4D-468B-8402-8ED6FAAE5F87}"/>
              </c:ext>
            </c:extLst>
          </c:dPt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E14D-468B-8402-8ED6FAAE5F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 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'COD Tables &amp; Charts'!$A$68</c:f>
              <c:strCache>
                <c:ptCount val="1"/>
                <c:pt idx="0">
                  <c:v>Survival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646244164215352"/>
                  <c:y val="0.27011100226129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'COD Tables &amp; Charts'!$B$67:$J$67</c:f>
              <c:numCache>
                <c:formatCode>General</c:formatCode>
                <c:ptCount val="9"/>
                <c:pt idx="1">
                  <c:v>0.43939393939393939</c:v>
                </c:pt>
                <c:pt idx="2">
                  <c:v>0.5</c:v>
                </c:pt>
                <c:pt idx="3">
                  <c:v>0.27906976744186046</c:v>
                </c:pt>
                <c:pt idx="4">
                  <c:v>0.56756756756756754</c:v>
                </c:pt>
                <c:pt idx="5">
                  <c:v>0.38461538461538464</c:v>
                </c:pt>
                <c:pt idx="6">
                  <c:v>0.31707317073170732</c:v>
                </c:pt>
                <c:pt idx="7">
                  <c:v>0.23809523809523808</c:v>
                </c:pt>
                <c:pt idx="8">
                  <c:v>0.28000000000000003</c:v>
                </c:pt>
              </c:numCache>
            </c:numRef>
          </c:xVal>
          <c:yVal>
            <c:numRef>
              <c:f>'COD Tables &amp; Charts'!$B$68:$J$68</c:f>
              <c:numCache>
                <c:formatCode>General</c:formatCode>
                <c:ptCount val="9"/>
                <c:pt idx="1">
                  <c:v>0.46969696969696972</c:v>
                </c:pt>
                <c:pt idx="2">
                  <c:v>0.41176470588235292</c:v>
                </c:pt>
                <c:pt idx="3">
                  <c:v>0.67441860465116277</c:v>
                </c:pt>
                <c:pt idx="4">
                  <c:v>0.43243243243243246</c:v>
                </c:pt>
                <c:pt idx="5">
                  <c:v>0.5641025641025641</c:v>
                </c:pt>
                <c:pt idx="6">
                  <c:v>0.68292682926829273</c:v>
                </c:pt>
                <c:pt idx="7">
                  <c:v>0.76190476190476186</c:v>
                </c:pt>
                <c:pt idx="8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B-4B98-A43E-30D4CBC3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30783"/>
        <c:axId val="1324231263"/>
      </c:scatterChart>
      <c:valAx>
        <c:axId val="13242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31263"/>
        <c:crosses val="autoZero"/>
        <c:crossBetween val="midCat"/>
      </c:valAx>
      <c:valAx>
        <c:axId val="13242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3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'COD Tables &amp; Charts'!$A$99</c:f>
              <c:strCache>
                <c:ptCount val="1"/>
                <c:pt idx="0">
                  <c:v>Survival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571957779078868"/>
                  <c:y val="0.25312348095216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'COD Tables &amp; Charts'!$B$98:$J$98</c:f>
              <c:numCache>
                <c:formatCode>0.00</c:formatCode>
                <c:ptCount val="9"/>
                <c:pt idx="0">
                  <c:v>0.20779220779220781</c:v>
                </c:pt>
                <c:pt idx="1">
                  <c:v>0.02</c:v>
                </c:pt>
                <c:pt idx="2">
                  <c:v>6.1224489795918366E-2</c:v>
                </c:pt>
                <c:pt idx="3">
                  <c:v>0.27777777777777779</c:v>
                </c:pt>
                <c:pt idx="4">
                  <c:v>0.44736842105263158</c:v>
                </c:pt>
                <c:pt idx="5">
                  <c:v>0.32558139534883723</c:v>
                </c:pt>
                <c:pt idx="6">
                  <c:v>0.48333333333333334</c:v>
                </c:pt>
                <c:pt idx="8">
                  <c:v>0.34782608695652173</c:v>
                </c:pt>
              </c:numCache>
            </c:numRef>
          </c:xVal>
          <c:yVal>
            <c:numRef>
              <c:f>'COD Tables &amp; Charts'!$B$99:$J$99</c:f>
              <c:numCache>
                <c:formatCode>General</c:formatCode>
                <c:ptCount val="9"/>
                <c:pt idx="0">
                  <c:v>0.75324675324675328</c:v>
                </c:pt>
                <c:pt idx="1">
                  <c:v>0.9</c:v>
                </c:pt>
                <c:pt idx="2">
                  <c:v>0.8571428571428571</c:v>
                </c:pt>
                <c:pt idx="3">
                  <c:v>0.66666666666666663</c:v>
                </c:pt>
                <c:pt idx="4">
                  <c:v>0.55263157894736847</c:v>
                </c:pt>
                <c:pt idx="5">
                  <c:v>0.62790697674418605</c:v>
                </c:pt>
                <c:pt idx="6">
                  <c:v>0.5</c:v>
                </c:pt>
                <c:pt idx="8">
                  <c:v>0.65217391304347827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6-4F1F-A655-7A758231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79167"/>
        <c:axId val="1298984927"/>
      </c:scatterChart>
      <c:valAx>
        <c:axId val="12989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84927"/>
        <c:crosses val="autoZero"/>
        <c:crossBetween val="midCat"/>
      </c:valAx>
      <c:valAx>
        <c:axId val="12989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7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Neonate COD East/West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'COD Tables &amp; Charts'!$A$42</c:f>
              <c:strCache>
                <c:ptCount val="1"/>
                <c:pt idx="0">
                  <c:v>Brown/Black Bear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'COD Tables &amp; Charts'!$B$41:$J$41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Charts'!$B$42:$J$42</c:f>
              <c:numCache>
                <c:formatCode>0.00</c:formatCode>
                <c:ptCount val="9"/>
                <c:pt idx="0">
                  <c:v>0.10714285714285714</c:v>
                </c:pt>
                <c:pt idx="1">
                  <c:v>0.20689655172413793</c:v>
                </c:pt>
                <c:pt idx="2">
                  <c:v>0.19658119658119658</c:v>
                </c:pt>
                <c:pt idx="3">
                  <c:v>3.2786885245901641E-2</c:v>
                </c:pt>
                <c:pt idx="4">
                  <c:v>0.18666666666666668</c:v>
                </c:pt>
                <c:pt idx="5">
                  <c:v>0.24390243902439024</c:v>
                </c:pt>
                <c:pt idx="6">
                  <c:v>0.11881188118811881</c:v>
                </c:pt>
                <c:pt idx="7">
                  <c:v>2.3809523809523808E-2</c:v>
                </c:pt>
                <c:pt idx="8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9-4EDB-92F4-AABBAB9F2300}"/>
            </c:ext>
          </c:extLst>
        </c:ser>
        <c:ser>
          <c:idx val="1"/>
          <c:order val="1"/>
          <c:tx>
            <c:strRef>
              <c:f>'COD Tables &amp; Charts'!$A$43</c:f>
              <c:strCache>
                <c:ptCount val="1"/>
                <c:pt idx="0">
                  <c:v>Wolf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'COD Tables &amp; Charts'!$B$43:$J$43</c:f>
              <c:numCache>
                <c:formatCode>0.00</c:formatCode>
                <c:ptCount val="9"/>
                <c:pt idx="0">
                  <c:v>7.1428571428571425E-2</c:v>
                </c:pt>
                <c:pt idx="1">
                  <c:v>2.5862068965517241E-2</c:v>
                </c:pt>
                <c:pt idx="2">
                  <c:v>0.10256410256410256</c:v>
                </c:pt>
                <c:pt idx="3">
                  <c:v>6.5573770491803282E-2</c:v>
                </c:pt>
                <c:pt idx="4">
                  <c:v>0.17333333333333334</c:v>
                </c:pt>
                <c:pt idx="5">
                  <c:v>6.097560975609756E-2</c:v>
                </c:pt>
                <c:pt idx="6">
                  <c:v>3.9603960396039604E-2</c:v>
                </c:pt>
                <c:pt idx="7">
                  <c:v>4.7619047619047616E-2</c:v>
                </c:pt>
                <c:pt idx="8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9-4EDB-92F4-AABBAB9F2300}"/>
            </c:ext>
          </c:extLst>
        </c:ser>
        <c:ser>
          <c:idx val="2"/>
          <c:order val="2"/>
          <c:tx>
            <c:strRef>
              <c:f>'COD Tables &amp; Charts'!$A$44</c:f>
              <c:strCache>
                <c:ptCount val="1"/>
                <c:pt idx="0">
                  <c:v>Eagle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'COD Tables &amp; Charts'!$B$44:$J$44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8.5470085470085479E-3</c:v>
                </c:pt>
                <c:pt idx="3">
                  <c:v>0.14754098360655737</c:v>
                </c:pt>
                <c:pt idx="4">
                  <c:v>0.04</c:v>
                </c:pt>
                <c:pt idx="5">
                  <c:v>0</c:v>
                </c:pt>
                <c:pt idx="6">
                  <c:v>2.9702970297029702E-2</c:v>
                </c:pt>
                <c:pt idx="7">
                  <c:v>4.7619047619047616E-2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9-4EDB-92F4-AABBAB9F2300}"/>
            </c:ext>
          </c:extLst>
        </c:ser>
        <c:ser>
          <c:idx val="3"/>
          <c:order val="3"/>
          <c:tx>
            <c:strRef>
              <c:f>'COD Tables &amp; Charts'!$A$45</c:f>
              <c:strCache>
                <c:ptCount val="1"/>
                <c:pt idx="0">
                  <c:v>Wolverine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'COD Tables &amp; Charts'!$B$45:$J$45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9-4EDB-92F4-AABBAB9F2300}"/>
            </c:ext>
          </c:extLst>
        </c:ser>
        <c:ser>
          <c:idx val="4"/>
          <c:order val="4"/>
          <c:tx>
            <c:strRef>
              <c:f>'COD Tables &amp; Charts'!$A$46</c:f>
              <c:strCache>
                <c:ptCount val="1"/>
                <c:pt idx="0">
                  <c:v>Unk Predator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'COD Tables &amp; Charts'!$B$46:$J$46</c:f>
              <c:numCache>
                <c:formatCode>0.00</c:formatCode>
                <c:ptCount val="9"/>
                <c:pt idx="0">
                  <c:v>4.7619047619047616E-2</c:v>
                </c:pt>
                <c:pt idx="1">
                  <c:v>2.5862068965517241E-2</c:v>
                </c:pt>
                <c:pt idx="2">
                  <c:v>8.5470085470085479E-3</c:v>
                </c:pt>
                <c:pt idx="3">
                  <c:v>1.6393442622950821E-2</c:v>
                </c:pt>
                <c:pt idx="4">
                  <c:v>0.10666666666666667</c:v>
                </c:pt>
                <c:pt idx="5">
                  <c:v>4.878048780487805E-2</c:v>
                </c:pt>
                <c:pt idx="6">
                  <c:v>0.22772277227722773</c:v>
                </c:pt>
                <c:pt idx="7">
                  <c:v>0.11904761904761904</c:v>
                </c:pt>
                <c:pt idx="8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9-4EDB-92F4-AABBAB9F2300}"/>
            </c:ext>
          </c:extLst>
        </c:ser>
        <c:ser>
          <c:idx val="5"/>
          <c:order val="5"/>
          <c:tx>
            <c:strRef>
              <c:f>'COD Tables &amp; Charts'!$A$47</c:f>
              <c:strCache>
                <c:ptCount val="1"/>
                <c:pt idx="0">
                  <c:v>Drowning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'COD Tables &amp; Charts'!$B$47:$J$47</c:f>
              <c:numCache>
                <c:formatCode>0.00</c:formatCode>
                <c:ptCount val="9"/>
                <c:pt idx="0">
                  <c:v>1.1904761904761904E-2</c:v>
                </c:pt>
                <c:pt idx="1">
                  <c:v>5.1724137931034482E-2</c:v>
                </c:pt>
                <c:pt idx="2">
                  <c:v>7.6923076923076927E-2</c:v>
                </c:pt>
                <c:pt idx="3">
                  <c:v>3.2786885245901641E-2</c:v>
                </c:pt>
                <c:pt idx="4">
                  <c:v>0</c:v>
                </c:pt>
                <c:pt idx="5">
                  <c:v>1.2195121951219513E-2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09-4EDB-92F4-AABBAB9F2300}"/>
            </c:ext>
          </c:extLst>
        </c:ser>
        <c:ser>
          <c:idx val="6"/>
          <c:order val="6"/>
          <c:tx>
            <c:strRef>
              <c:f>'COD Tables &amp; Charts'!$A$48</c:f>
              <c:strCache>
                <c:ptCount val="1"/>
                <c:pt idx="0">
                  <c:v>Trauma/Malnutrition/Disease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 Tables &amp; Charts'!$B$48:$J$48</c:f>
              <c:numCache>
                <c:formatCode>0.00</c:formatCode>
                <c:ptCount val="9"/>
                <c:pt idx="0">
                  <c:v>1.1904761904761904E-2</c:v>
                </c:pt>
                <c:pt idx="1">
                  <c:v>3.4482758620689655E-2</c:v>
                </c:pt>
                <c:pt idx="2">
                  <c:v>8.5470085470085479E-3</c:v>
                </c:pt>
                <c:pt idx="3">
                  <c:v>1.6393442622950821E-2</c:v>
                </c:pt>
                <c:pt idx="4">
                  <c:v>0</c:v>
                </c:pt>
                <c:pt idx="5">
                  <c:v>1.2195121951219513E-2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09-4EDB-92F4-AABBAB9F2300}"/>
            </c:ext>
          </c:extLst>
        </c:ser>
        <c:ser>
          <c:idx val="7"/>
          <c:order val="7"/>
          <c:tx>
            <c:strRef>
              <c:f>'COD Tables &amp; Charts'!$A$49</c:f>
              <c:strCache>
                <c:ptCount val="1"/>
                <c:pt idx="0">
                  <c:v>Unk Cause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 Tables &amp; Charts'!$B$49:$J$49</c:f>
              <c:numCache>
                <c:formatCode>0.00</c:formatCode>
                <c:ptCount val="9"/>
                <c:pt idx="0">
                  <c:v>3.5714285714285712E-2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2.4390243902439025E-2</c:v>
                </c:pt>
                <c:pt idx="6">
                  <c:v>9.9009900990099011E-3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09-4EDB-92F4-AABBAB9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057424"/>
        <c:axId val="780050704"/>
      </c:barChart>
      <c:catAx>
        <c:axId val="78005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0704"/>
        <c:crosses val="autoZero"/>
        <c:auto val="1"/>
        <c:lblAlgn val="ctr"/>
        <c:lblOffset val="100"/>
        <c:noMultiLvlLbl val="0"/>
      </c:catAx>
      <c:valAx>
        <c:axId val="7800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Neonate COD East 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'COD Tables &amp; Charts'!$A$72</c:f>
              <c:strCache>
                <c:ptCount val="1"/>
                <c:pt idx="0">
                  <c:v>Brown/Black Bear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Charts'!$B$72:$J$72</c:f>
              <c:numCache>
                <c:formatCode>0.00</c:formatCode>
                <c:ptCount val="9"/>
                <c:pt idx="0">
                  <c:v>0.2857142857142857</c:v>
                </c:pt>
                <c:pt idx="1">
                  <c:v>0.34848484848484851</c:v>
                </c:pt>
                <c:pt idx="2">
                  <c:v>0.3235294117647059</c:v>
                </c:pt>
                <c:pt idx="3">
                  <c:v>4.6511627906976744E-2</c:v>
                </c:pt>
                <c:pt idx="4">
                  <c:v>0.24324324324324326</c:v>
                </c:pt>
                <c:pt idx="5">
                  <c:v>0.25641025641025639</c:v>
                </c:pt>
                <c:pt idx="6">
                  <c:v>7.3170731707317069E-2</c:v>
                </c:pt>
                <c:pt idx="7">
                  <c:v>2.3809523809523808E-2</c:v>
                </c:pt>
                <c:pt idx="8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D-4B3B-A5F1-ACBF2246E1D6}"/>
            </c:ext>
          </c:extLst>
        </c:ser>
        <c:ser>
          <c:idx val="1"/>
          <c:order val="1"/>
          <c:tx>
            <c:strRef>
              <c:f>'COD Tables &amp; Charts'!$A$73</c:f>
              <c:strCache>
                <c:ptCount val="1"/>
                <c:pt idx="0">
                  <c:v>Wolf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Charts'!$B$73:$J$73</c:f>
              <c:numCache>
                <c:formatCode>0.00</c:formatCode>
                <c:ptCount val="9"/>
                <c:pt idx="0">
                  <c:v>0.14285714285714285</c:v>
                </c:pt>
                <c:pt idx="1">
                  <c:v>4.5454545454545456E-2</c:v>
                </c:pt>
                <c:pt idx="2">
                  <c:v>0.14705882352941177</c:v>
                </c:pt>
                <c:pt idx="3">
                  <c:v>2.3255813953488372E-2</c:v>
                </c:pt>
                <c:pt idx="4">
                  <c:v>0.21621621621621623</c:v>
                </c:pt>
                <c:pt idx="5">
                  <c:v>7.6923076923076927E-2</c:v>
                </c:pt>
                <c:pt idx="6">
                  <c:v>0</c:v>
                </c:pt>
                <c:pt idx="7">
                  <c:v>4.7619047619047616E-2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D-4B3B-A5F1-ACBF2246E1D6}"/>
            </c:ext>
          </c:extLst>
        </c:ser>
        <c:ser>
          <c:idx val="2"/>
          <c:order val="2"/>
          <c:tx>
            <c:strRef>
              <c:f>'COD Tables &amp; Charts'!$A$74</c:f>
              <c:strCache>
                <c:ptCount val="1"/>
                <c:pt idx="0">
                  <c:v>Eagle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Charts'!$B$74:$J$74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1.4705882352941176E-2</c:v>
                </c:pt>
                <c:pt idx="3">
                  <c:v>0.18604651162790697</c:v>
                </c:pt>
                <c:pt idx="4">
                  <c:v>5.4054054054054057E-2</c:v>
                </c:pt>
                <c:pt idx="5">
                  <c:v>0</c:v>
                </c:pt>
                <c:pt idx="6">
                  <c:v>0</c:v>
                </c:pt>
                <c:pt idx="7">
                  <c:v>4.7619047619047616E-2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D-4B3B-A5F1-ACBF2246E1D6}"/>
            </c:ext>
          </c:extLst>
        </c:ser>
        <c:ser>
          <c:idx val="3"/>
          <c:order val="3"/>
          <c:tx>
            <c:strRef>
              <c:f>'COD Tables &amp; Charts'!$A$75</c:f>
              <c:strCache>
                <c:ptCount val="1"/>
                <c:pt idx="0">
                  <c:v>Wolverine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Charts'!$B$75:$J$75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2.3255813953488372E-2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D-4B3B-A5F1-ACBF2246E1D6}"/>
            </c:ext>
          </c:extLst>
        </c:ser>
        <c:ser>
          <c:idx val="4"/>
          <c:order val="4"/>
          <c:tx>
            <c:strRef>
              <c:f>'COD Tables &amp; Charts'!$A$76</c:f>
              <c:strCache>
                <c:ptCount val="1"/>
                <c:pt idx="0">
                  <c:v>Unk Predator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Charts'!$B$76:$J$76</c:f>
              <c:numCache>
                <c:formatCode>0.00</c:formatCode>
                <c:ptCount val="9"/>
                <c:pt idx="0">
                  <c:v>0</c:v>
                </c:pt>
                <c:pt idx="1">
                  <c:v>4.5454545454545456E-2</c:v>
                </c:pt>
                <c:pt idx="2">
                  <c:v>1.4705882352941176E-2</c:v>
                </c:pt>
                <c:pt idx="3">
                  <c:v>0</c:v>
                </c:pt>
                <c:pt idx="4">
                  <c:v>5.4054054054054057E-2</c:v>
                </c:pt>
                <c:pt idx="5">
                  <c:v>5.128205128205128E-2</c:v>
                </c:pt>
                <c:pt idx="6">
                  <c:v>0.24390243902439024</c:v>
                </c:pt>
                <c:pt idx="7">
                  <c:v>0.11904761904761904</c:v>
                </c:pt>
                <c:pt idx="8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D-4B3B-A5F1-ACBF2246E1D6}"/>
            </c:ext>
          </c:extLst>
        </c:ser>
        <c:ser>
          <c:idx val="5"/>
          <c:order val="5"/>
          <c:tx>
            <c:strRef>
              <c:f>'COD Tables &amp; Charts'!$A$77</c:f>
              <c:strCache>
                <c:ptCount val="1"/>
                <c:pt idx="0">
                  <c:v>Drowning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Charts'!$B$77:$J$77</c:f>
              <c:numCache>
                <c:formatCode>0.00</c:formatCode>
                <c:ptCount val="9"/>
                <c:pt idx="0">
                  <c:v>0</c:v>
                </c:pt>
                <c:pt idx="1">
                  <c:v>7.575757575757576E-2</c:v>
                </c:pt>
                <c:pt idx="2">
                  <c:v>8.8235294117647065E-2</c:v>
                </c:pt>
                <c:pt idx="3">
                  <c:v>2.3255813953488372E-2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CD-4B3B-A5F1-ACBF2246E1D6}"/>
            </c:ext>
          </c:extLst>
        </c:ser>
        <c:ser>
          <c:idx val="6"/>
          <c:order val="6"/>
          <c:tx>
            <c:strRef>
              <c:f>'COD Tables &amp; Charts'!$A$78</c:f>
              <c:strCache>
                <c:ptCount val="1"/>
                <c:pt idx="0">
                  <c:v>Trauma/Malnutrition/Disease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Charts'!$B$78:$J$78</c:f>
              <c:numCache>
                <c:formatCode>0.00</c:formatCode>
                <c:ptCount val="9"/>
                <c:pt idx="0">
                  <c:v>0</c:v>
                </c:pt>
                <c:pt idx="1">
                  <c:v>1.5151515151515152E-2</c:v>
                </c:pt>
                <c:pt idx="2">
                  <c:v>0</c:v>
                </c:pt>
                <c:pt idx="3">
                  <c:v>2.3255813953488372E-2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CD-4B3B-A5F1-ACBF2246E1D6}"/>
            </c:ext>
          </c:extLst>
        </c:ser>
        <c:ser>
          <c:idx val="7"/>
          <c:order val="7"/>
          <c:tx>
            <c:strRef>
              <c:f>'COD Tables &amp; Charts'!$A$79</c:f>
              <c:strCache>
                <c:ptCount val="1"/>
                <c:pt idx="0">
                  <c:v>Unk Cause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Charts'!$B$79:$J$79</c:f>
              <c:numCache>
                <c:formatCode>0.00</c:formatCode>
                <c:ptCount val="9"/>
                <c:pt idx="0">
                  <c:v>0.2857142857142857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5.128205128205128E-2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CD-4B3B-A5F1-ACBF2246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586352"/>
        <c:axId val="249586832"/>
      </c:barChart>
      <c:catAx>
        <c:axId val="24958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86832"/>
        <c:crosses val="autoZero"/>
        <c:auto val="1"/>
        <c:lblAlgn val="ctr"/>
        <c:lblOffset val="100"/>
        <c:noMultiLvlLbl val="0"/>
      </c:catAx>
      <c:valAx>
        <c:axId val="2495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Neonate COD West 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'COD Tables &amp; Charts'!$A$103</c:f>
              <c:strCache>
                <c:ptCount val="1"/>
                <c:pt idx="0">
                  <c:v>Brown/Black Bear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Charts'!$B$103:$J$103</c:f>
              <c:numCache>
                <c:formatCode>0.00</c:formatCode>
                <c:ptCount val="9"/>
                <c:pt idx="0">
                  <c:v>9.0909090909090912E-2</c:v>
                </c:pt>
                <c:pt idx="1">
                  <c:v>0.02</c:v>
                </c:pt>
                <c:pt idx="2">
                  <c:v>2.0408163265306121E-2</c:v>
                </c:pt>
                <c:pt idx="3">
                  <c:v>0</c:v>
                </c:pt>
                <c:pt idx="4">
                  <c:v>0.13157894736842105</c:v>
                </c:pt>
                <c:pt idx="5">
                  <c:v>0.23255813953488372</c:v>
                </c:pt>
                <c:pt idx="6">
                  <c:v>0.15</c:v>
                </c:pt>
                <c:pt idx="8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0-410F-BF7E-9C85CD67D846}"/>
            </c:ext>
          </c:extLst>
        </c:ser>
        <c:ser>
          <c:idx val="1"/>
          <c:order val="1"/>
          <c:tx>
            <c:strRef>
              <c:f>'COD Tables &amp; Charts'!$A$104</c:f>
              <c:strCache>
                <c:ptCount val="1"/>
                <c:pt idx="0">
                  <c:v>Wolf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Charts'!$B$104:$J$104</c:f>
              <c:numCache>
                <c:formatCode>0.00</c:formatCode>
                <c:ptCount val="9"/>
                <c:pt idx="0">
                  <c:v>6.4935064935064929E-2</c:v>
                </c:pt>
                <c:pt idx="1">
                  <c:v>0</c:v>
                </c:pt>
                <c:pt idx="2">
                  <c:v>4.0816326530612242E-2</c:v>
                </c:pt>
                <c:pt idx="3">
                  <c:v>0.16666666666666666</c:v>
                </c:pt>
                <c:pt idx="4">
                  <c:v>0.13157894736842105</c:v>
                </c:pt>
                <c:pt idx="5">
                  <c:v>4.6511627906976744E-2</c:v>
                </c:pt>
                <c:pt idx="6">
                  <c:v>6.6666666666666666E-2</c:v>
                </c:pt>
                <c:pt idx="8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0-410F-BF7E-9C85CD67D846}"/>
            </c:ext>
          </c:extLst>
        </c:ser>
        <c:ser>
          <c:idx val="2"/>
          <c:order val="2"/>
          <c:tx>
            <c:strRef>
              <c:f>'COD Tables &amp; Charts'!$A$105</c:f>
              <c:strCache>
                <c:ptCount val="1"/>
                <c:pt idx="0">
                  <c:v>Eagle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Charts'!$B$105:$J$105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5.5555555555555552E-2</c:v>
                </c:pt>
                <c:pt idx="4">
                  <c:v>2.6315789473684209E-2</c:v>
                </c:pt>
                <c:pt idx="5">
                  <c:v>0</c:v>
                </c:pt>
                <c:pt idx="6">
                  <c:v>0.05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0-410F-BF7E-9C85CD67D846}"/>
            </c:ext>
          </c:extLst>
        </c:ser>
        <c:ser>
          <c:idx val="3"/>
          <c:order val="3"/>
          <c:tx>
            <c:strRef>
              <c:f>'COD Tables &amp; Charts'!$A$106</c:f>
              <c:strCache>
                <c:ptCount val="1"/>
                <c:pt idx="0">
                  <c:v>Wolverine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Charts'!$B$106:$J$106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0-410F-BF7E-9C85CD67D846}"/>
            </c:ext>
          </c:extLst>
        </c:ser>
        <c:ser>
          <c:idx val="4"/>
          <c:order val="4"/>
          <c:tx>
            <c:strRef>
              <c:f>'COD Tables &amp; Charts'!$A$107</c:f>
              <c:strCache>
                <c:ptCount val="1"/>
                <c:pt idx="0">
                  <c:v>Unk Predator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Charts'!$B$107:$J$107</c:f>
              <c:numCache>
                <c:formatCode>0.00</c:formatCode>
                <c:ptCount val="9"/>
                <c:pt idx="0">
                  <c:v>5.1948051948051951E-2</c:v>
                </c:pt>
                <c:pt idx="1">
                  <c:v>0</c:v>
                </c:pt>
                <c:pt idx="2">
                  <c:v>0</c:v>
                </c:pt>
                <c:pt idx="3">
                  <c:v>5.5555555555555552E-2</c:v>
                </c:pt>
                <c:pt idx="4">
                  <c:v>0.15789473684210525</c:v>
                </c:pt>
                <c:pt idx="5">
                  <c:v>4.6511627906976744E-2</c:v>
                </c:pt>
                <c:pt idx="6">
                  <c:v>0.21666666666666667</c:v>
                </c:pt>
                <c:pt idx="8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C0-410F-BF7E-9C85CD67D846}"/>
            </c:ext>
          </c:extLst>
        </c:ser>
        <c:ser>
          <c:idx val="5"/>
          <c:order val="5"/>
          <c:tx>
            <c:strRef>
              <c:f>'COD Tables &amp; Charts'!$A$108</c:f>
              <c:strCache>
                <c:ptCount val="1"/>
                <c:pt idx="0">
                  <c:v>Drowning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Charts'!$B$108:$J$108</c:f>
              <c:numCache>
                <c:formatCode>0.00</c:formatCode>
                <c:ptCount val="9"/>
                <c:pt idx="0">
                  <c:v>1.2987012987012988E-2</c:v>
                </c:pt>
                <c:pt idx="1">
                  <c:v>0.02</c:v>
                </c:pt>
                <c:pt idx="2">
                  <c:v>6.1224489795918366E-2</c:v>
                </c:pt>
                <c:pt idx="3">
                  <c:v>5.5555555555555552E-2</c:v>
                </c:pt>
                <c:pt idx="4">
                  <c:v>0</c:v>
                </c:pt>
                <c:pt idx="5">
                  <c:v>2.3255813953488372E-2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C0-410F-BF7E-9C85CD67D846}"/>
            </c:ext>
          </c:extLst>
        </c:ser>
        <c:ser>
          <c:idx val="6"/>
          <c:order val="6"/>
          <c:tx>
            <c:strRef>
              <c:f>'COD Tables &amp; Charts'!$A$109</c:f>
              <c:strCache>
                <c:ptCount val="1"/>
                <c:pt idx="0">
                  <c:v>Trauma/Malnutrition/Disease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Charts'!$B$109:$J$109</c:f>
              <c:numCache>
                <c:formatCode>0.00</c:formatCode>
                <c:ptCount val="9"/>
                <c:pt idx="0">
                  <c:v>1.2987012987012988E-2</c:v>
                </c:pt>
                <c:pt idx="1">
                  <c:v>0.06</c:v>
                </c:pt>
                <c:pt idx="2">
                  <c:v>2.0408163265306121E-2</c:v>
                </c:pt>
                <c:pt idx="3">
                  <c:v>0</c:v>
                </c:pt>
                <c:pt idx="4">
                  <c:v>0</c:v>
                </c:pt>
                <c:pt idx="5">
                  <c:v>2.3255813953488372E-2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C0-410F-BF7E-9C85CD67D846}"/>
            </c:ext>
          </c:extLst>
        </c:ser>
        <c:ser>
          <c:idx val="7"/>
          <c:order val="7"/>
          <c:tx>
            <c:strRef>
              <c:f>'COD Tables &amp; Charts'!$A$110</c:f>
              <c:strCache>
                <c:ptCount val="1"/>
                <c:pt idx="0">
                  <c:v>Unk Cause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Charts'!$B$110:$J$110</c:f>
              <c:numCache>
                <c:formatCode>0.00</c:formatCode>
                <c:ptCount val="9"/>
                <c:pt idx="0">
                  <c:v>1.2987012987012988E-2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C0-410F-BF7E-9C85CD67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054640"/>
        <c:axId val="540053200"/>
      </c:barChart>
      <c:catAx>
        <c:axId val="5400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53200"/>
        <c:crosses val="autoZero"/>
        <c:auto val="1"/>
        <c:lblAlgn val="ctr"/>
        <c:lblOffset val="100"/>
        <c:noMultiLvlLbl val="0"/>
      </c:catAx>
      <c:valAx>
        <c:axId val="5400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'COD Tables &amp; Charts'!$W$116</c:f>
              <c:strCache>
                <c:ptCount val="1"/>
                <c:pt idx="0">
                  <c:v>Neonatal Mortality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AA6-4622-80DC-F678313668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A6-4622-80DC-F678313668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A6-4622-80DC-F678313668D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DAA6-4622-80DC-F678313668D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AA6-4622-80DC-F678313668D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AA6-4622-80DC-F678313668D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'COD Tables &amp; Charts'!$W$117:$W$119</c:f>
              <c:strCache>
                <c:ptCount val="3"/>
                <c:pt idx="0">
                  <c:v>Predation</c:v>
                </c:pt>
                <c:pt idx="1">
                  <c:v>Non Predation</c:v>
                </c:pt>
                <c:pt idx="2">
                  <c:v>Unk Cause</c:v>
                </c:pt>
              </c:strCache>
            </c:strRef>
          </c:cat>
          <c:val>
            <c:numRef>
              <c:f>'COD Tables &amp; Charts'!$X$117:$X$119</c:f>
              <c:numCache>
                <c:formatCode>General</c:formatCode>
                <c:ptCount val="3"/>
                <c:pt idx="0">
                  <c:v>237</c:v>
                </c:pt>
                <c:pt idx="1">
                  <c:v>27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A6-4622-80DC-F678313668D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 COD Proportion E/W Combined</a:t>
            </a:r>
          </a:p>
        </c:rich>
      </c:tx>
      <c:layout>
        <c:manualLayout>
          <c:xMode val="edge"/>
          <c:yMode val="edge"/>
          <c:x val="0.21292397418036405"/>
          <c:y val="3.0907235823040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'COD Tables &amp; Charts'!$A$42</c:f>
              <c:strCache>
                <c:ptCount val="1"/>
                <c:pt idx="0">
                  <c:v>Brown/Black Bear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'COD Tables &amp; Charts'!$B$41:$J$41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Charts'!$B$42:$J$42</c:f>
              <c:numCache>
                <c:formatCode>0.00</c:formatCode>
                <c:ptCount val="9"/>
                <c:pt idx="0">
                  <c:v>0.10714285714285714</c:v>
                </c:pt>
                <c:pt idx="1">
                  <c:v>0.20689655172413793</c:v>
                </c:pt>
                <c:pt idx="2">
                  <c:v>0.19658119658119658</c:v>
                </c:pt>
                <c:pt idx="3">
                  <c:v>3.2786885245901641E-2</c:v>
                </c:pt>
                <c:pt idx="4">
                  <c:v>0.18666666666666668</c:v>
                </c:pt>
                <c:pt idx="5">
                  <c:v>0.24390243902439024</c:v>
                </c:pt>
                <c:pt idx="6">
                  <c:v>0.11881188118811881</c:v>
                </c:pt>
                <c:pt idx="7">
                  <c:v>2.3809523809523808E-2</c:v>
                </c:pt>
                <c:pt idx="8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4-40BD-BB0C-0D94F7E0C09D}"/>
            </c:ext>
          </c:extLst>
        </c:ser>
        <c:ser>
          <c:idx val="1"/>
          <c:order val="1"/>
          <c:tx>
            <c:strRef>
              <c:f>'COD Tables &amp; Charts'!$A$43</c:f>
              <c:strCache>
                <c:ptCount val="1"/>
                <c:pt idx="0">
                  <c:v>Wolf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'COD Tables &amp; Charts'!$B$41:$J$41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Charts'!$B$43:$J$43</c:f>
              <c:numCache>
                <c:formatCode>0.00</c:formatCode>
                <c:ptCount val="9"/>
                <c:pt idx="0">
                  <c:v>7.1428571428571425E-2</c:v>
                </c:pt>
                <c:pt idx="1">
                  <c:v>2.5862068965517241E-2</c:v>
                </c:pt>
                <c:pt idx="2">
                  <c:v>0.10256410256410256</c:v>
                </c:pt>
                <c:pt idx="3">
                  <c:v>6.5573770491803282E-2</c:v>
                </c:pt>
                <c:pt idx="4">
                  <c:v>0.17333333333333334</c:v>
                </c:pt>
                <c:pt idx="5">
                  <c:v>6.097560975609756E-2</c:v>
                </c:pt>
                <c:pt idx="6">
                  <c:v>3.9603960396039604E-2</c:v>
                </c:pt>
                <c:pt idx="7">
                  <c:v>4.7619047619047616E-2</c:v>
                </c:pt>
                <c:pt idx="8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4-40BD-BB0C-0D94F7E0C09D}"/>
            </c:ext>
          </c:extLst>
        </c:ser>
        <c:ser>
          <c:idx val="2"/>
          <c:order val="2"/>
          <c:tx>
            <c:strRef>
              <c:f>'COD Tables &amp; Charts'!$A$44</c:f>
              <c:strCache>
                <c:ptCount val="1"/>
                <c:pt idx="0">
                  <c:v>Eagle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'COD Tables &amp; Charts'!$B$41:$J$41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Charts'!$B$44:$J$44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8.5470085470085479E-3</c:v>
                </c:pt>
                <c:pt idx="3">
                  <c:v>0.14754098360655737</c:v>
                </c:pt>
                <c:pt idx="4">
                  <c:v>0.04</c:v>
                </c:pt>
                <c:pt idx="5">
                  <c:v>0</c:v>
                </c:pt>
                <c:pt idx="6">
                  <c:v>2.9702970297029702E-2</c:v>
                </c:pt>
                <c:pt idx="7">
                  <c:v>4.7619047619047616E-2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4-40BD-BB0C-0D94F7E0C09D}"/>
            </c:ext>
          </c:extLst>
        </c:ser>
        <c:ser>
          <c:idx val="3"/>
          <c:order val="3"/>
          <c:tx>
            <c:strRef>
              <c:f>'COD Tables &amp; Charts'!$A$45</c:f>
              <c:strCache>
                <c:ptCount val="1"/>
                <c:pt idx="0">
                  <c:v>Wolverine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'COD Tables &amp; Charts'!$B$41:$J$41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Charts'!$B$45:$J$45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4-40BD-BB0C-0D94F7E0C09D}"/>
            </c:ext>
          </c:extLst>
        </c:ser>
        <c:ser>
          <c:idx val="4"/>
          <c:order val="4"/>
          <c:tx>
            <c:strRef>
              <c:f>'COD Tables &amp; Charts'!$A$46</c:f>
              <c:strCache>
                <c:ptCount val="1"/>
                <c:pt idx="0">
                  <c:v>Unk Predator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'COD Tables &amp; Charts'!$B$41:$J$41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Charts'!$B$46:$J$46</c:f>
              <c:numCache>
                <c:formatCode>0.00</c:formatCode>
                <c:ptCount val="9"/>
                <c:pt idx="0">
                  <c:v>4.7619047619047616E-2</c:v>
                </c:pt>
                <c:pt idx="1">
                  <c:v>2.5862068965517241E-2</c:v>
                </c:pt>
                <c:pt idx="2">
                  <c:v>8.5470085470085479E-3</c:v>
                </c:pt>
                <c:pt idx="3">
                  <c:v>1.6393442622950821E-2</c:v>
                </c:pt>
                <c:pt idx="4">
                  <c:v>0.10666666666666667</c:v>
                </c:pt>
                <c:pt idx="5">
                  <c:v>4.878048780487805E-2</c:v>
                </c:pt>
                <c:pt idx="6">
                  <c:v>0.22772277227722773</c:v>
                </c:pt>
                <c:pt idx="7">
                  <c:v>0.11904761904761904</c:v>
                </c:pt>
                <c:pt idx="8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4-40BD-BB0C-0D94F7E0C09D}"/>
            </c:ext>
          </c:extLst>
        </c:ser>
        <c:ser>
          <c:idx val="5"/>
          <c:order val="5"/>
          <c:tx>
            <c:strRef>
              <c:f>'COD Tables &amp; Charts'!$A$47</c:f>
              <c:strCache>
                <c:ptCount val="1"/>
                <c:pt idx="0">
                  <c:v>Drowning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'COD Tables &amp; Charts'!$B$41:$J$41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Charts'!$B$47:$J$47</c:f>
              <c:numCache>
                <c:formatCode>0.00</c:formatCode>
                <c:ptCount val="9"/>
                <c:pt idx="0">
                  <c:v>1.1904761904761904E-2</c:v>
                </c:pt>
                <c:pt idx="1">
                  <c:v>5.1724137931034482E-2</c:v>
                </c:pt>
                <c:pt idx="2">
                  <c:v>7.6923076923076927E-2</c:v>
                </c:pt>
                <c:pt idx="3">
                  <c:v>3.2786885245901641E-2</c:v>
                </c:pt>
                <c:pt idx="4">
                  <c:v>0</c:v>
                </c:pt>
                <c:pt idx="5">
                  <c:v>1.2195121951219513E-2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A4-40BD-BB0C-0D94F7E0C09D}"/>
            </c:ext>
          </c:extLst>
        </c:ser>
        <c:ser>
          <c:idx val="6"/>
          <c:order val="6"/>
          <c:tx>
            <c:strRef>
              <c:f>'COD Tables &amp; Charts'!$A$48</c:f>
              <c:strCache>
                <c:ptCount val="1"/>
                <c:pt idx="0">
                  <c:v>Trauma/Malnutrition/Disease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Charts'!$B$41:$J$41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Charts'!$B$48:$J$48</c:f>
              <c:numCache>
                <c:formatCode>0.00</c:formatCode>
                <c:ptCount val="9"/>
                <c:pt idx="0">
                  <c:v>1.1904761904761904E-2</c:v>
                </c:pt>
                <c:pt idx="1">
                  <c:v>3.4482758620689655E-2</c:v>
                </c:pt>
                <c:pt idx="2">
                  <c:v>8.5470085470085479E-3</c:v>
                </c:pt>
                <c:pt idx="3">
                  <c:v>1.6393442622950821E-2</c:v>
                </c:pt>
                <c:pt idx="4">
                  <c:v>0</c:v>
                </c:pt>
                <c:pt idx="5">
                  <c:v>1.2195121951219513E-2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A4-40BD-BB0C-0D94F7E0C09D}"/>
            </c:ext>
          </c:extLst>
        </c:ser>
        <c:ser>
          <c:idx val="7"/>
          <c:order val="7"/>
          <c:tx>
            <c:strRef>
              <c:f>'COD Tables &amp; Charts'!$A$49</c:f>
              <c:strCache>
                <c:ptCount val="1"/>
                <c:pt idx="0">
                  <c:v>Unk Cause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Charts'!$B$41:$J$41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Charts'!$B$49:$J$49</c:f>
              <c:numCache>
                <c:formatCode>0.00</c:formatCode>
                <c:ptCount val="9"/>
                <c:pt idx="0">
                  <c:v>3.5714285714285712E-2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2.4390243902439025E-2</c:v>
                </c:pt>
                <c:pt idx="6">
                  <c:v>9.9009900990099011E-3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A4-40BD-BB0C-0D94F7E0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713168"/>
        <c:axId val="388709808"/>
      </c:barChart>
      <c:catAx>
        <c:axId val="3887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808"/>
        <c:crosses val="autoZero"/>
        <c:auto val="1"/>
        <c:lblAlgn val="ctr"/>
        <c:lblOffset val="100"/>
        <c:noMultiLvlLbl val="0"/>
      </c:catAx>
      <c:valAx>
        <c:axId val="3887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86006918220715"/>
          <c:y val="0.74884778986199219"/>
          <c:w val="0.8161513930065124"/>
          <c:h val="0.23153902740234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 COD Proportion East</a:t>
            </a:r>
            <a:r>
              <a:rPr lang="en-US" baseline="0"/>
              <a:t> CG</a:t>
            </a:r>
            <a:endParaRPr lang="en-US"/>
          </a:p>
        </c:rich>
      </c:tx>
      <c:layout>
        <c:manualLayout>
          <c:xMode val="edge"/>
          <c:yMode val="edge"/>
          <c:x val="0.34545692698749608"/>
          <c:y val="3.417600020737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'COD Tables &amp; Charts'!$A$72</c:f>
              <c:strCache>
                <c:ptCount val="1"/>
                <c:pt idx="0">
                  <c:v>Brown/Black Bear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Charts'!$B$72:$J$72</c:f>
              <c:numCache>
                <c:formatCode>0.00</c:formatCode>
                <c:ptCount val="9"/>
                <c:pt idx="0">
                  <c:v>0.2857142857142857</c:v>
                </c:pt>
                <c:pt idx="1">
                  <c:v>0.34848484848484851</c:v>
                </c:pt>
                <c:pt idx="2">
                  <c:v>0.3235294117647059</c:v>
                </c:pt>
                <c:pt idx="3">
                  <c:v>4.6511627906976744E-2</c:v>
                </c:pt>
                <c:pt idx="4">
                  <c:v>0.24324324324324326</c:v>
                </c:pt>
                <c:pt idx="5">
                  <c:v>0.25641025641025639</c:v>
                </c:pt>
                <c:pt idx="6">
                  <c:v>7.3170731707317069E-2</c:v>
                </c:pt>
                <c:pt idx="7">
                  <c:v>2.3809523809523808E-2</c:v>
                </c:pt>
                <c:pt idx="8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05-4588-A35B-21833A90BE33}"/>
            </c:ext>
          </c:extLst>
        </c:ser>
        <c:ser>
          <c:idx val="1"/>
          <c:order val="1"/>
          <c:tx>
            <c:strRef>
              <c:f>'COD Tables &amp; Charts'!$A$73</c:f>
              <c:strCache>
                <c:ptCount val="1"/>
                <c:pt idx="0">
                  <c:v>Wolf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Charts'!$B$73:$J$73</c:f>
              <c:numCache>
                <c:formatCode>0.00</c:formatCode>
                <c:ptCount val="9"/>
                <c:pt idx="0">
                  <c:v>0.14285714285714285</c:v>
                </c:pt>
                <c:pt idx="1">
                  <c:v>4.5454545454545456E-2</c:v>
                </c:pt>
                <c:pt idx="2">
                  <c:v>0.14705882352941177</c:v>
                </c:pt>
                <c:pt idx="3">
                  <c:v>2.3255813953488372E-2</c:v>
                </c:pt>
                <c:pt idx="4">
                  <c:v>0.21621621621621623</c:v>
                </c:pt>
                <c:pt idx="5">
                  <c:v>7.6923076923076927E-2</c:v>
                </c:pt>
                <c:pt idx="6">
                  <c:v>0</c:v>
                </c:pt>
                <c:pt idx="7">
                  <c:v>4.7619047619047616E-2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05-4588-A35B-21833A90BE33}"/>
            </c:ext>
          </c:extLst>
        </c:ser>
        <c:ser>
          <c:idx val="2"/>
          <c:order val="2"/>
          <c:tx>
            <c:strRef>
              <c:f>'COD Tables &amp; Charts'!$A$74</c:f>
              <c:strCache>
                <c:ptCount val="1"/>
                <c:pt idx="0">
                  <c:v>Eagle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Charts'!$B$74:$J$74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1.4705882352941176E-2</c:v>
                </c:pt>
                <c:pt idx="3">
                  <c:v>0.18604651162790697</c:v>
                </c:pt>
                <c:pt idx="4">
                  <c:v>5.4054054054054057E-2</c:v>
                </c:pt>
                <c:pt idx="5">
                  <c:v>0</c:v>
                </c:pt>
                <c:pt idx="6">
                  <c:v>0</c:v>
                </c:pt>
                <c:pt idx="7">
                  <c:v>4.7619047619047616E-2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05-4588-A35B-21833A90BE33}"/>
            </c:ext>
          </c:extLst>
        </c:ser>
        <c:ser>
          <c:idx val="3"/>
          <c:order val="3"/>
          <c:tx>
            <c:strRef>
              <c:f>'COD Tables &amp; Charts'!$A$75</c:f>
              <c:strCache>
                <c:ptCount val="1"/>
                <c:pt idx="0">
                  <c:v>Wolverine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Charts'!$B$75:$J$75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2.3255813953488372E-2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05-4588-A35B-21833A90BE33}"/>
            </c:ext>
          </c:extLst>
        </c:ser>
        <c:ser>
          <c:idx val="4"/>
          <c:order val="4"/>
          <c:tx>
            <c:strRef>
              <c:f>'COD Tables &amp; Charts'!$A$76</c:f>
              <c:strCache>
                <c:ptCount val="1"/>
                <c:pt idx="0">
                  <c:v>Unk Predator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Charts'!$B$76:$J$76</c:f>
              <c:numCache>
                <c:formatCode>0.00</c:formatCode>
                <c:ptCount val="9"/>
                <c:pt idx="0">
                  <c:v>0</c:v>
                </c:pt>
                <c:pt idx="1">
                  <c:v>4.5454545454545456E-2</c:v>
                </c:pt>
                <c:pt idx="2">
                  <c:v>1.4705882352941176E-2</c:v>
                </c:pt>
                <c:pt idx="3">
                  <c:v>0</c:v>
                </c:pt>
                <c:pt idx="4">
                  <c:v>5.4054054054054057E-2</c:v>
                </c:pt>
                <c:pt idx="5">
                  <c:v>5.128205128205128E-2</c:v>
                </c:pt>
                <c:pt idx="6">
                  <c:v>0.24390243902439024</c:v>
                </c:pt>
                <c:pt idx="7">
                  <c:v>0.11904761904761904</c:v>
                </c:pt>
                <c:pt idx="8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05-4588-A35B-21833A90BE33}"/>
            </c:ext>
          </c:extLst>
        </c:ser>
        <c:ser>
          <c:idx val="5"/>
          <c:order val="5"/>
          <c:tx>
            <c:strRef>
              <c:f>'COD Tables &amp; Charts'!$A$77</c:f>
              <c:strCache>
                <c:ptCount val="1"/>
                <c:pt idx="0">
                  <c:v>Drowning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Charts'!$B$77:$J$77</c:f>
              <c:numCache>
                <c:formatCode>0.00</c:formatCode>
                <c:ptCount val="9"/>
                <c:pt idx="0">
                  <c:v>0</c:v>
                </c:pt>
                <c:pt idx="1">
                  <c:v>7.575757575757576E-2</c:v>
                </c:pt>
                <c:pt idx="2">
                  <c:v>8.8235294117647065E-2</c:v>
                </c:pt>
                <c:pt idx="3">
                  <c:v>2.3255813953488372E-2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05-4588-A35B-21833A90BE33}"/>
            </c:ext>
          </c:extLst>
        </c:ser>
        <c:ser>
          <c:idx val="6"/>
          <c:order val="6"/>
          <c:tx>
            <c:strRef>
              <c:f>'COD Tables &amp; Charts'!$A$78</c:f>
              <c:strCache>
                <c:ptCount val="1"/>
                <c:pt idx="0">
                  <c:v>Trauma/Malnutrition/Disease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Charts'!$B$78:$J$78</c:f>
              <c:numCache>
                <c:formatCode>0.00</c:formatCode>
                <c:ptCount val="9"/>
                <c:pt idx="0">
                  <c:v>0</c:v>
                </c:pt>
                <c:pt idx="1">
                  <c:v>1.5151515151515152E-2</c:v>
                </c:pt>
                <c:pt idx="2">
                  <c:v>0</c:v>
                </c:pt>
                <c:pt idx="3">
                  <c:v>2.3255813953488372E-2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05-4588-A35B-21833A90BE33}"/>
            </c:ext>
          </c:extLst>
        </c:ser>
        <c:ser>
          <c:idx val="7"/>
          <c:order val="7"/>
          <c:tx>
            <c:strRef>
              <c:f>'COD Tables &amp; Charts'!$A$79</c:f>
              <c:strCache>
                <c:ptCount val="1"/>
                <c:pt idx="0">
                  <c:v>Unk Cause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Charts'!$B$71:$J$71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Charts'!$B$79:$J$79</c:f>
              <c:numCache>
                <c:formatCode>0.00</c:formatCode>
                <c:ptCount val="9"/>
                <c:pt idx="0">
                  <c:v>0.2857142857142857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5.128205128205128E-2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05-4588-A35B-21833A90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713168"/>
        <c:axId val="388709808"/>
      </c:barChart>
      <c:catAx>
        <c:axId val="3887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808"/>
        <c:crosses val="autoZero"/>
        <c:auto val="1"/>
        <c:lblAlgn val="ctr"/>
        <c:lblOffset val="100"/>
        <c:noMultiLvlLbl val="0"/>
      </c:catAx>
      <c:valAx>
        <c:axId val="3887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 COD Proportion West</a:t>
            </a:r>
            <a:r>
              <a:rPr lang="en-US" baseline="0"/>
              <a:t> CG</a:t>
            </a:r>
            <a:endParaRPr lang="en-US"/>
          </a:p>
        </c:rich>
      </c:tx>
      <c:layout>
        <c:manualLayout>
          <c:xMode val="edge"/>
          <c:yMode val="edge"/>
          <c:x val="0.34545692698749608"/>
          <c:y val="3.417600020737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'COD Tables &amp; Charts'!$A$103</c:f>
              <c:strCache>
                <c:ptCount val="1"/>
                <c:pt idx="0">
                  <c:v>Brown/Black Bear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Charts'!$B$103:$J$103</c:f>
              <c:numCache>
                <c:formatCode>0.00</c:formatCode>
                <c:ptCount val="9"/>
                <c:pt idx="0">
                  <c:v>9.0909090909090912E-2</c:v>
                </c:pt>
                <c:pt idx="1">
                  <c:v>0.02</c:v>
                </c:pt>
                <c:pt idx="2">
                  <c:v>2.0408163265306121E-2</c:v>
                </c:pt>
                <c:pt idx="3">
                  <c:v>0</c:v>
                </c:pt>
                <c:pt idx="4">
                  <c:v>0.13157894736842105</c:v>
                </c:pt>
                <c:pt idx="5">
                  <c:v>0.23255813953488372</c:v>
                </c:pt>
                <c:pt idx="6">
                  <c:v>0.15</c:v>
                </c:pt>
                <c:pt idx="8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83-49AF-B33F-A9055906F9FC}"/>
            </c:ext>
          </c:extLst>
        </c:ser>
        <c:ser>
          <c:idx val="1"/>
          <c:order val="1"/>
          <c:tx>
            <c:strRef>
              <c:f>'COD Tables &amp; Charts'!$A$104</c:f>
              <c:strCache>
                <c:ptCount val="1"/>
                <c:pt idx="0">
                  <c:v>Wolf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'COD Tables &amp; Charts'!$B$102:$J$102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 formatCode="0">
                  <c:v>2013</c:v>
                </c:pt>
                <c:pt idx="3" formatCode="0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'COD Tables &amp; Charts'!$B$104:$J$104</c:f>
              <c:numCache>
                <c:formatCode>0.00</c:formatCode>
                <c:ptCount val="9"/>
                <c:pt idx="0">
                  <c:v>6.4935064935064929E-2</c:v>
                </c:pt>
                <c:pt idx="1">
                  <c:v>0</c:v>
                </c:pt>
                <c:pt idx="2">
                  <c:v>4.0816326530612242E-2</c:v>
                </c:pt>
                <c:pt idx="3">
                  <c:v>0.16666666666666666</c:v>
                </c:pt>
                <c:pt idx="4">
                  <c:v>0.13157894736842105</c:v>
                </c:pt>
                <c:pt idx="5">
                  <c:v>4.6511627906976744E-2</c:v>
                </c:pt>
                <c:pt idx="6">
                  <c:v>6.6666666666666666E-2</c:v>
                </c:pt>
                <c:pt idx="8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83-49AF-B33F-A9055906F9FC}"/>
            </c:ext>
          </c:extLst>
        </c:ser>
        <c:ser>
          <c:idx val="2"/>
          <c:order val="2"/>
          <c:tx>
            <c:strRef>
              <c:f>'COD Tables &amp; Charts'!$A$105</c:f>
              <c:strCache>
                <c:ptCount val="1"/>
                <c:pt idx="0">
                  <c:v>Eagle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'COD Tables &amp; Charts'!$B$105:$J$105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5.5555555555555552E-2</c:v>
                </c:pt>
                <c:pt idx="4">
                  <c:v>2.6315789473684209E-2</c:v>
                </c:pt>
                <c:pt idx="5">
                  <c:v>0</c:v>
                </c:pt>
                <c:pt idx="6">
                  <c:v>0.05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83-49AF-B33F-A9055906F9FC}"/>
            </c:ext>
          </c:extLst>
        </c:ser>
        <c:ser>
          <c:idx val="3"/>
          <c:order val="3"/>
          <c:tx>
            <c:strRef>
              <c:f>'COD Tables &amp; Charts'!$A$106</c:f>
              <c:strCache>
                <c:ptCount val="1"/>
                <c:pt idx="0">
                  <c:v>Wolverine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'COD Tables &amp; Charts'!$B$106:$J$106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83-49AF-B33F-A9055906F9FC}"/>
            </c:ext>
          </c:extLst>
        </c:ser>
        <c:ser>
          <c:idx val="4"/>
          <c:order val="4"/>
          <c:tx>
            <c:strRef>
              <c:f>'COD Tables &amp; Charts'!$A$107</c:f>
              <c:strCache>
                <c:ptCount val="1"/>
                <c:pt idx="0">
                  <c:v>Unk Predator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'COD Tables &amp; Charts'!$B$107:$J$107</c:f>
              <c:numCache>
                <c:formatCode>0.00</c:formatCode>
                <c:ptCount val="9"/>
                <c:pt idx="0">
                  <c:v>5.1948051948051951E-2</c:v>
                </c:pt>
                <c:pt idx="1">
                  <c:v>0</c:v>
                </c:pt>
                <c:pt idx="2">
                  <c:v>0</c:v>
                </c:pt>
                <c:pt idx="3">
                  <c:v>5.5555555555555552E-2</c:v>
                </c:pt>
                <c:pt idx="4">
                  <c:v>0.15789473684210525</c:v>
                </c:pt>
                <c:pt idx="5">
                  <c:v>4.6511627906976744E-2</c:v>
                </c:pt>
                <c:pt idx="6">
                  <c:v>0.21666666666666667</c:v>
                </c:pt>
                <c:pt idx="8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83-49AF-B33F-A9055906F9FC}"/>
            </c:ext>
          </c:extLst>
        </c:ser>
        <c:ser>
          <c:idx val="5"/>
          <c:order val="5"/>
          <c:tx>
            <c:strRef>
              <c:f>'COD Tables &amp; Charts'!$A$108</c:f>
              <c:strCache>
                <c:ptCount val="1"/>
                <c:pt idx="0">
                  <c:v>Drowning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'COD Tables &amp; Charts'!$B$108:$J$108</c:f>
              <c:numCache>
                <c:formatCode>0.00</c:formatCode>
                <c:ptCount val="9"/>
                <c:pt idx="0">
                  <c:v>1.2987012987012988E-2</c:v>
                </c:pt>
                <c:pt idx="1">
                  <c:v>0.02</c:v>
                </c:pt>
                <c:pt idx="2">
                  <c:v>6.1224489795918366E-2</c:v>
                </c:pt>
                <c:pt idx="3">
                  <c:v>5.5555555555555552E-2</c:v>
                </c:pt>
                <c:pt idx="4">
                  <c:v>0</c:v>
                </c:pt>
                <c:pt idx="5">
                  <c:v>2.3255813953488372E-2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83-49AF-B33F-A9055906F9FC}"/>
            </c:ext>
          </c:extLst>
        </c:ser>
        <c:ser>
          <c:idx val="6"/>
          <c:order val="6"/>
          <c:tx>
            <c:strRef>
              <c:f>'COD Tables &amp; Charts'!$A$109</c:f>
              <c:strCache>
                <c:ptCount val="1"/>
                <c:pt idx="0">
                  <c:v>Trauma/Malnutrition/Disease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 Tables &amp; Charts'!$B$109:$J$109</c:f>
              <c:numCache>
                <c:formatCode>0.00</c:formatCode>
                <c:ptCount val="9"/>
                <c:pt idx="0">
                  <c:v>1.2987012987012988E-2</c:v>
                </c:pt>
                <c:pt idx="1">
                  <c:v>0.06</c:v>
                </c:pt>
                <c:pt idx="2">
                  <c:v>2.0408163265306121E-2</c:v>
                </c:pt>
                <c:pt idx="3">
                  <c:v>0</c:v>
                </c:pt>
                <c:pt idx="4">
                  <c:v>0</c:v>
                </c:pt>
                <c:pt idx="5">
                  <c:v>2.3255813953488372E-2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83-49AF-B33F-A9055906F9FC}"/>
            </c:ext>
          </c:extLst>
        </c:ser>
        <c:ser>
          <c:idx val="7"/>
          <c:order val="7"/>
          <c:tx>
            <c:strRef>
              <c:f>'COD Tables &amp; Charts'!$A$110</c:f>
              <c:strCache>
                <c:ptCount val="1"/>
                <c:pt idx="0">
                  <c:v>Unk Cause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 Tables &amp; Charts'!$B$110:$J$110</c:f>
              <c:numCache>
                <c:formatCode>0.00</c:formatCode>
                <c:ptCount val="9"/>
                <c:pt idx="0">
                  <c:v>1.2987012987012988E-2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83-49AF-B33F-A9055906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713168"/>
        <c:axId val="388709808"/>
      </c:barChart>
      <c:catAx>
        <c:axId val="3887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808"/>
        <c:crosses val="autoZero"/>
        <c:auto val="1"/>
        <c:lblAlgn val="ctr"/>
        <c:lblOffset val="100"/>
        <c:noMultiLvlLbl val="0"/>
      </c:catAx>
      <c:valAx>
        <c:axId val="38870980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Neonate COD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'COD Tables &amp; Charts'!$A$14</c:f>
              <c:strCache>
                <c:ptCount val="1"/>
                <c:pt idx="0">
                  <c:v>Brown/Black Bear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'COD Tables &amp; Charts'!$B$13:$P$13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'COD Tables &amp; Charts'!$B$14:$P$14</c:f>
              <c:numCache>
                <c:formatCode>0.00</c:formatCode>
                <c:ptCount val="15"/>
                <c:pt idx="0">
                  <c:v>0.23529411764705882</c:v>
                </c:pt>
                <c:pt idx="1">
                  <c:v>0.34545454545454546</c:v>
                </c:pt>
                <c:pt idx="2">
                  <c:v>0.41666666666666669</c:v>
                </c:pt>
                <c:pt idx="3">
                  <c:v>0.53125</c:v>
                </c:pt>
                <c:pt idx="4">
                  <c:v>0.55555555555555558</c:v>
                </c:pt>
                <c:pt idx="5">
                  <c:v>0.51724137931034486</c:v>
                </c:pt>
                <c:pt idx="6">
                  <c:v>0.54545454545454541</c:v>
                </c:pt>
                <c:pt idx="7">
                  <c:v>0.42857142857142855</c:v>
                </c:pt>
                <c:pt idx="8">
                  <c:v>0.2</c:v>
                </c:pt>
                <c:pt idx="9">
                  <c:v>0.4</c:v>
                </c:pt>
                <c:pt idx="10">
                  <c:v>0.5</c:v>
                </c:pt>
                <c:pt idx="11">
                  <c:v>0.4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F-498B-A66C-86D8FFDD5E9A}"/>
            </c:ext>
          </c:extLst>
        </c:ser>
        <c:ser>
          <c:idx val="1"/>
          <c:order val="1"/>
          <c:tx>
            <c:strRef>
              <c:f>'COD Tables &amp; Charts'!$A$15</c:f>
              <c:strCache>
                <c:ptCount val="1"/>
                <c:pt idx="0">
                  <c:v>Wolf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'COD Tables &amp; Charts'!$B$13:$P$13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'COD Tables &amp; Charts'!$B$15:$P$15</c:f>
              <c:numCache>
                <c:formatCode>0.00</c:formatCode>
                <c:ptCount val="15"/>
                <c:pt idx="0">
                  <c:v>5.8823529411764705E-2</c:v>
                </c:pt>
                <c:pt idx="1">
                  <c:v>0.2</c:v>
                </c:pt>
                <c:pt idx="2">
                  <c:v>0.125</c:v>
                </c:pt>
                <c:pt idx="3">
                  <c:v>0.21875</c:v>
                </c:pt>
                <c:pt idx="4">
                  <c:v>0.1111111111111111</c:v>
                </c:pt>
                <c:pt idx="5">
                  <c:v>0.13793103448275862</c:v>
                </c:pt>
                <c:pt idx="6">
                  <c:v>0.27272727272727271</c:v>
                </c:pt>
                <c:pt idx="7">
                  <c:v>0.2857142857142857</c:v>
                </c:pt>
                <c:pt idx="8">
                  <c:v>0.5</c:v>
                </c:pt>
                <c:pt idx="9">
                  <c:v>0.1</c:v>
                </c:pt>
                <c:pt idx="10">
                  <c:v>0</c:v>
                </c:pt>
                <c:pt idx="11">
                  <c:v>0.4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F-498B-A66C-86D8FFDD5E9A}"/>
            </c:ext>
          </c:extLst>
        </c:ser>
        <c:ser>
          <c:idx val="2"/>
          <c:order val="2"/>
          <c:tx>
            <c:strRef>
              <c:f>'COD Tables &amp; Charts'!$A$16</c:f>
              <c:strCache>
                <c:ptCount val="1"/>
                <c:pt idx="0">
                  <c:v>Eagle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'COD Tables &amp; Charts'!$B$13:$P$13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'COD Tables &amp; Charts'!$B$16:$P$16</c:f>
              <c:numCache>
                <c:formatCode>0.00</c:formatCode>
                <c:ptCount val="15"/>
                <c:pt idx="0">
                  <c:v>0.17647058823529413</c:v>
                </c:pt>
                <c:pt idx="1">
                  <c:v>9.0909090909090912E-2</c:v>
                </c:pt>
                <c:pt idx="2">
                  <c:v>6.25E-2</c:v>
                </c:pt>
                <c:pt idx="3">
                  <c:v>9.375E-2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F-498B-A66C-86D8FFDD5E9A}"/>
            </c:ext>
          </c:extLst>
        </c:ser>
        <c:ser>
          <c:idx val="3"/>
          <c:order val="3"/>
          <c:tx>
            <c:strRef>
              <c:f>'COD Tables &amp; Charts'!$A$17</c:f>
              <c:strCache>
                <c:ptCount val="1"/>
                <c:pt idx="0">
                  <c:v>Wolverine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'COD Tables &amp; Charts'!$B$13:$P$13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'COD Tables &amp; Charts'!$B$17:$P$17</c:f>
              <c:numCache>
                <c:formatCode>0.00</c:formatCode>
                <c:ptCount val="15"/>
                <c:pt idx="0">
                  <c:v>5.8823529411764705E-2</c:v>
                </c:pt>
                <c:pt idx="1">
                  <c:v>1.8181818181818181E-2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0F-498B-A66C-86D8FFDD5E9A}"/>
            </c:ext>
          </c:extLst>
        </c:ser>
        <c:ser>
          <c:idx val="4"/>
          <c:order val="4"/>
          <c:tx>
            <c:strRef>
              <c:f>'COD Tables &amp; Charts'!$A$18</c:f>
              <c:strCache>
                <c:ptCount val="1"/>
                <c:pt idx="0">
                  <c:v>Unk Pred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'COD Tables &amp; Charts'!$B$13:$P$13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'COD Tables &amp; Charts'!$B$18:$P$18</c:f>
              <c:numCache>
                <c:formatCode>0.00</c:formatCode>
                <c:ptCount val="15"/>
                <c:pt idx="0">
                  <c:v>0.17647058823529413</c:v>
                </c:pt>
                <c:pt idx="1">
                  <c:v>0.14545454545454545</c:v>
                </c:pt>
                <c:pt idx="2">
                  <c:v>0.25</c:v>
                </c:pt>
                <c:pt idx="3">
                  <c:v>9.375E-2</c:v>
                </c:pt>
                <c:pt idx="4">
                  <c:v>0.18518518518518517</c:v>
                </c:pt>
                <c:pt idx="5">
                  <c:v>0.2413793103448276</c:v>
                </c:pt>
                <c:pt idx="6">
                  <c:v>0.18181818181818182</c:v>
                </c:pt>
                <c:pt idx="7">
                  <c:v>0.21428571428571427</c:v>
                </c:pt>
                <c:pt idx="8">
                  <c:v>0.3</c:v>
                </c:pt>
                <c:pt idx="9">
                  <c:v>0.2</c:v>
                </c:pt>
                <c:pt idx="10">
                  <c:v>0.5</c:v>
                </c:pt>
                <c:pt idx="11">
                  <c:v>0.1</c:v>
                </c:pt>
                <c:pt idx="12">
                  <c:v>0</c:v>
                </c:pt>
                <c:pt idx="13">
                  <c:v>1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F-498B-A66C-86D8FFDD5E9A}"/>
            </c:ext>
          </c:extLst>
        </c:ser>
        <c:ser>
          <c:idx val="5"/>
          <c:order val="5"/>
          <c:tx>
            <c:strRef>
              <c:f>'COD Tables &amp; Charts'!$A$19</c:f>
              <c:strCache>
                <c:ptCount val="1"/>
                <c:pt idx="0">
                  <c:v>Drowning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'COD Tables &amp; Charts'!$B$13:$P$13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'COD Tables &amp; Charts'!$B$19:$P$19</c:f>
              <c:numCache>
                <c:formatCode>0.00</c:formatCode>
                <c:ptCount val="15"/>
                <c:pt idx="0">
                  <c:v>0.23529411764705882</c:v>
                </c:pt>
                <c:pt idx="1">
                  <c:v>7.2727272727272724E-2</c:v>
                </c:pt>
                <c:pt idx="2">
                  <c:v>6.25E-2</c:v>
                </c:pt>
                <c:pt idx="3">
                  <c:v>3.125E-2</c:v>
                </c:pt>
                <c:pt idx="4">
                  <c:v>0</c:v>
                </c:pt>
                <c:pt idx="5">
                  <c:v>0.10344827586206896</c:v>
                </c:pt>
                <c:pt idx="6">
                  <c:v>0</c:v>
                </c:pt>
                <c:pt idx="7">
                  <c:v>7.1428571428571425E-2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0F-498B-A66C-86D8FFDD5E9A}"/>
            </c:ext>
          </c:extLst>
        </c:ser>
        <c:ser>
          <c:idx val="6"/>
          <c:order val="6"/>
          <c:tx>
            <c:strRef>
              <c:f>'COD Tables &amp; Charts'!$A$20</c:f>
              <c:strCache>
                <c:ptCount val="1"/>
                <c:pt idx="0">
                  <c:v>Trauma/Malnutrition/Disease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Charts'!$B$13:$P$13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'COD Tables &amp; Charts'!$B$20:$P$20</c:f>
              <c:numCache>
                <c:formatCode>0.00</c:formatCode>
                <c:ptCount val="15"/>
                <c:pt idx="0">
                  <c:v>0</c:v>
                </c:pt>
                <c:pt idx="1">
                  <c:v>9.0909090909090912E-2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0F-498B-A66C-86D8FFDD5E9A}"/>
            </c:ext>
          </c:extLst>
        </c:ser>
        <c:ser>
          <c:idx val="7"/>
          <c:order val="7"/>
          <c:tx>
            <c:strRef>
              <c:f>'COD Tables &amp; Charts'!$A$21</c:f>
              <c:strCache>
                <c:ptCount val="1"/>
                <c:pt idx="0">
                  <c:v>Unk Cause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'COD Tables &amp; Charts'!$B$13:$P$13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'COD Tables &amp; Charts'!$B$21:$P$21</c:f>
              <c:numCache>
                <c:formatCode>0.00</c:formatCode>
                <c:ptCount val="15"/>
                <c:pt idx="0">
                  <c:v>5.8823529411764705E-2</c:v>
                </c:pt>
                <c:pt idx="1">
                  <c:v>3.6363636363636362E-2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3.7037037037037035E-2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0F-498B-A66C-86D8FFDD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032448"/>
        <c:axId val="552027168"/>
      </c:barChart>
      <c:catAx>
        <c:axId val="55203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Calf Age at Death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7168"/>
        <c:crosses val="autoZero"/>
        <c:auto val="1"/>
        <c:lblAlgn val="ctr"/>
        <c:lblOffset val="100"/>
        <c:noMultiLvlLbl val="0"/>
      </c:catAx>
      <c:valAx>
        <c:axId val="5520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542192</xdr:colOff>
      <xdr:row>70</xdr:row>
      <xdr:rowOff>73270</xdr:rowOff>
    </xdr:from>
    <xdr:to>
      <xdr:col>21</xdr:col>
      <xdr:colOff>0</xdr:colOff>
      <xdr:row>80</xdr:row>
      <xdr:rowOff>125596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A37083-A2CC-4CAE-A44B-0F42AF9BF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33868</xdr:colOff>
      <xdr:row>25</xdr:row>
      <xdr:rowOff>24340</xdr:rowOff>
    </xdr:from>
    <xdr:to>
      <xdr:col>25</xdr:col>
      <xdr:colOff>52918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4F149-9876-4A62-60B3-1BF81BE70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57675</xdr:colOff>
      <xdr:row>53</xdr:row>
      <xdr:rowOff>19049</xdr:rowOff>
    </xdr:from>
    <xdr:to>
      <xdr:col>25</xdr:col>
      <xdr:colOff>74084</xdr:colOff>
      <xdr:row>80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CF446-459B-14DE-B33F-16528384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29633</xdr:colOff>
      <xdr:row>83</xdr:row>
      <xdr:rowOff>152399</xdr:rowOff>
    </xdr:from>
    <xdr:to>
      <xdr:col>25</xdr:col>
      <xdr:colOff>95251</xdr:colOff>
      <xdr:row>111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5CEDB-39A6-3E70-4346-A97E9C4A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248707</xdr:colOff>
      <xdr:row>115</xdr:row>
      <xdr:rowOff>147109</xdr:rowOff>
    </xdr:from>
    <xdr:to>
      <xdr:col>30</xdr:col>
      <xdr:colOff>296333</xdr:colOff>
      <xdr:row>136</xdr:row>
      <xdr:rowOff>63501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1E612-3472-4743-FCA0-F75B7D6C7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578909</xdr:colOff>
      <xdr:row>25</xdr:row>
      <xdr:rowOff>20108</xdr:rowOff>
    </xdr:from>
    <xdr:to>
      <xdr:col>35</xdr:col>
      <xdr:colOff>201084</xdr:colOff>
      <xdr:row>49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BA5E5F-3338-DC59-45E3-A9B0CD64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222250</xdr:colOff>
      <xdr:row>53</xdr:row>
      <xdr:rowOff>21167</xdr:rowOff>
    </xdr:from>
    <xdr:to>
      <xdr:col>32</xdr:col>
      <xdr:colOff>137583</xdr:colOff>
      <xdr:row>79</xdr:row>
      <xdr:rowOff>141818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0DAC3B-176B-4F6A-81F4-774F92416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21166</xdr:colOff>
      <xdr:row>83</xdr:row>
      <xdr:rowOff>127000</xdr:rowOff>
    </xdr:from>
    <xdr:to>
      <xdr:col>32</xdr:col>
      <xdr:colOff>507999</xdr:colOff>
      <xdr:row>110</xdr:row>
      <xdr:rowOff>52918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12B306-59D3-4081-9F47-E9D4D1D49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201083</xdr:colOff>
      <xdr:row>0</xdr:row>
      <xdr:rowOff>132290</xdr:rowOff>
    </xdr:from>
    <xdr:to>
      <xdr:col>36</xdr:col>
      <xdr:colOff>529167</xdr:colOff>
      <xdr:row>21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1A47A-B104-184D-7AD7-98922774A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250826</xdr:colOff>
      <xdr:row>53</xdr:row>
      <xdr:rowOff>12699</xdr:rowOff>
    </xdr:from>
    <xdr:to>
      <xdr:col>40</xdr:col>
      <xdr:colOff>566208</xdr:colOff>
      <xdr:row>74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AB7BC-37E3-94E1-4152-284693B6C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19049</xdr:colOff>
      <xdr:row>84</xdr:row>
      <xdr:rowOff>2116</xdr:rowOff>
    </xdr:from>
    <xdr:to>
      <xdr:col>41</xdr:col>
      <xdr:colOff>455084</xdr:colOff>
      <xdr:row>104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EBB41A-10DB-EC6E-716B-46A2FAF2A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J Demma" id="{AAF8CF9C-3BAC-4680-8E5F-DF341235BAF2}" userId="4d2604c40db9e1e7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1" dT="2025-05-04T21:57:15.08" personId="{AAF8CF9C-3BAC-4680-8E5F-DF341235BAF2}" id="{1E76BDB8-628D-4942-AC45-CC248ED53FDB}">
    <text>Does not include 2011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C336-DF0E-4625-BA42-F1BB5D8FC120}">
  <dimension ref="A1:X271"/>
  <sheetViews>
    <sheetView workbookViewId="0">
      <pane ySplit="1" topLeftCell="A2" activePane="bottomLeft" state="frozen"/>
      <selection pane="bottomLeft" activeCell="A2" sqref="A2:A25"/>
    </sheetView>
  </sheetViews>
  <sheetFormatPr defaultColWidth="8.8984375" defaultRowHeight="13" x14ac:dyDescent="0.3"/>
  <cols>
    <col min="1" max="1" width="11" style="23" customWidth="1"/>
    <col min="2" max="2" width="10.296875" style="23" bestFit="1" customWidth="1"/>
    <col min="3" max="3" width="6.296875" style="23" customWidth="1"/>
    <col min="4" max="4" width="5.8984375" style="23" customWidth="1"/>
    <col min="5" max="5" width="7.59765625" style="23" bestFit="1" customWidth="1"/>
    <col min="6" max="6" width="7.59765625" style="23" customWidth="1"/>
    <col min="7" max="7" width="14" style="23" customWidth="1"/>
    <col min="8" max="8" width="16.59765625" style="23" customWidth="1"/>
    <col min="9" max="9" width="25.09765625" style="23" bestFit="1" customWidth="1"/>
    <col min="10" max="10" width="16" style="23" customWidth="1"/>
    <col min="11" max="12" width="8.8984375" style="23"/>
    <col min="13" max="13" width="4.59765625" style="23" bestFit="1" customWidth="1"/>
    <col min="14" max="22" width="5" style="23" bestFit="1" customWidth="1"/>
    <col min="23" max="23" width="5.69921875" style="23" bestFit="1" customWidth="1"/>
    <col min="24" max="24" width="9" style="23" bestFit="1" customWidth="1"/>
    <col min="25" max="16384" width="8.8984375" style="23"/>
  </cols>
  <sheetData>
    <row r="1" spans="1:24" s="37" customFormat="1" ht="26" x14ac:dyDescent="0.3">
      <c r="A1" s="37" t="s">
        <v>41</v>
      </c>
      <c r="B1" s="34" t="s">
        <v>0</v>
      </c>
      <c r="C1" s="25" t="s">
        <v>1</v>
      </c>
      <c r="D1" s="35" t="s">
        <v>32</v>
      </c>
      <c r="E1" s="36" t="s">
        <v>2</v>
      </c>
      <c r="F1" s="36" t="s">
        <v>51</v>
      </c>
      <c r="G1" s="25" t="s">
        <v>31</v>
      </c>
      <c r="H1" s="37" t="s">
        <v>33</v>
      </c>
      <c r="I1" s="37" t="s">
        <v>34</v>
      </c>
      <c r="J1" s="37" t="s">
        <v>35</v>
      </c>
      <c r="N1" s="58"/>
      <c r="O1" s="58"/>
      <c r="P1" s="58"/>
      <c r="Q1" s="58"/>
      <c r="R1" s="58"/>
      <c r="S1" s="58"/>
      <c r="T1" s="58"/>
      <c r="U1" s="58"/>
      <c r="V1" s="58"/>
      <c r="X1" s="57"/>
    </row>
    <row r="2" spans="1:24" ht="15" customHeight="1" x14ac:dyDescent="0.3">
      <c r="A2" s="23" t="s">
        <v>42</v>
      </c>
      <c r="B2" s="26">
        <v>2011021</v>
      </c>
      <c r="C2" s="28" t="s">
        <v>3</v>
      </c>
      <c r="D2" s="27">
        <v>8</v>
      </c>
      <c r="E2" s="28" t="s">
        <v>4</v>
      </c>
      <c r="F2" s="28" t="s">
        <v>52</v>
      </c>
      <c r="G2" s="26">
        <v>2</v>
      </c>
      <c r="H2" s="26" t="s">
        <v>5</v>
      </c>
      <c r="I2" s="26" t="s">
        <v>8</v>
      </c>
      <c r="J2" s="23" t="s">
        <v>20</v>
      </c>
    </row>
    <row r="3" spans="1:24" ht="15" customHeight="1" x14ac:dyDescent="0.3">
      <c r="A3" s="23" t="s">
        <v>42</v>
      </c>
      <c r="B3" s="26">
        <v>2011027</v>
      </c>
      <c r="C3" s="28" t="s">
        <v>3</v>
      </c>
      <c r="D3" s="27">
        <v>8.5</v>
      </c>
      <c r="E3" s="28" t="s">
        <v>4</v>
      </c>
      <c r="F3" s="28" t="s">
        <v>52</v>
      </c>
      <c r="G3" s="26">
        <v>2</v>
      </c>
      <c r="H3" s="26" t="s">
        <v>39</v>
      </c>
      <c r="I3" s="26" t="s">
        <v>40</v>
      </c>
      <c r="J3" s="21" t="s">
        <v>19</v>
      </c>
    </row>
    <row r="4" spans="1:24" ht="15" customHeight="1" x14ac:dyDescent="0.3">
      <c r="A4" s="23" t="s">
        <v>42</v>
      </c>
      <c r="B4" s="26">
        <v>2011034</v>
      </c>
      <c r="C4" s="28" t="s">
        <v>6</v>
      </c>
      <c r="D4" s="27">
        <v>8.75</v>
      </c>
      <c r="E4" s="28" t="s">
        <v>4</v>
      </c>
      <c r="F4" s="28" t="s">
        <v>52</v>
      </c>
      <c r="G4" s="26">
        <v>2</v>
      </c>
      <c r="H4" s="21" t="s">
        <v>21</v>
      </c>
      <c r="I4" s="29" t="s">
        <v>21</v>
      </c>
      <c r="J4" s="28" t="s">
        <v>20</v>
      </c>
      <c r="N4" s="120" t="s">
        <v>68</v>
      </c>
      <c r="O4" s="120"/>
      <c r="P4" s="120"/>
      <c r="Q4" s="120"/>
      <c r="R4" s="120"/>
      <c r="S4" s="120"/>
      <c r="T4" s="120"/>
      <c r="U4" s="120"/>
      <c r="V4" s="120"/>
    </row>
    <row r="5" spans="1:24" ht="15" customHeight="1" x14ac:dyDescent="0.3">
      <c r="A5" s="23" t="s">
        <v>42</v>
      </c>
      <c r="B5" s="26">
        <v>2011036</v>
      </c>
      <c r="C5" s="28" t="s">
        <v>36</v>
      </c>
      <c r="D5" s="27">
        <v>8.5</v>
      </c>
      <c r="E5" s="28" t="s">
        <v>4</v>
      </c>
      <c r="F5" s="28" t="s">
        <v>52</v>
      </c>
      <c r="G5" s="26">
        <v>3</v>
      </c>
      <c r="H5" s="26" t="s">
        <v>5</v>
      </c>
      <c r="I5" s="26" t="s">
        <v>8</v>
      </c>
      <c r="J5" s="23" t="s">
        <v>20</v>
      </c>
      <c r="M5" s="71" t="s">
        <v>2</v>
      </c>
      <c r="N5" s="59">
        <v>2011</v>
      </c>
      <c r="O5" s="59">
        <v>2012</v>
      </c>
      <c r="P5" s="59">
        <v>2013</v>
      </c>
      <c r="Q5" s="59">
        <v>2014</v>
      </c>
      <c r="R5" s="59">
        <v>2017</v>
      </c>
      <c r="S5" s="59">
        <v>2018</v>
      </c>
      <c r="T5" s="59">
        <v>2019</v>
      </c>
      <c r="U5" s="59">
        <v>2020</v>
      </c>
      <c r="V5" s="59">
        <v>2021</v>
      </c>
      <c r="W5" s="60" t="s">
        <v>67</v>
      </c>
    </row>
    <row r="6" spans="1:24" ht="15" customHeight="1" x14ac:dyDescent="0.3">
      <c r="A6" s="23" t="s">
        <v>42</v>
      </c>
      <c r="B6" s="26">
        <v>2011037</v>
      </c>
      <c r="C6" s="28" t="s">
        <v>3</v>
      </c>
      <c r="D6" s="27">
        <v>8</v>
      </c>
      <c r="E6" s="28" t="s">
        <v>4</v>
      </c>
      <c r="F6" s="28" t="s">
        <v>52</v>
      </c>
      <c r="G6" s="26">
        <v>13</v>
      </c>
      <c r="H6" s="21" t="s">
        <v>21</v>
      </c>
      <c r="I6" s="29" t="s">
        <v>21</v>
      </c>
      <c r="J6" s="28" t="s">
        <v>20</v>
      </c>
      <c r="M6" s="61" t="s">
        <v>65</v>
      </c>
      <c r="N6" s="63">
        <v>7</v>
      </c>
      <c r="O6" s="64">
        <v>66</v>
      </c>
      <c r="P6" s="65">
        <v>68</v>
      </c>
      <c r="Q6" s="65">
        <v>43</v>
      </c>
      <c r="R6" s="65">
        <v>37</v>
      </c>
      <c r="S6" s="65">
        <v>39</v>
      </c>
      <c r="T6" s="65">
        <v>41</v>
      </c>
      <c r="U6" s="65">
        <v>42</v>
      </c>
      <c r="V6" s="66">
        <v>25</v>
      </c>
      <c r="W6" s="68">
        <f t="shared" ref="W6" si="0">SUM(N6:V6)</f>
        <v>368</v>
      </c>
    </row>
    <row r="7" spans="1:24" ht="15" customHeight="1" x14ac:dyDescent="0.3">
      <c r="A7" s="23" t="s">
        <v>42</v>
      </c>
      <c r="B7" s="26">
        <v>2011044</v>
      </c>
      <c r="C7" s="28" t="s">
        <v>6</v>
      </c>
      <c r="D7" s="27">
        <v>7</v>
      </c>
      <c r="E7" s="28" t="s">
        <v>7</v>
      </c>
      <c r="F7" s="28" t="s">
        <v>53</v>
      </c>
      <c r="G7" s="26">
        <v>3</v>
      </c>
      <c r="H7" s="29" t="s">
        <v>8</v>
      </c>
      <c r="I7" s="26" t="s">
        <v>8</v>
      </c>
      <c r="J7" s="23" t="s">
        <v>20</v>
      </c>
      <c r="M7" s="62" t="s">
        <v>66</v>
      </c>
      <c r="N7" s="14">
        <v>77</v>
      </c>
      <c r="O7" s="47">
        <v>50</v>
      </c>
      <c r="P7" s="16">
        <v>49</v>
      </c>
      <c r="Q7" s="16">
        <v>18</v>
      </c>
      <c r="R7" s="16">
        <v>38</v>
      </c>
      <c r="S7" s="16">
        <v>43</v>
      </c>
      <c r="T7" s="16">
        <v>60</v>
      </c>
      <c r="U7" s="16"/>
      <c r="V7" s="67">
        <v>23</v>
      </c>
      <c r="W7" s="69">
        <f>SUM(N7:V7)</f>
        <v>358</v>
      </c>
    </row>
    <row r="8" spans="1:24" ht="15" customHeight="1" x14ac:dyDescent="0.3">
      <c r="A8" s="23" t="s">
        <v>42</v>
      </c>
      <c r="B8" s="26">
        <v>2011045</v>
      </c>
      <c r="C8" s="28" t="s">
        <v>3</v>
      </c>
      <c r="D8" s="27">
        <v>7</v>
      </c>
      <c r="E8" s="28" t="s">
        <v>7</v>
      </c>
      <c r="F8" s="28" t="s">
        <v>53</v>
      </c>
      <c r="G8" s="26">
        <v>1</v>
      </c>
      <c r="H8" s="26" t="s">
        <v>22</v>
      </c>
      <c r="I8" s="26" t="s">
        <v>22</v>
      </c>
      <c r="J8" s="23" t="s">
        <v>22</v>
      </c>
      <c r="L8" s="20"/>
      <c r="W8" s="70">
        <f>SUM(W6:W7)</f>
        <v>726</v>
      </c>
    </row>
    <row r="9" spans="1:24" ht="15" customHeight="1" x14ac:dyDescent="0.3">
      <c r="A9" s="23" t="s">
        <v>42</v>
      </c>
      <c r="B9" s="26">
        <v>2011046</v>
      </c>
      <c r="C9" s="28" t="s">
        <v>6</v>
      </c>
      <c r="D9" s="27">
        <v>7</v>
      </c>
      <c r="E9" s="28" t="s">
        <v>7</v>
      </c>
      <c r="F9" s="28" t="s">
        <v>53</v>
      </c>
      <c r="G9" s="26">
        <v>1</v>
      </c>
      <c r="H9" s="26" t="s">
        <v>22</v>
      </c>
      <c r="I9" s="26" t="s">
        <v>22</v>
      </c>
      <c r="J9" s="23" t="s">
        <v>22</v>
      </c>
    </row>
    <row r="10" spans="1:24" ht="15" customHeight="1" x14ac:dyDescent="0.3">
      <c r="A10" s="23" t="s">
        <v>42</v>
      </c>
      <c r="B10" s="26">
        <v>2011047</v>
      </c>
      <c r="C10" s="28" t="s">
        <v>6</v>
      </c>
      <c r="D10" s="27">
        <v>8</v>
      </c>
      <c r="E10" s="28" t="s">
        <v>7</v>
      </c>
      <c r="F10" s="28" t="s">
        <v>53</v>
      </c>
      <c r="G10" s="26">
        <v>1</v>
      </c>
      <c r="H10" s="29" t="s">
        <v>9</v>
      </c>
      <c r="I10" s="29" t="s">
        <v>9</v>
      </c>
      <c r="J10" s="28" t="s">
        <v>20</v>
      </c>
      <c r="N10" s="120" t="s">
        <v>69</v>
      </c>
      <c r="O10" s="120"/>
      <c r="P10" s="120"/>
      <c r="Q10" s="120"/>
      <c r="R10" s="120"/>
      <c r="S10" s="120"/>
      <c r="T10" s="120"/>
      <c r="U10" s="120"/>
      <c r="V10" s="120"/>
    </row>
    <row r="11" spans="1:24" ht="15" customHeight="1" x14ac:dyDescent="0.3">
      <c r="A11" s="23" t="s">
        <v>42</v>
      </c>
      <c r="B11" s="26">
        <v>2011048</v>
      </c>
      <c r="C11" s="28" t="s">
        <v>6</v>
      </c>
      <c r="D11" s="27">
        <v>8</v>
      </c>
      <c r="E11" s="28" t="s">
        <v>7</v>
      </c>
      <c r="F11" s="28" t="s">
        <v>53</v>
      </c>
      <c r="G11" s="26">
        <v>3</v>
      </c>
      <c r="H11" s="29" t="s">
        <v>8</v>
      </c>
      <c r="I11" s="26" t="s">
        <v>8</v>
      </c>
      <c r="J11" s="23" t="s">
        <v>20</v>
      </c>
      <c r="M11" s="71" t="s">
        <v>2</v>
      </c>
      <c r="N11" s="59">
        <v>2011</v>
      </c>
      <c r="O11" s="59">
        <v>2012</v>
      </c>
      <c r="P11" s="59">
        <v>2013</v>
      </c>
      <c r="Q11" s="59">
        <v>2014</v>
      </c>
      <c r="R11" s="59">
        <v>2017</v>
      </c>
      <c r="S11" s="59">
        <v>2018</v>
      </c>
      <c r="T11" s="59">
        <v>2019</v>
      </c>
      <c r="U11" s="59">
        <v>2020</v>
      </c>
      <c r="V11" s="59">
        <v>2021</v>
      </c>
      <c r="W11" s="60" t="s">
        <v>67</v>
      </c>
    </row>
    <row r="12" spans="1:24" ht="15" customHeight="1" x14ac:dyDescent="0.3">
      <c r="A12" s="23" t="s">
        <v>42</v>
      </c>
      <c r="B12" s="26">
        <v>2011055</v>
      </c>
      <c r="C12" s="28" t="s">
        <v>3</v>
      </c>
      <c r="D12" s="27">
        <v>10.5</v>
      </c>
      <c r="E12" s="28" t="s">
        <v>4</v>
      </c>
      <c r="F12" s="28" t="s">
        <v>52</v>
      </c>
      <c r="G12" s="26">
        <v>3</v>
      </c>
      <c r="H12" s="29" t="s">
        <v>9</v>
      </c>
      <c r="I12" s="29" t="s">
        <v>9</v>
      </c>
      <c r="J12" s="28" t="s">
        <v>20</v>
      </c>
      <c r="M12" s="61" t="s">
        <v>65</v>
      </c>
      <c r="N12" s="3">
        <v>5</v>
      </c>
      <c r="O12" s="3">
        <v>35</v>
      </c>
      <c r="P12" s="3">
        <v>40</v>
      </c>
      <c r="Q12" s="3">
        <v>14</v>
      </c>
      <c r="R12" s="3">
        <v>21</v>
      </c>
      <c r="S12" s="3">
        <v>17</v>
      </c>
      <c r="T12" s="3">
        <v>13</v>
      </c>
      <c r="U12" s="3">
        <v>10</v>
      </c>
      <c r="V12" s="3">
        <v>7</v>
      </c>
      <c r="W12" s="68">
        <f t="shared" ref="W12" si="1">SUM(N12:V12)</f>
        <v>162</v>
      </c>
    </row>
    <row r="13" spans="1:24" ht="15" customHeight="1" x14ac:dyDescent="0.3">
      <c r="A13" s="23" t="s">
        <v>42</v>
      </c>
      <c r="B13" s="26">
        <v>2011056</v>
      </c>
      <c r="C13" s="28" t="s">
        <v>36</v>
      </c>
      <c r="D13" s="27">
        <v>8</v>
      </c>
      <c r="E13" s="28" t="s">
        <v>4</v>
      </c>
      <c r="F13" s="28" t="s">
        <v>52</v>
      </c>
      <c r="G13" s="26">
        <v>1</v>
      </c>
      <c r="H13" s="21" t="s">
        <v>21</v>
      </c>
      <c r="I13" s="29" t="s">
        <v>21</v>
      </c>
      <c r="J13" s="28" t="s">
        <v>20</v>
      </c>
      <c r="M13" s="62" t="s">
        <v>66</v>
      </c>
      <c r="N13" s="14">
        <v>19</v>
      </c>
      <c r="O13" s="47">
        <v>5</v>
      </c>
      <c r="P13" s="16">
        <v>7</v>
      </c>
      <c r="Q13" s="16">
        <v>6</v>
      </c>
      <c r="R13" s="16">
        <v>17</v>
      </c>
      <c r="S13" s="16">
        <v>16</v>
      </c>
      <c r="T13" s="16">
        <v>30</v>
      </c>
      <c r="U13" s="16">
        <v>0</v>
      </c>
      <c r="V13" s="67">
        <v>8</v>
      </c>
      <c r="W13" s="69">
        <f>SUM(N13:V13)</f>
        <v>108</v>
      </c>
    </row>
    <row r="14" spans="1:24" ht="15" customHeight="1" x14ac:dyDescent="0.3">
      <c r="A14" s="23" t="s">
        <v>42</v>
      </c>
      <c r="B14" s="26">
        <v>2011061</v>
      </c>
      <c r="C14" s="28" t="s">
        <v>3</v>
      </c>
      <c r="D14" s="27">
        <v>6</v>
      </c>
      <c r="E14" s="28" t="s">
        <v>4</v>
      </c>
      <c r="F14" s="28" t="s">
        <v>52</v>
      </c>
      <c r="G14" s="26">
        <v>1</v>
      </c>
      <c r="H14" s="26" t="s">
        <v>5</v>
      </c>
      <c r="I14" s="26" t="s">
        <v>8</v>
      </c>
      <c r="J14" s="23" t="s">
        <v>20</v>
      </c>
      <c r="W14" s="70">
        <f>SUM(W12:W13)</f>
        <v>270</v>
      </c>
    </row>
    <row r="15" spans="1:24" ht="15" customHeight="1" x14ac:dyDescent="0.3">
      <c r="A15" s="23" t="s">
        <v>42</v>
      </c>
      <c r="B15" s="26">
        <v>2011062</v>
      </c>
      <c r="C15" s="28" t="s">
        <v>3</v>
      </c>
      <c r="D15" s="27">
        <v>8</v>
      </c>
      <c r="E15" s="28" t="s">
        <v>4</v>
      </c>
      <c r="F15" s="28" t="s">
        <v>52</v>
      </c>
      <c r="G15" s="26">
        <v>4</v>
      </c>
      <c r="H15" s="26" t="s">
        <v>22</v>
      </c>
      <c r="I15" s="26" t="s">
        <v>22</v>
      </c>
      <c r="J15" s="23" t="s">
        <v>22</v>
      </c>
    </row>
    <row r="16" spans="1:24" ht="15" customHeight="1" x14ac:dyDescent="0.3">
      <c r="A16" s="23" t="s">
        <v>42</v>
      </c>
      <c r="B16" s="26">
        <v>2011066</v>
      </c>
      <c r="C16" s="28" t="s">
        <v>6</v>
      </c>
      <c r="D16" s="27">
        <v>7.5</v>
      </c>
      <c r="E16" s="28" t="s">
        <v>4</v>
      </c>
      <c r="F16" s="28" t="s">
        <v>52</v>
      </c>
      <c r="G16" s="26">
        <v>2</v>
      </c>
      <c r="H16" s="31" t="s">
        <v>10</v>
      </c>
      <c r="I16" s="31" t="s">
        <v>10</v>
      </c>
      <c r="J16" s="31" t="s">
        <v>19</v>
      </c>
    </row>
    <row r="17" spans="1:10" ht="15" customHeight="1" x14ac:dyDescent="0.3">
      <c r="A17" s="23" t="s">
        <v>42</v>
      </c>
      <c r="B17" s="26">
        <v>2011075</v>
      </c>
      <c r="C17" s="28" t="s">
        <v>3</v>
      </c>
      <c r="D17" s="27">
        <v>6.5</v>
      </c>
      <c r="E17" s="28" t="s">
        <v>4</v>
      </c>
      <c r="F17" s="28" t="s">
        <v>52</v>
      </c>
      <c r="G17" s="26">
        <v>7</v>
      </c>
      <c r="H17" s="26" t="s">
        <v>5</v>
      </c>
      <c r="I17" s="26" t="s">
        <v>8</v>
      </c>
      <c r="J17" s="23" t="s">
        <v>20</v>
      </c>
    </row>
    <row r="18" spans="1:10" ht="15" customHeight="1" x14ac:dyDescent="0.3">
      <c r="A18" s="23" t="s">
        <v>42</v>
      </c>
      <c r="B18" s="26">
        <v>2011077</v>
      </c>
      <c r="C18" s="28" t="s">
        <v>6</v>
      </c>
      <c r="D18" s="27">
        <v>8.75</v>
      </c>
      <c r="E18" s="28" t="s">
        <v>4</v>
      </c>
      <c r="F18" s="28" t="s">
        <v>52</v>
      </c>
      <c r="G18" s="26">
        <v>5</v>
      </c>
      <c r="H18" s="29" t="s">
        <v>9</v>
      </c>
      <c r="I18" s="29" t="s">
        <v>9</v>
      </c>
      <c r="J18" s="28" t="s">
        <v>20</v>
      </c>
    </row>
    <row r="19" spans="1:10" ht="15" customHeight="1" x14ac:dyDescent="0.3">
      <c r="A19" s="23" t="s">
        <v>42</v>
      </c>
      <c r="B19" s="26">
        <v>2011081</v>
      </c>
      <c r="C19" s="28" t="s">
        <v>3</v>
      </c>
      <c r="D19" s="27">
        <v>9.25</v>
      </c>
      <c r="E19" s="28" t="s">
        <v>4</v>
      </c>
      <c r="F19" s="28" t="s">
        <v>52</v>
      </c>
      <c r="G19" s="26">
        <v>5</v>
      </c>
      <c r="H19" s="26" t="s">
        <v>5</v>
      </c>
      <c r="I19" s="26" t="s">
        <v>8</v>
      </c>
      <c r="J19" s="23" t="s">
        <v>20</v>
      </c>
    </row>
    <row r="20" spans="1:10" ht="15" customHeight="1" x14ac:dyDescent="0.3">
      <c r="A20" s="23" t="s">
        <v>42</v>
      </c>
      <c r="B20" s="26">
        <v>2011090</v>
      </c>
      <c r="C20" s="28" t="s">
        <v>6</v>
      </c>
      <c r="D20" s="27">
        <v>6.5</v>
      </c>
      <c r="E20" s="28" t="s">
        <v>4</v>
      </c>
      <c r="F20" s="28" t="s">
        <v>52</v>
      </c>
      <c r="G20" s="26">
        <v>1</v>
      </c>
      <c r="H20" s="26" t="s">
        <v>21</v>
      </c>
      <c r="I20" s="26" t="s">
        <v>21</v>
      </c>
      <c r="J20" s="28" t="s">
        <v>20</v>
      </c>
    </row>
    <row r="21" spans="1:10" ht="15" customHeight="1" x14ac:dyDescent="0.3">
      <c r="A21" s="23" t="s">
        <v>42</v>
      </c>
      <c r="B21" s="26">
        <v>2011094</v>
      </c>
      <c r="C21" s="28" t="s">
        <v>6</v>
      </c>
      <c r="D21" s="27">
        <v>7.25</v>
      </c>
      <c r="E21" s="28" t="s">
        <v>4</v>
      </c>
      <c r="F21" s="28" t="s">
        <v>52</v>
      </c>
      <c r="G21" s="26">
        <v>2</v>
      </c>
      <c r="H21" s="29" t="s">
        <v>9</v>
      </c>
      <c r="I21" s="29" t="s">
        <v>9</v>
      </c>
      <c r="J21" s="28" t="s">
        <v>20</v>
      </c>
    </row>
    <row r="22" spans="1:10" ht="15" customHeight="1" x14ac:dyDescent="0.3">
      <c r="A22" s="23" t="s">
        <v>42</v>
      </c>
      <c r="B22" s="26">
        <v>2011095</v>
      </c>
      <c r="C22" s="28" t="s">
        <v>6</v>
      </c>
      <c r="D22" s="27">
        <v>9.25</v>
      </c>
      <c r="E22" s="28" t="s">
        <v>4</v>
      </c>
      <c r="F22" s="28" t="s">
        <v>52</v>
      </c>
      <c r="G22" s="26">
        <v>11</v>
      </c>
      <c r="H22" s="29" t="s">
        <v>9</v>
      </c>
      <c r="I22" s="29" t="s">
        <v>9</v>
      </c>
      <c r="J22" s="28" t="s">
        <v>20</v>
      </c>
    </row>
    <row r="23" spans="1:10" ht="15" customHeight="1" x14ac:dyDescent="0.3">
      <c r="A23" s="23" t="s">
        <v>42</v>
      </c>
      <c r="B23" s="26">
        <v>2011098</v>
      </c>
      <c r="C23" s="28" t="s">
        <v>6</v>
      </c>
      <c r="D23" s="27">
        <v>7</v>
      </c>
      <c r="E23" s="28" t="s">
        <v>4</v>
      </c>
      <c r="F23" s="28" t="s">
        <v>52</v>
      </c>
      <c r="G23" s="26">
        <v>1</v>
      </c>
      <c r="H23" s="29" t="s">
        <v>9</v>
      </c>
      <c r="I23" s="29" t="s">
        <v>9</v>
      </c>
      <c r="J23" s="28" t="s">
        <v>20</v>
      </c>
    </row>
    <row r="24" spans="1:10" ht="15" customHeight="1" x14ac:dyDescent="0.3">
      <c r="A24" s="23" t="s">
        <v>42</v>
      </c>
      <c r="B24" s="26">
        <v>2011099</v>
      </c>
      <c r="C24" s="28" t="s">
        <v>3</v>
      </c>
      <c r="D24" s="27">
        <v>7.75</v>
      </c>
      <c r="E24" s="28" t="s">
        <v>4</v>
      </c>
      <c r="F24" s="28" t="s">
        <v>52</v>
      </c>
      <c r="G24" s="26">
        <v>5</v>
      </c>
      <c r="H24" s="26" t="s">
        <v>5</v>
      </c>
      <c r="I24" s="26" t="s">
        <v>8</v>
      </c>
      <c r="J24" s="23" t="s">
        <v>20</v>
      </c>
    </row>
    <row r="25" spans="1:10" ht="15" customHeight="1" x14ac:dyDescent="0.3">
      <c r="A25" s="23" t="s">
        <v>42</v>
      </c>
      <c r="B25" s="26">
        <v>2011105</v>
      </c>
      <c r="C25" s="28" t="s">
        <v>3</v>
      </c>
      <c r="D25" s="27">
        <v>8.75</v>
      </c>
      <c r="E25" s="28" t="s">
        <v>4</v>
      </c>
      <c r="F25" s="28" t="s">
        <v>52</v>
      </c>
      <c r="G25" s="26">
        <v>9</v>
      </c>
      <c r="H25" s="26" t="s">
        <v>5</v>
      </c>
      <c r="I25" s="26" t="s">
        <v>8</v>
      </c>
      <c r="J25" s="23" t="s">
        <v>20</v>
      </c>
    </row>
    <row r="26" spans="1:10" ht="15" customHeight="1" x14ac:dyDescent="0.3">
      <c r="A26" s="23" t="s">
        <v>43</v>
      </c>
      <c r="B26" s="32">
        <v>2012108</v>
      </c>
      <c r="C26" s="28" t="s">
        <v>3</v>
      </c>
      <c r="D26" s="27">
        <v>8.1999999999999993</v>
      </c>
      <c r="E26" s="23" t="s">
        <v>4</v>
      </c>
      <c r="F26" s="28" t="s">
        <v>52</v>
      </c>
      <c r="G26" s="23">
        <v>1</v>
      </c>
      <c r="H26" s="26" t="s">
        <v>39</v>
      </c>
      <c r="I26" s="26" t="s">
        <v>40</v>
      </c>
      <c r="J26" s="21" t="s">
        <v>19</v>
      </c>
    </row>
    <row r="27" spans="1:10" ht="15" customHeight="1" x14ac:dyDescent="0.3">
      <c r="A27" s="23" t="s">
        <v>43</v>
      </c>
      <c r="B27" s="32">
        <v>2012114</v>
      </c>
      <c r="C27" s="28" t="s">
        <v>3</v>
      </c>
      <c r="D27" s="27">
        <v>7.2</v>
      </c>
      <c r="E27" s="23" t="s">
        <v>4</v>
      </c>
      <c r="F27" s="28" t="s">
        <v>52</v>
      </c>
      <c r="G27" s="23">
        <v>3</v>
      </c>
      <c r="H27" s="31" t="s">
        <v>10</v>
      </c>
      <c r="I27" s="31" t="s">
        <v>10</v>
      </c>
      <c r="J27" s="31" t="s">
        <v>19</v>
      </c>
    </row>
    <row r="28" spans="1:10" ht="15" customHeight="1" x14ac:dyDescent="0.3">
      <c r="A28" s="23" t="s">
        <v>43</v>
      </c>
      <c r="B28" s="32">
        <v>2012121</v>
      </c>
      <c r="C28" s="28" t="s">
        <v>6</v>
      </c>
      <c r="D28" s="27">
        <v>8</v>
      </c>
      <c r="E28" s="23" t="s">
        <v>4</v>
      </c>
      <c r="F28" s="28" t="s">
        <v>52</v>
      </c>
      <c r="G28" s="23">
        <v>2</v>
      </c>
      <c r="H28" s="26" t="s">
        <v>39</v>
      </c>
      <c r="I28" s="26" t="s">
        <v>40</v>
      </c>
      <c r="J28" s="21" t="s">
        <v>19</v>
      </c>
    </row>
    <row r="29" spans="1:10" ht="15" customHeight="1" x14ac:dyDescent="0.3">
      <c r="A29" s="23" t="s">
        <v>43</v>
      </c>
      <c r="B29" s="26">
        <v>2012124</v>
      </c>
      <c r="C29" s="28" t="s">
        <v>3</v>
      </c>
      <c r="D29" s="27">
        <v>8.5</v>
      </c>
      <c r="E29" s="23" t="s">
        <v>4</v>
      </c>
      <c r="F29" s="28" t="s">
        <v>52</v>
      </c>
      <c r="G29" s="23">
        <v>1</v>
      </c>
      <c r="H29" s="26" t="s">
        <v>37</v>
      </c>
      <c r="I29" s="26" t="s">
        <v>40</v>
      </c>
      <c r="J29" s="21" t="s">
        <v>19</v>
      </c>
    </row>
    <row r="30" spans="1:10" ht="15" customHeight="1" x14ac:dyDescent="0.3">
      <c r="A30" s="23" t="s">
        <v>43</v>
      </c>
      <c r="B30" s="32">
        <v>2012126</v>
      </c>
      <c r="C30" s="28" t="s">
        <v>3</v>
      </c>
      <c r="D30" s="27">
        <v>6.5</v>
      </c>
      <c r="E30" s="23" t="s">
        <v>4</v>
      </c>
      <c r="F30" s="28" t="s">
        <v>52</v>
      </c>
      <c r="G30" s="23">
        <v>7</v>
      </c>
      <c r="H30" s="26" t="s">
        <v>5</v>
      </c>
      <c r="I30" s="26" t="s">
        <v>8</v>
      </c>
      <c r="J30" s="23" t="s">
        <v>20</v>
      </c>
    </row>
    <row r="31" spans="1:10" ht="15" customHeight="1" x14ac:dyDescent="0.3">
      <c r="A31" s="23" t="s">
        <v>43</v>
      </c>
      <c r="B31" s="32">
        <v>2012203</v>
      </c>
      <c r="C31" s="28" t="s">
        <v>3</v>
      </c>
      <c r="D31" s="27">
        <v>10.5</v>
      </c>
      <c r="E31" s="23" t="s">
        <v>7</v>
      </c>
      <c r="F31" s="28" t="s">
        <v>53</v>
      </c>
      <c r="G31" s="23">
        <v>5</v>
      </c>
      <c r="H31" s="29" t="s">
        <v>11</v>
      </c>
      <c r="I31" s="26" t="s">
        <v>8</v>
      </c>
      <c r="J31" s="23" t="s">
        <v>20</v>
      </c>
    </row>
    <row r="32" spans="1:10" ht="15" customHeight="1" x14ac:dyDescent="0.3">
      <c r="A32" s="23" t="s">
        <v>43</v>
      </c>
      <c r="B32" s="32">
        <v>2012205</v>
      </c>
      <c r="C32" s="28" t="s">
        <v>3</v>
      </c>
      <c r="D32" s="27">
        <v>9.25</v>
      </c>
      <c r="E32" s="23" t="s">
        <v>7</v>
      </c>
      <c r="F32" s="28" t="s">
        <v>53</v>
      </c>
      <c r="G32" s="26">
        <v>1</v>
      </c>
      <c r="H32" s="31" t="s">
        <v>10</v>
      </c>
      <c r="I32" s="31" t="s">
        <v>10</v>
      </c>
      <c r="J32" s="31" t="s">
        <v>19</v>
      </c>
    </row>
    <row r="33" spans="1:10" ht="15" customHeight="1" x14ac:dyDescent="0.3">
      <c r="A33" s="23" t="s">
        <v>43</v>
      </c>
      <c r="B33" s="32">
        <v>2012208</v>
      </c>
      <c r="C33" s="28" t="s">
        <v>3</v>
      </c>
      <c r="D33" s="27">
        <v>8.5</v>
      </c>
      <c r="E33" s="23" t="s">
        <v>7</v>
      </c>
      <c r="F33" s="28" t="s">
        <v>53</v>
      </c>
      <c r="G33" s="26">
        <v>0</v>
      </c>
      <c r="H33" s="31" t="s">
        <v>10</v>
      </c>
      <c r="I33" s="31" t="s">
        <v>10</v>
      </c>
      <c r="J33" s="31" t="s">
        <v>19</v>
      </c>
    </row>
    <row r="34" spans="1:10" ht="15" customHeight="1" x14ac:dyDescent="0.3">
      <c r="A34" s="23" t="s">
        <v>43</v>
      </c>
      <c r="B34" s="32">
        <v>2012211</v>
      </c>
      <c r="C34" s="28" t="s">
        <v>3</v>
      </c>
      <c r="D34" s="27">
        <v>9</v>
      </c>
      <c r="E34" s="23" t="s">
        <v>7</v>
      </c>
      <c r="F34" s="28" t="s">
        <v>53</v>
      </c>
      <c r="G34" s="26">
        <v>4</v>
      </c>
      <c r="H34" s="26" t="s">
        <v>21</v>
      </c>
      <c r="I34" s="26" t="s">
        <v>21</v>
      </c>
      <c r="J34" s="28" t="s">
        <v>20</v>
      </c>
    </row>
    <row r="35" spans="1:10" ht="15" customHeight="1" x14ac:dyDescent="0.3">
      <c r="A35" s="23" t="s">
        <v>43</v>
      </c>
      <c r="B35" s="32">
        <v>2012215</v>
      </c>
      <c r="C35" s="28" t="s">
        <v>3</v>
      </c>
      <c r="D35" s="27">
        <v>8.5</v>
      </c>
      <c r="E35" s="23" t="s">
        <v>7</v>
      </c>
      <c r="F35" s="28" t="s">
        <v>53</v>
      </c>
      <c r="G35" s="26">
        <v>3</v>
      </c>
      <c r="H35" s="26" t="s">
        <v>5</v>
      </c>
      <c r="I35" s="26" t="s">
        <v>8</v>
      </c>
      <c r="J35" s="23" t="s">
        <v>20</v>
      </c>
    </row>
    <row r="36" spans="1:10" ht="15" customHeight="1" x14ac:dyDescent="0.3">
      <c r="A36" s="23" t="s">
        <v>43</v>
      </c>
      <c r="B36" s="32">
        <v>2012220</v>
      </c>
      <c r="C36" s="28" t="s">
        <v>3</v>
      </c>
      <c r="D36" s="27">
        <v>8</v>
      </c>
      <c r="E36" s="23" t="s">
        <v>7</v>
      </c>
      <c r="F36" s="28" t="s">
        <v>53</v>
      </c>
      <c r="G36" s="26">
        <v>2</v>
      </c>
      <c r="H36" s="26" t="s">
        <v>5</v>
      </c>
      <c r="I36" s="26" t="s">
        <v>8</v>
      </c>
      <c r="J36" s="23" t="s">
        <v>20</v>
      </c>
    </row>
    <row r="37" spans="1:10" ht="15" customHeight="1" x14ac:dyDescent="0.3">
      <c r="A37" s="23" t="s">
        <v>43</v>
      </c>
      <c r="B37" s="32">
        <v>2012221</v>
      </c>
      <c r="C37" s="28" t="s">
        <v>3</v>
      </c>
      <c r="D37" s="27">
        <v>8</v>
      </c>
      <c r="E37" s="23" t="s">
        <v>7</v>
      </c>
      <c r="F37" s="28" t="s">
        <v>53</v>
      </c>
      <c r="G37" s="26">
        <v>9</v>
      </c>
      <c r="H37" s="26" t="s">
        <v>5</v>
      </c>
      <c r="I37" s="26" t="s">
        <v>8</v>
      </c>
      <c r="J37" s="23" t="s">
        <v>20</v>
      </c>
    </row>
    <row r="38" spans="1:10" ht="15" customHeight="1" x14ac:dyDescent="0.3">
      <c r="A38" s="23" t="s">
        <v>43</v>
      </c>
      <c r="B38" s="32">
        <v>2012222</v>
      </c>
      <c r="C38" s="28" t="s">
        <v>6</v>
      </c>
      <c r="D38" s="27">
        <v>7.5</v>
      </c>
      <c r="E38" s="23" t="s">
        <v>7</v>
      </c>
      <c r="F38" s="28" t="s">
        <v>53</v>
      </c>
      <c r="G38" s="26">
        <v>0</v>
      </c>
      <c r="H38" s="31" t="s">
        <v>10</v>
      </c>
      <c r="I38" s="31" t="s">
        <v>10</v>
      </c>
      <c r="J38" s="31" t="s">
        <v>19</v>
      </c>
    </row>
    <row r="39" spans="1:10" ht="15" customHeight="1" x14ac:dyDescent="0.3">
      <c r="A39" s="23" t="s">
        <v>43</v>
      </c>
      <c r="B39" s="32">
        <v>2012224</v>
      </c>
      <c r="C39" s="28" t="s">
        <v>6</v>
      </c>
      <c r="D39" s="27">
        <v>8.5</v>
      </c>
      <c r="E39" s="23" t="s">
        <v>7</v>
      </c>
      <c r="F39" s="28" t="s">
        <v>53</v>
      </c>
      <c r="G39" s="26">
        <v>6</v>
      </c>
      <c r="H39" s="29" t="s">
        <v>9</v>
      </c>
      <c r="I39" s="29" t="s">
        <v>9</v>
      </c>
      <c r="J39" s="28" t="s">
        <v>20</v>
      </c>
    </row>
    <row r="40" spans="1:10" ht="15" customHeight="1" x14ac:dyDescent="0.3">
      <c r="A40" s="23" t="s">
        <v>43</v>
      </c>
      <c r="B40" s="32">
        <v>2012228</v>
      </c>
      <c r="C40" s="28" t="s">
        <v>6</v>
      </c>
      <c r="D40" s="27">
        <v>6.75</v>
      </c>
      <c r="E40" s="23" t="s">
        <v>7</v>
      </c>
      <c r="F40" s="28" t="s">
        <v>53</v>
      </c>
      <c r="G40" s="26">
        <v>2</v>
      </c>
      <c r="H40" s="31" t="s">
        <v>10</v>
      </c>
      <c r="I40" s="31" t="s">
        <v>10</v>
      </c>
      <c r="J40" s="31" t="s">
        <v>19</v>
      </c>
    </row>
    <row r="41" spans="1:10" ht="15" customHeight="1" x14ac:dyDescent="0.3">
      <c r="A41" s="23" t="s">
        <v>43</v>
      </c>
      <c r="B41" s="32">
        <v>2012230</v>
      </c>
      <c r="C41" s="28" t="s">
        <v>6</v>
      </c>
      <c r="D41" s="27">
        <v>8</v>
      </c>
      <c r="E41" s="23" t="s">
        <v>7</v>
      </c>
      <c r="F41" s="28" t="s">
        <v>53</v>
      </c>
      <c r="G41" s="26">
        <v>5</v>
      </c>
      <c r="H41" s="26" t="s">
        <v>5</v>
      </c>
      <c r="I41" s="26" t="s">
        <v>8</v>
      </c>
      <c r="J41" s="23" t="s">
        <v>20</v>
      </c>
    </row>
    <row r="42" spans="1:10" ht="15" customHeight="1" x14ac:dyDescent="0.3">
      <c r="A42" s="23" t="s">
        <v>43</v>
      </c>
      <c r="B42" s="32">
        <v>2012232</v>
      </c>
      <c r="C42" s="28" t="s">
        <v>6</v>
      </c>
      <c r="D42" s="27">
        <v>8.75</v>
      </c>
      <c r="E42" s="23" t="s">
        <v>7</v>
      </c>
      <c r="F42" s="28" t="s">
        <v>53</v>
      </c>
      <c r="G42" s="26">
        <v>5</v>
      </c>
      <c r="H42" s="26" t="s">
        <v>5</v>
      </c>
      <c r="I42" s="26" t="s">
        <v>8</v>
      </c>
      <c r="J42" s="23" t="s">
        <v>20</v>
      </c>
    </row>
    <row r="43" spans="1:10" ht="15" customHeight="1" x14ac:dyDescent="0.3">
      <c r="A43" s="23" t="s">
        <v>43</v>
      </c>
      <c r="B43" s="32">
        <v>2012233</v>
      </c>
      <c r="C43" s="28" t="s">
        <v>3</v>
      </c>
      <c r="D43" s="27">
        <v>8.25</v>
      </c>
      <c r="E43" s="23" t="s">
        <v>7</v>
      </c>
      <c r="F43" s="28" t="s">
        <v>53</v>
      </c>
      <c r="G43" s="23">
        <v>1</v>
      </c>
      <c r="H43" s="26" t="s">
        <v>5</v>
      </c>
      <c r="I43" s="26" t="s">
        <v>8</v>
      </c>
      <c r="J43" s="23" t="s">
        <v>20</v>
      </c>
    </row>
    <row r="44" spans="1:10" ht="15" customHeight="1" x14ac:dyDescent="0.3">
      <c r="A44" s="23" t="s">
        <v>43</v>
      </c>
      <c r="B44" s="32">
        <v>2012235</v>
      </c>
      <c r="C44" s="28" t="s">
        <v>3</v>
      </c>
      <c r="D44" s="27">
        <v>8</v>
      </c>
      <c r="E44" s="23" t="s">
        <v>7</v>
      </c>
      <c r="F44" s="28" t="s">
        <v>53</v>
      </c>
      <c r="G44" s="23">
        <v>0</v>
      </c>
      <c r="H44" s="26" t="s">
        <v>5</v>
      </c>
      <c r="I44" s="26" t="s">
        <v>8</v>
      </c>
      <c r="J44" s="23" t="s">
        <v>20</v>
      </c>
    </row>
    <row r="45" spans="1:10" ht="15" customHeight="1" x14ac:dyDescent="0.3">
      <c r="A45" s="23" t="s">
        <v>43</v>
      </c>
      <c r="B45" s="32">
        <v>2012237</v>
      </c>
      <c r="C45" s="28" t="s">
        <v>6</v>
      </c>
      <c r="D45" s="27">
        <v>7.25</v>
      </c>
      <c r="E45" s="23" t="s">
        <v>7</v>
      </c>
      <c r="F45" s="28" t="s">
        <v>53</v>
      </c>
      <c r="G45" s="26">
        <v>11</v>
      </c>
      <c r="H45" s="26" t="s">
        <v>5</v>
      </c>
      <c r="I45" s="26" t="s">
        <v>8</v>
      </c>
      <c r="J45" s="23" t="s">
        <v>20</v>
      </c>
    </row>
    <row r="46" spans="1:10" ht="15" customHeight="1" x14ac:dyDescent="0.3">
      <c r="A46" s="23" t="s">
        <v>43</v>
      </c>
      <c r="B46" s="32">
        <v>2012238</v>
      </c>
      <c r="C46" s="28" t="s">
        <v>6</v>
      </c>
      <c r="D46" s="27">
        <v>8</v>
      </c>
      <c r="E46" s="23" t="s">
        <v>7</v>
      </c>
      <c r="F46" s="28" t="s">
        <v>53</v>
      </c>
      <c r="G46" s="26">
        <v>1</v>
      </c>
      <c r="H46" s="26" t="s">
        <v>5</v>
      </c>
      <c r="I46" s="26" t="s">
        <v>8</v>
      </c>
      <c r="J46" s="23" t="s">
        <v>20</v>
      </c>
    </row>
    <row r="47" spans="1:10" ht="15" customHeight="1" x14ac:dyDescent="0.3">
      <c r="A47" s="23" t="s">
        <v>43</v>
      </c>
      <c r="B47" s="32">
        <v>2012240</v>
      </c>
      <c r="C47" s="28" t="s">
        <v>3</v>
      </c>
      <c r="D47" s="27">
        <v>7</v>
      </c>
      <c r="E47" s="23" t="s">
        <v>7</v>
      </c>
      <c r="F47" s="28" t="s">
        <v>53</v>
      </c>
      <c r="G47" s="26">
        <v>9</v>
      </c>
      <c r="H47" s="31" t="s">
        <v>10</v>
      </c>
      <c r="I47" s="31" t="s">
        <v>10</v>
      </c>
      <c r="J47" s="31" t="s">
        <v>19</v>
      </c>
    </row>
    <row r="48" spans="1:10" ht="15" customHeight="1" x14ac:dyDescent="0.3">
      <c r="A48" s="23" t="s">
        <v>43</v>
      </c>
      <c r="B48" s="32">
        <v>2012241</v>
      </c>
      <c r="C48" s="28" t="s">
        <v>3</v>
      </c>
      <c r="D48" s="27">
        <v>9</v>
      </c>
      <c r="E48" s="23" t="s">
        <v>7</v>
      </c>
      <c r="F48" s="28" t="s">
        <v>53</v>
      </c>
      <c r="G48" s="26">
        <v>2</v>
      </c>
      <c r="H48" s="29" t="s">
        <v>11</v>
      </c>
      <c r="I48" s="26" t="s">
        <v>8</v>
      </c>
      <c r="J48" s="23" t="s">
        <v>20</v>
      </c>
    </row>
    <row r="49" spans="1:10" ht="15" customHeight="1" x14ac:dyDescent="0.3">
      <c r="A49" s="23" t="s">
        <v>43</v>
      </c>
      <c r="B49" s="32">
        <v>2012243</v>
      </c>
      <c r="C49" s="28" t="s">
        <v>3</v>
      </c>
      <c r="D49" s="27">
        <v>11.25</v>
      </c>
      <c r="E49" s="23" t="s">
        <v>7</v>
      </c>
      <c r="F49" s="28" t="s">
        <v>53</v>
      </c>
      <c r="G49" s="26">
        <v>3</v>
      </c>
      <c r="H49" s="29" t="s">
        <v>11</v>
      </c>
      <c r="I49" s="26" t="s">
        <v>8</v>
      </c>
      <c r="J49" s="23" t="s">
        <v>20</v>
      </c>
    </row>
    <row r="50" spans="1:10" ht="15" customHeight="1" x14ac:dyDescent="0.3">
      <c r="A50" s="23" t="s">
        <v>43</v>
      </c>
      <c r="B50" s="32">
        <v>2012244</v>
      </c>
      <c r="C50" s="28" t="s">
        <v>3</v>
      </c>
      <c r="D50" s="27" t="s">
        <v>36</v>
      </c>
      <c r="E50" s="23" t="s">
        <v>7</v>
      </c>
      <c r="F50" s="28" t="s">
        <v>53</v>
      </c>
      <c r="G50" s="26">
        <v>4</v>
      </c>
      <c r="H50" s="26" t="s">
        <v>5</v>
      </c>
      <c r="I50" s="26" t="s">
        <v>8</v>
      </c>
      <c r="J50" s="23" t="s">
        <v>20</v>
      </c>
    </row>
    <row r="51" spans="1:10" ht="15" customHeight="1" x14ac:dyDescent="0.3">
      <c r="A51" s="23" t="s">
        <v>43</v>
      </c>
      <c r="B51" s="32">
        <v>2012245</v>
      </c>
      <c r="C51" s="28" t="s">
        <v>3</v>
      </c>
      <c r="D51" s="27">
        <v>8.25</v>
      </c>
      <c r="E51" s="23" t="s">
        <v>7</v>
      </c>
      <c r="F51" s="28" t="s">
        <v>53</v>
      </c>
      <c r="G51" s="26">
        <v>2</v>
      </c>
      <c r="H51" s="26" t="s">
        <v>21</v>
      </c>
      <c r="I51" s="26" t="s">
        <v>21</v>
      </c>
      <c r="J51" s="28" t="s">
        <v>20</v>
      </c>
    </row>
    <row r="52" spans="1:10" ht="15" customHeight="1" x14ac:dyDescent="0.3">
      <c r="A52" s="23" t="s">
        <v>43</v>
      </c>
      <c r="B52" s="32">
        <v>2012246</v>
      </c>
      <c r="C52" s="28" t="s">
        <v>3</v>
      </c>
      <c r="D52" s="27">
        <v>10</v>
      </c>
      <c r="E52" s="23" t="s">
        <v>7</v>
      </c>
      <c r="F52" s="28" t="s">
        <v>53</v>
      </c>
      <c r="G52" s="26">
        <v>4</v>
      </c>
      <c r="H52" s="26" t="s">
        <v>5</v>
      </c>
      <c r="I52" s="26" t="s">
        <v>8</v>
      </c>
      <c r="J52" s="23" t="s">
        <v>20</v>
      </c>
    </row>
    <row r="53" spans="1:10" ht="15" customHeight="1" x14ac:dyDescent="0.3">
      <c r="A53" s="23" t="s">
        <v>43</v>
      </c>
      <c r="B53" s="32">
        <v>2012247</v>
      </c>
      <c r="C53" s="28" t="s">
        <v>3</v>
      </c>
      <c r="D53" s="27">
        <v>10.25</v>
      </c>
      <c r="E53" s="23" t="s">
        <v>7</v>
      </c>
      <c r="F53" s="28" t="s">
        <v>53</v>
      </c>
      <c r="G53" s="26">
        <v>9</v>
      </c>
      <c r="H53" s="26" t="s">
        <v>5</v>
      </c>
      <c r="I53" s="26" t="s">
        <v>8</v>
      </c>
      <c r="J53" s="23" t="s">
        <v>20</v>
      </c>
    </row>
    <row r="54" spans="1:10" ht="15" customHeight="1" x14ac:dyDescent="0.3">
      <c r="A54" s="23" t="s">
        <v>43</v>
      </c>
      <c r="B54" s="32">
        <v>2012248</v>
      </c>
      <c r="C54" s="28" t="s">
        <v>3</v>
      </c>
      <c r="D54" s="27">
        <v>8.5</v>
      </c>
      <c r="E54" s="23" t="s">
        <v>7</v>
      </c>
      <c r="F54" s="28" t="s">
        <v>53</v>
      </c>
      <c r="G54" s="26">
        <v>7</v>
      </c>
      <c r="H54" s="26" t="s">
        <v>5</v>
      </c>
      <c r="I54" s="26" t="s">
        <v>8</v>
      </c>
      <c r="J54" s="23" t="s">
        <v>20</v>
      </c>
    </row>
    <row r="55" spans="1:10" ht="15" customHeight="1" x14ac:dyDescent="0.3">
      <c r="A55" s="23" t="s">
        <v>43</v>
      </c>
      <c r="B55" s="32">
        <v>2012250</v>
      </c>
      <c r="C55" s="28" t="s">
        <v>6</v>
      </c>
      <c r="D55" s="27">
        <v>9.25</v>
      </c>
      <c r="E55" s="23" t="s">
        <v>7</v>
      </c>
      <c r="F55" s="28" t="s">
        <v>53</v>
      </c>
      <c r="G55" s="26">
        <v>2</v>
      </c>
      <c r="H55" s="26" t="s">
        <v>38</v>
      </c>
      <c r="I55" s="26" t="s">
        <v>40</v>
      </c>
      <c r="J55" s="23" t="s">
        <v>19</v>
      </c>
    </row>
    <row r="56" spans="1:10" ht="15" customHeight="1" x14ac:dyDescent="0.3">
      <c r="A56" s="23" t="s">
        <v>43</v>
      </c>
      <c r="B56" s="32">
        <v>2012251</v>
      </c>
      <c r="C56" s="28" t="s">
        <v>3</v>
      </c>
      <c r="D56" s="27">
        <v>9</v>
      </c>
      <c r="E56" s="23" t="s">
        <v>7</v>
      </c>
      <c r="F56" s="28" t="s">
        <v>53</v>
      </c>
      <c r="G56" s="26">
        <v>1</v>
      </c>
      <c r="H56" s="26" t="s">
        <v>5</v>
      </c>
      <c r="I56" s="26" t="s">
        <v>8</v>
      </c>
      <c r="J56" s="23" t="s">
        <v>20</v>
      </c>
    </row>
    <row r="57" spans="1:10" ht="15" customHeight="1" x14ac:dyDescent="0.3">
      <c r="A57" s="23" t="s">
        <v>43</v>
      </c>
      <c r="B57" s="32">
        <v>2012253</v>
      </c>
      <c r="C57" s="28" t="s">
        <v>3</v>
      </c>
      <c r="D57" s="27">
        <v>11.5</v>
      </c>
      <c r="E57" s="23" t="s">
        <v>7</v>
      </c>
      <c r="F57" s="28" t="s">
        <v>53</v>
      </c>
      <c r="G57" s="26">
        <v>1</v>
      </c>
      <c r="H57" s="26" t="s">
        <v>5</v>
      </c>
      <c r="I57" s="26" t="s">
        <v>8</v>
      </c>
      <c r="J57" s="23" t="s">
        <v>20</v>
      </c>
    </row>
    <row r="58" spans="1:10" ht="15" customHeight="1" x14ac:dyDescent="0.3">
      <c r="A58" s="23" t="s">
        <v>43</v>
      </c>
      <c r="B58" s="32">
        <v>2012254</v>
      </c>
      <c r="C58" s="28" t="s">
        <v>3</v>
      </c>
      <c r="D58" s="27">
        <v>7.75</v>
      </c>
      <c r="E58" s="23" t="s">
        <v>7</v>
      </c>
      <c r="F58" s="28" t="s">
        <v>53</v>
      </c>
      <c r="G58" s="26">
        <v>2</v>
      </c>
      <c r="H58" s="26" t="s">
        <v>5</v>
      </c>
      <c r="I58" s="26" t="s">
        <v>8</v>
      </c>
      <c r="J58" s="23" t="s">
        <v>20</v>
      </c>
    </row>
    <row r="59" spans="1:10" ht="15" customHeight="1" x14ac:dyDescent="0.3">
      <c r="A59" s="23" t="s">
        <v>43</v>
      </c>
      <c r="B59" s="32">
        <v>2012255</v>
      </c>
      <c r="C59" s="28" t="s">
        <v>3</v>
      </c>
      <c r="D59" s="27">
        <v>7.75</v>
      </c>
      <c r="E59" s="23" t="s">
        <v>7</v>
      </c>
      <c r="F59" s="28" t="s">
        <v>53</v>
      </c>
      <c r="G59" s="26">
        <v>3</v>
      </c>
      <c r="H59" s="29" t="s">
        <v>9</v>
      </c>
      <c r="I59" s="29" t="s">
        <v>9</v>
      </c>
      <c r="J59" s="28" t="s">
        <v>20</v>
      </c>
    </row>
    <row r="60" spans="1:10" ht="15" customHeight="1" x14ac:dyDescent="0.3">
      <c r="A60" s="23" t="s">
        <v>43</v>
      </c>
      <c r="B60" s="32">
        <v>2012257</v>
      </c>
      <c r="C60" s="28" t="s">
        <v>3</v>
      </c>
      <c r="D60" s="27">
        <v>9</v>
      </c>
      <c r="E60" s="23" t="s">
        <v>7</v>
      </c>
      <c r="F60" s="28" t="s">
        <v>53</v>
      </c>
      <c r="G60" s="26">
        <v>3</v>
      </c>
      <c r="H60" s="26" t="s">
        <v>5</v>
      </c>
      <c r="I60" s="26" t="s">
        <v>8</v>
      </c>
      <c r="J60" s="23" t="s">
        <v>20</v>
      </c>
    </row>
    <row r="61" spans="1:10" ht="15" customHeight="1" x14ac:dyDescent="0.3">
      <c r="A61" s="23" t="s">
        <v>43</v>
      </c>
      <c r="B61" s="32">
        <v>2012258</v>
      </c>
      <c r="C61" s="28" t="s">
        <v>3</v>
      </c>
      <c r="D61" s="27">
        <v>7.5</v>
      </c>
      <c r="E61" s="23" t="s">
        <v>7</v>
      </c>
      <c r="F61" s="28" t="s">
        <v>53</v>
      </c>
      <c r="G61" s="26">
        <v>5</v>
      </c>
      <c r="H61" s="26" t="s">
        <v>5</v>
      </c>
      <c r="I61" s="26" t="s">
        <v>8</v>
      </c>
      <c r="J61" s="23" t="s">
        <v>20</v>
      </c>
    </row>
    <row r="62" spans="1:10" ht="15" customHeight="1" x14ac:dyDescent="0.3">
      <c r="A62" s="23" t="s">
        <v>43</v>
      </c>
      <c r="B62" s="32">
        <v>2012260</v>
      </c>
      <c r="C62" s="28" t="s">
        <v>3</v>
      </c>
      <c r="D62" s="27" t="s">
        <v>36</v>
      </c>
      <c r="E62" s="23" t="s">
        <v>7</v>
      </c>
      <c r="F62" s="28" t="s">
        <v>53</v>
      </c>
      <c r="G62" s="26">
        <v>1</v>
      </c>
      <c r="H62" s="26" t="s">
        <v>21</v>
      </c>
      <c r="I62" s="26" t="s">
        <v>21</v>
      </c>
      <c r="J62" s="28" t="s">
        <v>20</v>
      </c>
    </row>
    <row r="63" spans="1:10" ht="15" customHeight="1" x14ac:dyDescent="0.3">
      <c r="A63" s="23" t="s">
        <v>43</v>
      </c>
      <c r="B63" s="32">
        <v>2012261</v>
      </c>
      <c r="C63" s="28" t="s">
        <v>3</v>
      </c>
      <c r="D63" s="27">
        <v>9</v>
      </c>
      <c r="E63" s="23" t="s">
        <v>7</v>
      </c>
      <c r="F63" s="28" t="s">
        <v>53</v>
      </c>
      <c r="G63" s="26">
        <v>2</v>
      </c>
      <c r="H63" s="26" t="s">
        <v>5</v>
      </c>
      <c r="I63" s="26" t="s">
        <v>8</v>
      </c>
      <c r="J63" s="23" t="s">
        <v>20</v>
      </c>
    </row>
    <row r="64" spans="1:10" ht="15" customHeight="1" x14ac:dyDescent="0.3">
      <c r="A64" s="23" t="s">
        <v>43</v>
      </c>
      <c r="B64" s="32">
        <v>2012262</v>
      </c>
      <c r="C64" s="28" t="s">
        <v>3</v>
      </c>
      <c r="D64" s="27">
        <v>8.5</v>
      </c>
      <c r="E64" s="23" t="s">
        <v>7</v>
      </c>
      <c r="F64" s="28" t="s">
        <v>53</v>
      </c>
      <c r="G64" s="26">
        <v>5</v>
      </c>
      <c r="H64" s="26" t="s">
        <v>5</v>
      </c>
      <c r="I64" s="26" t="s">
        <v>8</v>
      </c>
      <c r="J64" s="23" t="s">
        <v>20</v>
      </c>
    </row>
    <row r="65" spans="1:10" ht="15" customHeight="1" x14ac:dyDescent="0.3">
      <c r="A65" s="23" t="s">
        <v>43</v>
      </c>
      <c r="B65" s="32">
        <v>2012265</v>
      </c>
      <c r="C65" s="28" t="s">
        <v>3</v>
      </c>
      <c r="D65" s="27">
        <v>7.5</v>
      </c>
      <c r="E65" s="23" t="s">
        <v>7</v>
      </c>
      <c r="F65" s="28" t="s">
        <v>53</v>
      </c>
      <c r="G65" s="23">
        <v>4</v>
      </c>
      <c r="H65" s="29" t="s">
        <v>9</v>
      </c>
      <c r="I65" s="29" t="s">
        <v>9</v>
      </c>
      <c r="J65" s="28" t="s">
        <v>20</v>
      </c>
    </row>
    <row r="66" spans="1:10" ht="15" customHeight="1" x14ac:dyDescent="0.3">
      <c r="A66" s="23" t="s">
        <v>44</v>
      </c>
      <c r="B66" s="22">
        <v>2013102</v>
      </c>
      <c r="C66" s="28" t="s">
        <v>6</v>
      </c>
      <c r="D66" s="30">
        <v>6</v>
      </c>
      <c r="E66" s="23" t="s">
        <v>4</v>
      </c>
      <c r="F66" s="28" t="s">
        <v>52</v>
      </c>
      <c r="G66" s="23">
        <v>6</v>
      </c>
      <c r="H66" s="26" t="s">
        <v>5</v>
      </c>
      <c r="I66" s="26" t="s">
        <v>8</v>
      </c>
      <c r="J66" s="23" t="s">
        <v>20</v>
      </c>
    </row>
    <row r="67" spans="1:10" ht="15" customHeight="1" x14ac:dyDescent="0.3">
      <c r="A67" s="23" t="s">
        <v>44</v>
      </c>
      <c r="B67" s="22">
        <v>2013104</v>
      </c>
      <c r="C67" s="28" t="s">
        <v>6</v>
      </c>
      <c r="D67" s="30">
        <v>8</v>
      </c>
      <c r="E67" s="23" t="s">
        <v>4</v>
      </c>
      <c r="F67" s="28" t="s">
        <v>52</v>
      </c>
      <c r="G67" s="26">
        <v>1</v>
      </c>
      <c r="H67" s="31" t="s">
        <v>10</v>
      </c>
      <c r="I67" s="31" t="s">
        <v>10</v>
      </c>
      <c r="J67" s="31" t="s">
        <v>19</v>
      </c>
    </row>
    <row r="68" spans="1:10" ht="15" customHeight="1" x14ac:dyDescent="0.3">
      <c r="A68" s="23" t="s">
        <v>44</v>
      </c>
      <c r="B68" s="22">
        <v>2013105</v>
      </c>
      <c r="C68" s="28" t="s">
        <v>6</v>
      </c>
      <c r="D68" s="30">
        <v>7.5</v>
      </c>
      <c r="E68" s="23" t="s">
        <v>4</v>
      </c>
      <c r="F68" s="28" t="s">
        <v>52</v>
      </c>
      <c r="G68" s="26">
        <v>0</v>
      </c>
      <c r="H68" s="31" t="s">
        <v>10</v>
      </c>
      <c r="I68" s="31" t="s">
        <v>10</v>
      </c>
      <c r="J68" s="31" t="s">
        <v>19</v>
      </c>
    </row>
    <row r="69" spans="1:10" ht="15" customHeight="1" x14ac:dyDescent="0.3">
      <c r="A69" s="23" t="s">
        <v>44</v>
      </c>
      <c r="B69" s="22">
        <v>2013106</v>
      </c>
      <c r="C69" s="28" t="s">
        <v>3</v>
      </c>
      <c r="D69" s="30">
        <v>6.5</v>
      </c>
      <c r="E69" s="23" t="s">
        <v>4</v>
      </c>
      <c r="F69" s="28" t="s">
        <v>52</v>
      </c>
      <c r="G69" s="26">
        <v>2</v>
      </c>
      <c r="H69" s="29" t="s">
        <v>9</v>
      </c>
      <c r="I69" s="29" t="s">
        <v>9</v>
      </c>
      <c r="J69" s="28" t="s">
        <v>20</v>
      </c>
    </row>
    <row r="70" spans="1:10" ht="15" customHeight="1" x14ac:dyDescent="0.3">
      <c r="A70" s="23" t="s">
        <v>44</v>
      </c>
      <c r="B70" s="22">
        <v>2013113</v>
      </c>
      <c r="C70" s="28" t="s">
        <v>3</v>
      </c>
      <c r="D70" s="30">
        <v>9</v>
      </c>
      <c r="E70" s="23" t="s">
        <v>4</v>
      </c>
      <c r="F70" s="28" t="s">
        <v>52</v>
      </c>
      <c r="G70" s="26">
        <v>8</v>
      </c>
      <c r="H70" s="29" t="s">
        <v>9</v>
      </c>
      <c r="I70" s="29" t="s">
        <v>9</v>
      </c>
      <c r="J70" s="28" t="s">
        <v>20</v>
      </c>
    </row>
    <row r="71" spans="1:10" ht="15" customHeight="1" x14ac:dyDescent="0.3">
      <c r="A71" s="23" t="s">
        <v>44</v>
      </c>
      <c r="B71" s="22">
        <v>2013115</v>
      </c>
      <c r="C71" s="28" t="s">
        <v>6</v>
      </c>
      <c r="D71" s="30">
        <v>8</v>
      </c>
      <c r="E71" s="23" t="s">
        <v>4</v>
      </c>
      <c r="F71" s="28" t="s">
        <v>52</v>
      </c>
      <c r="G71" s="26">
        <v>5</v>
      </c>
      <c r="H71" s="31" t="s">
        <v>10</v>
      </c>
      <c r="I71" s="31" t="s">
        <v>10</v>
      </c>
      <c r="J71" s="31" t="s">
        <v>19</v>
      </c>
    </row>
    <row r="72" spans="1:10" ht="15" customHeight="1" x14ac:dyDescent="0.3">
      <c r="A72" s="23" t="s">
        <v>44</v>
      </c>
      <c r="B72" s="22">
        <v>2013142</v>
      </c>
      <c r="C72" s="28" t="s">
        <v>3</v>
      </c>
      <c r="D72" s="30">
        <v>6</v>
      </c>
      <c r="E72" s="23" t="s">
        <v>4</v>
      </c>
      <c r="F72" s="28" t="s">
        <v>52</v>
      </c>
      <c r="G72" s="23">
        <v>1</v>
      </c>
      <c r="H72" s="26" t="s">
        <v>39</v>
      </c>
      <c r="I72" s="26" t="s">
        <v>40</v>
      </c>
      <c r="J72" s="21" t="s">
        <v>19</v>
      </c>
    </row>
    <row r="73" spans="1:10" ht="15" customHeight="1" x14ac:dyDescent="0.3">
      <c r="A73" s="23" t="s">
        <v>44</v>
      </c>
      <c r="B73" s="22">
        <v>2013200</v>
      </c>
      <c r="C73" s="28" t="s">
        <v>6</v>
      </c>
      <c r="D73" s="30">
        <v>8.5</v>
      </c>
      <c r="E73" s="23" t="s">
        <v>7</v>
      </c>
      <c r="F73" s="28" t="s">
        <v>53</v>
      </c>
      <c r="G73" s="23">
        <v>3</v>
      </c>
      <c r="H73" s="29" t="s">
        <v>9</v>
      </c>
      <c r="I73" s="29" t="s">
        <v>9</v>
      </c>
      <c r="J73" s="28" t="s">
        <v>20</v>
      </c>
    </row>
    <row r="74" spans="1:10" ht="15" customHeight="1" x14ac:dyDescent="0.3">
      <c r="A74" s="23" t="s">
        <v>44</v>
      </c>
      <c r="B74" s="22">
        <v>2013201</v>
      </c>
      <c r="C74" s="28" t="s">
        <v>3</v>
      </c>
      <c r="D74" s="30">
        <v>8.5</v>
      </c>
      <c r="E74" s="23" t="s">
        <v>7</v>
      </c>
      <c r="F74" s="28" t="s">
        <v>53</v>
      </c>
      <c r="G74" s="26">
        <v>8</v>
      </c>
      <c r="H74" s="26" t="s">
        <v>5</v>
      </c>
      <c r="I74" s="26" t="s">
        <v>8</v>
      </c>
      <c r="J74" s="23" t="s">
        <v>20</v>
      </c>
    </row>
    <row r="75" spans="1:10" ht="15" customHeight="1" x14ac:dyDescent="0.3">
      <c r="A75" s="23" t="s">
        <v>44</v>
      </c>
      <c r="B75" s="22">
        <v>2013204</v>
      </c>
      <c r="C75" s="28" t="s">
        <v>6</v>
      </c>
      <c r="D75" s="30">
        <v>8</v>
      </c>
      <c r="E75" s="23" t="s">
        <v>7</v>
      </c>
      <c r="F75" s="28" t="s">
        <v>53</v>
      </c>
      <c r="G75" s="26">
        <v>1</v>
      </c>
      <c r="H75" s="31" t="s">
        <v>10</v>
      </c>
      <c r="I75" s="31" t="s">
        <v>10</v>
      </c>
      <c r="J75" s="31" t="s">
        <v>19</v>
      </c>
    </row>
    <row r="76" spans="1:10" ht="15" customHeight="1" x14ac:dyDescent="0.3">
      <c r="A76" s="23" t="s">
        <v>44</v>
      </c>
      <c r="B76" s="22">
        <v>2013205</v>
      </c>
      <c r="C76" s="28" t="s">
        <v>3</v>
      </c>
      <c r="D76" s="30">
        <v>8</v>
      </c>
      <c r="E76" s="23" t="s">
        <v>7</v>
      </c>
      <c r="F76" s="28" t="s">
        <v>53</v>
      </c>
      <c r="G76" s="26">
        <v>5</v>
      </c>
      <c r="H76" s="31" t="s">
        <v>10</v>
      </c>
      <c r="I76" s="31" t="s">
        <v>10</v>
      </c>
      <c r="J76" s="31" t="s">
        <v>19</v>
      </c>
    </row>
    <row r="77" spans="1:10" ht="15" customHeight="1" x14ac:dyDescent="0.3">
      <c r="A77" s="23" t="s">
        <v>44</v>
      </c>
      <c r="B77" s="22">
        <v>2013207</v>
      </c>
      <c r="C77" s="28" t="s">
        <v>3</v>
      </c>
      <c r="D77" s="30">
        <v>6.5</v>
      </c>
      <c r="E77" s="23" t="s">
        <v>7</v>
      </c>
      <c r="F77" s="28" t="s">
        <v>53</v>
      </c>
      <c r="G77" s="26">
        <v>3</v>
      </c>
      <c r="H77" s="26" t="s">
        <v>21</v>
      </c>
      <c r="I77" s="26" t="s">
        <v>21</v>
      </c>
      <c r="J77" s="28" t="s">
        <v>20</v>
      </c>
    </row>
    <row r="78" spans="1:10" ht="15" customHeight="1" x14ac:dyDescent="0.3">
      <c r="A78" s="23" t="s">
        <v>44</v>
      </c>
      <c r="B78" s="22">
        <v>2013208</v>
      </c>
      <c r="C78" s="28" t="s">
        <v>3</v>
      </c>
      <c r="D78" s="30">
        <v>8</v>
      </c>
      <c r="E78" s="23" t="s">
        <v>7</v>
      </c>
      <c r="F78" s="28" t="s">
        <v>53</v>
      </c>
      <c r="G78" s="26">
        <v>1</v>
      </c>
      <c r="H78" s="26" t="s">
        <v>5</v>
      </c>
      <c r="I78" s="26" t="s">
        <v>8</v>
      </c>
      <c r="J78" s="23" t="s">
        <v>20</v>
      </c>
    </row>
    <row r="79" spans="1:10" ht="15" customHeight="1" x14ac:dyDescent="0.3">
      <c r="A79" s="23" t="s">
        <v>44</v>
      </c>
      <c r="B79" s="22">
        <v>2013209</v>
      </c>
      <c r="C79" s="28" t="s">
        <v>3</v>
      </c>
      <c r="D79" s="30">
        <v>7</v>
      </c>
      <c r="E79" s="23" t="s">
        <v>7</v>
      </c>
      <c r="F79" s="28" t="s">
        <v>53</v>
      </c>
      <c r="G79" s="26">
        <v>5</v>
      </c>
      <c r="H79" s="29" t="s">
        <v>9</v>
      </c>
      <c r="I79" s="29" t="s">
        <v>9</v>
      </c>
      <c r="J79" s="28" t="s">
        <v>20</v>
      </c>
    </row>
    <row r="80" spans="1:10" ht="15" customHeight="1" x14ac:dyDescent="0.3">
      <c r="A80" s="23" t="s">
        <v>44</v>
      </c>
      <c r="B80" s="22">
        <v>2013210</v>
      </c>
      <c r="C80" s="28" t="s">
        <v>6</v>
      </c>
      <c r="D80" s="30">
        <v>7.5</v>
      </c>
      <c r="E80" s="23" t="s">
        <v>7</v>
      </c>
      <c r="F80" s="28" t="s">
        <v>53</v>
      </c>
      <c r="G80" s="26">
        <v>5</v>
      </c>
      <c r="H80" s="29" t="s">
        <v>11</v>
      </c>
      <c r="I80" s="26" t="s">
        <v>8</v>
      </c>
      <c r="J80" s="23" t="s">
        <v>20</v>
      </c>
    </row>
    <row r="81" spans="1:10" ht="15" customHeight="1" x14ac:dyDescent="0.3">
      <c r="A81" s="23" t="s">
        <v>44</v>
      </c>
      <c r="B81" s="22">
        <v>2013211</v>
      </c>
      <c r="C81" s="28" t="s">
        <v>3</v>
      </c>
      <c r="D81" s="30">
        <v>9.5</v>
      </c>
      <c r="E81" s="23" t="s">
        <v>7</v>
      </c>
      <c r="F81" s="28" t="s">
        <v>53</v>
      </c>
      <c r="G81" s="26">
        <v>12</v>
      </c>
      <c r="H81" s="29" t="s">
        <v>9</v>
      </c>
      <c r="I81" s="29" t="s">
        <v>9</v>
      </c>
      <c r="J81" s="28" t="s">
        <v>20</v>
      </c>
    </row>
    <row r="82" spans="1:10" ht="15" customHeight="1" x14ac:dyDescent="0.3">
      <c r="A82" s="23" t="s">
        <v>44</v>
      </c>
      <c r="B82" s="22">
        <v>2013212</v>
      </c>
      <c r="C82" s="28" t="s">
        <v>6</v>
      </c>
      <c r="D82" s="30">
        <v>8</v>
      </c>
      <c r="E82" s="23" t="s">
        <v>7</v>
      </c>
      <c r="F82" s="28" t="s">
        <v>53</v>
      </c>
      <c r="G82" s="26">
        <v>6</v>
      </c>
      <c r="H82" s="29" t="s">
        <v>11</v>
      </c>
      <c r="I82" s="26" t="s">
        <v>8</v>
      </c>
      <c r="J82" s="23" t="s">
        <v>20</v>
      </c>
    </row>
    <row r="83" spans="1:10" ht="15" customHeight="1" x14ac:dyDescent="0.3">
      <c r="A83" s="23" t="s">
        <v>44</v>
      </c>
      <c r="B83" s="22">
        <v>2013213</v>
      </c>
      <c r="C83" s="28" t="s">
        <v>3</v>
      </c>
      <c r="D83" s="30">
        <v>9</v>
      </c>
      <c r="E83" s="23" t="s">
        <v>7</v>
      </c>
      <c r="F83" s="28" t="s">
        <v>53</v>
      </c>
      <c r="G83" s="26">
        <v>1</v>
      </c>
      <c r="H83" s="31" t="s">
        <v>10</v>
      </c>
      <c r="I83" s="31" t="s">
        <v>10</v>
      </c>
      <c r="J83" s="31" t="s">
        <v>19</v>
      </c>
    </row>
    <row r="84" spans="1:10" ht="15" customHeight="1" x14ac:dyDescent="0.3">
      <c r="A84" s="23" t="s">
        <v>44</v>
      </c>
      <c r="B84" s="22">
        <v>2013214</v>
      </c>
      <c r="C84" s="28" t="s">
        <v>6</v>
      </c>
      <c r="D84" s="30">
        <v>7.5</v>
      </c>
      <c r="E84" s="23" t="s">
        <v>7</v>
      </c>
      <c r="F84" s="28" t="s">
        <v>53</v>
      </c>
      <c r="G84" s="26">
        <v>2</v>
      </c>
      <c r="H84" s="26" t="s">
        <v>5</v>
      </c>
      <c r="I84" s="26" t="s">
        <v>8</v>
      </c>
      <c r="J84" s="23" t="s">
        <v>20</v>
      </c>
    </row>
    <row r="85" spans="1:10" ht="15" customHeight="1" x14ac:dyDescent="0.3">
      <c r="A85" s="23" t="s">
        <v>44</v>
      </c>
      <c r="B85" s="22">
        <v>2013215</v>
      </c>
      <c r="C85" s="28" t="s">
        <v>3</v>
      </c>
      <c r="D85" s="30">
        <v>7.5</v>
      </c>
      <c r="E85" s="23" t="s">
        <v>7</v>
      </c>
      <c r="F85" s="28" t="s">
        <v>53</v>
      </c>
      <c r="G85" s="26">
        <v>1</v>
      </c>
      <c r="H85" s="29" t="s">
        <v>9</v>
      </c>
      <c r="I85" s="29" t="s">
        <v>9</v>
      </c>
      <c r="J85" s="28" t="s">
        <v>20</v>
      </c>
    </row>
    <row r="86" spans="1:10" ht="15" customHeight="1" x14ac:dyDescent="0.3">
      <c r="A86" s="23" t="s">
        <v>44</v>
      </c>
      <c r="B86" s="22">
        <v>2013217</v>
      </c>
      <c r="C86" s="28" t="s">
        <v>3</v>
      </c>
      <c r="D86" s="30">
        <v>8</v>
      </c>
      <c r="E86" s="23" t="s">
        <v>7</v>
      </c>
      <c r="F86" s="28" t="s">
        <v>53</v>
      </c>
      <c r="G86" s="26">
        <v>9</v>
      </c>
      <c r="H86" s="31" t="s">
        <v>10</v>
      </c>
      <c r="I86" s="31" t="s">
        <v>10</v>
      </c>
      <c r="J86" s="31" t="s">
        <v>19</v>
      </c>
    </row>
    <row r="87" spans="1:10" ht="15" customHeight="1" x14ac:dyDescent="0.3">
      <c r="A87" s="23" t="s">
        <v>44</v>
      </c>
      <c r="B87" s="22">
        <v>2013218</v>
      </c>
      <c r="C87" s="28" t="s">
        <v>6</v>
      </c>
      <c r="D87" s="30">
        <v>9.5</v>
      </c>
      <c r="E87" s="23" t="s">
        <v>7</v>
      </c>
      <c r="F87" s="28" t="s">
        <v>53</v>
      </c>
      <c r="G87" s="26">
        <v>6</v>
      </c>
      <c r="H87" s="26" t="s">
        <v>5</v>
      </c>
      <c r="I87" s="26" t="s">
        <v>8</v>
      </c>
      <c r="J87" s="23" t="s">
        <v>20</v>
      </c>
    </row>
    <row r="88" spans="1:10" ht="15" customHeight="1" x14ac:dyDescent="0.3">
      <c r="A88" s="23" t="s">
        <v>44</v>
      </c>
      <c r="B88" s="22">
        <v>2013220</v>
      </c>
      <c r="C88" s="28" t="s">
        <v>3</v>
      </c>
      <c r="D88" s="30">
        <v>9</v>
      </c>
      <c r="E88" s="23" t="s">
        <v>7</v>
      </c>
      <c r="F88" s="28" t="s">
        <v>53</v>
      </c>
      <c r="G88" s="26">
        <v>11</v>
      </c>
      <c r="H88" s="31" t="s">
        <v>10</v>
      </c>
      <c r="I88" s="31" t="s">
        <v>10</v>
      </c>
      <c r="J88" s="31" t="s">
        <v>19</v>
      </c>
    </row>
    <row r="89" spans="1:10" ht="15" customHeight="1" x14ac:dyDescent="0.3">
      <c r="A89" s="23" t="s">
        <v>44</v>
      </c>
      <c r="B89" s="22">
        <v>2013222</v>
      </c>
      <c r="C89" s="28" t="s">
        <v>3</v>
      </c>
      <c r="D89" s="30">
        <v>7</v>
      </c>
      <c r="E89" s="23" t="s">
        <v>7</v>
      </c>
      <c r="F89" s="28" t="s">
        <v>53</v>
      </c>
      <c r="G89" s="26">
        <v>2</v>
      </c>
      <c r="H89" s="29" t="s">
        <v>8</v>
      </c>
      <c r="I89" s="26" t="s">
        <v>8</v>
      </c>
      <c r="J89" s="23" t="s">
        <v>20</v>
      </c>
    </row>
    <row r="90" spans="1:10" ht="15" customHeight="1" x14ac:dyDescent="0.3">
      <c r="A90" s="23" t="s">
        <v>44</v>
      </c>
      <c r="B90" s="22">
        <v>2013223</v>
      </c>
      <c r="C90" s="28" t="s">
        <v>3</v>
      </c>
      <c r="D90" s="30">
        <v>8</v>
      </c>
      <c r="E90" s="23" t="s">
        <v>7</v>
      </c>
      <c r="F90" s="28" t="s">
        <v>53</v>
      </c>
      <c r="G90" s="26">
        <v>0</v>
      </c>
      <c r="H90" s="29" t="s">
        <v>9</v>
      </c>
      <c r="I90" s="29" t="s">
        <v>9</v>
      </c>
      <c r="J90" s="28" t="s">
        <v>20</v>
      </c>
    </row>
    <row r="91" spans="1:10" ht="15" customHeight="1" x14ac:dyDescent="0.3">
      <c r="A91" s="23" t="s">
        <v>44</v>
      </c>
      <c r="B91" s="22">
        <v>2013226</v>
      </c>
      <c r="C91" s="28" t="s">
        <v>3</v>
      </c>
      <c r="D91" s="30">
        <v>10.5</v>
      </c>
      <c r="E91" s="23" t="s">
        <v>7</v>
      </c>
      <c r="F91" s="28" t="s">
        <v>53</v>
      </c>
      <c r="G91" s="26">
        <v>12</v>
      </c>
      <c r="H91" s="26" t="s">
        <v>5</v>
      </c>
      <c r="I91" s="26" t="s">
        <v>8</v>
      </c>
      <c r="J91" s="23" t="s">
        <v>20</v>
      </c>
    </row>
    <row r="92" spans="1:10" ht="15" customHeight="1" x14ac:dyDescent="0.3">
      <c r="A92" s="23" t="s">
        <v>44</v>
      </c>
      <c r="B92" s="22">
        <v>2013228</v>
      </c>
      <c r="C92" s="28" t="s">
        <v>6</v>
      </c>
      <c r="D92" s="30">
        <v>9</v>
      </c>
      <c r="E92" s="23" t="s">
        <v>7</v>
      </c>
      <c r="F92" s="28" t="s">
        <v>53</v>
      </c>
      <c r="G92" s="26">
        <v>7</v>
      </c>
      <c r="H92" s="29" t="s">
        <v>9</v>
      </c>
      <c r="I92" s="29" t="s">
        <v>9</v>
      </c>
      <c r="J92" s="28" t="s">
        <v>20</v>
      </c>
    </row>
    <row r="93" spans="1:10" ht="15" customHeight="1" x14ac:dyDescent="0.3">
      <c r="A93" s="23" t="s">
        <v>44</v>
      </c>
      <c r="B93" s="22">
        <v>2013229</v>
      </c>
      <c r="C93" s="28" t="s">
        <v>6</v>
      </c>
      <c r="D93" s="30">
        <v>9</v>
      </c>
      <c r="E93" s="23" t="s">
        <v>7</v>
      </c>
      <c r="F93" s="28" t="s">
        <v>53</v>
      </c>
      <c r="G93" s="26">
        <v>10</v>
      </c>
      <c r="H93" s="26" t="s">
        <v>5</v>
      </c>
      <c r="I93" s="26" t="s">
        <v>8</v>
      </c>
      <c r="J93" s="23" t="s">
        <v>20</v>
      </c>
    </row>
    <row r="94" spans="1:10" ht="15" customHeight="1" x14ac:dyDescent="0.3">
      <c r="A94" s="23" t="s">
        <v>44</v>
      </c>
      <c r="B94" s="22">
        <v>2013230</v>
      </c>
      <c r="C94" s="28" t="s">
        <v>6</v>
      </c>
      <c r="D94" s="30">
        <v>9</v>
      </c>
      <c r="E94" s="23" t="s">
        <v>7</v>
      </c>
      <c r="F94" s="28" t="s">
        <v>53</v>
      </c>
      <c r="G94" s="26">
        <v>6</v>
      </c>
      <c r="H94" s="29" t="s">
        <v>9</v>
      </c>
      <c r="I94" s="29" t="s">
        <v>9</v>
      </c>
      <c r="J94" s="28" t="s">
        <v>20</v>
      </c>
    </row>
    <row r="95" spans="1:10" ht="15" customHeight="1" x14ac:dyDescent="0.3">
      <c r="A95" s="23" t="s">
        <v>44</v>
      </c>
      <c r="B95" s="22">
        <v>2013236</v>
      </c>
      <c r="C95" s="28" t="s">
        <v>6</v>
      </c>
      <c r="D95" s="30">
        <v>9.5</v>
      </c>
      <c r="E95" s="23" t="s">
        <v>7</v>
      </c>
      <c r="F95" s="28" t="s">
        <v>53</v>
      </c>
      <c r="G95" s="26">
        <v>7</v>
      </c>
      <c r="H95" s="31" t="s">
        <v>10</v>
      </c>
      <c r="I95" s="31" t="s">
        <v>10</v>
      </c>
      <c r="J95" s="31" t="s">
        <v>19</v>
      </c>
    </row>
    <row r="96" spans="1:10" ht="15" customHeight="1" x14ac:dyDescent="0.3">
      <c r="A96" s="23" t="s">
        <v>44</v>
      </c>
      <c r="B96" s="22">
        <v>2013238</v>
      </c>
      <c r="C96" s="28" t="s">
        <v>3</v>
      </c>
      <c r="D96" s="30">
        <v>7</v>
      </c>
      <c r="E96" s="23" t="s">
        <v>7</v>
      </c>
      <c r="F96" s="28" t="s">
        <v>53</v>
      </c>
      <c r="G96" s="26">
        <v>8</v>
      </c>
      <c r="H96" s="29" t="s">
        <v>9</v>
      </c>
      <c r="I96" s="29" t="s">
        <v>9</v>
      </c>
      <c r="J96" s="28" t="s">
        <v>20</v>
      </c>
    </row>
    <row r="97" spans="1:10" ht="15" customHeight="1" x14ac:dyDescent="0.3">
      <c r="A97" s="23" t="s">
        <v>44</v>
      </c>
      <c r="B97" s="22">
        <v>2013239</v>
      </c>
      <c r="C97" s="28" t="s">
        <v>3</v>
      </c>
      <c r="D97" s="30">
        <v>9</v>
      </c>
      <c r="E97" s="23" t="s">
        <v>7</v>
      </c>
      <c r="F97" s="28" t="s">
        <v>53</v>
      </c>
      <c r="G97" s="26">
        <v>3</v>
      </c>
      <c r="H97" s="29" t="s">
        <v>9</v>
      </c>
      <c r="I97" s="29" t="s">
        <v>9</v>
      </c>
      <c r="J97" s="28" t="s">
        <v>20</v>
      </c>
    </row>
    <row r="98" spans="1:10" ht="15" customHeight="1" x14ac:dyDescent="0.3">
      <c r="A98" s="23" t="s">
        <v>44</v>
      </c>
      <c r="B98" s="22">
        <v>2013240</v>
      </c>
      <c r="C98" s="28" t="s">
        <v>6</v>
      </c>
      <c r="D98" s="30">
        <v>8</v>
      </c>
      <c r="E98" s="23" t="s">
        <v>7</v>
      </c>
      <c r="F98" s="28" t="s">
        <v>53</v>
      </c>
      <c r="G98" s="26">
        <v>6</v>
      </c>
      <c r="H98" s="26" t="s">
        <v>5</v>
      </c>
      <c r="I98" s="26" t="s">
        <v>8</v>
      </c>
      <c r="J98" s="23" t="s">
        <v>20</v>
      </c>
    </row>
    <row r="99" spans="1:10" ht="15" customHeight="1" x14ac:dyDescent="0.3">
      <c r="A99" s="23" t="s">
        <v>44</v>
      </c>
      <c r="B99" s="22">
        <v>2013242</v>
      </c>
      <c r="C99" s="28" t="s">
        <v>3</v>
      </c>
      <c r="D99" s="30">
        <v>7.5</v>
      </c>
      <c r="E99" s="23" t="s">
        <v>7</v>
      </c>
      <c r="F99" s="28" t="s">
        <v>53</v>
      </c>
      <c r="G99" s="26">
        <v>4</v>
      </c>
      <c r="H99" s="29" t="s">
        <v>12</v>
      </c>
      <c r="I99" s="26" t="s">
        <v>12</v>
      </c>
      <c r="J99" s="21" t="s">
        <v>20</v>
      </c>
    </row>
    <row r="100" spans="1:10" ht="15" customHeight="1" x14ac:dyDescent="0.3">
      <c r="A100" s="23" t="s">
        <v>44</v>
      </c>
      <c r="B100" s="22">
        <v>2013243</v>
      </c>
      <c r="C100" s="28" t="s">
        <v>3</v>
      </c>
      <c r="D100" s="30">
        <v>8.5</v>
      </c>
      <c r="E100" s="23" t="s">
        <v>7</v>
      </c>
      <c r="F100" s="28" t="s">
        <v>53</v>
      </c>
      <c r="G100" s="26">
        <v>4</v>
      </c>
      <c r="H100" s="26" t="s">
        <v>5</v>
      </c>
      <c r="I100" s="26" t="s">
        <v>8</v>
      </c>
      <c r="J100" s="23" t="s">
        <v>20</v>
      </c>
    </row>
    <row r="101" spans="1:10" ht="15" customHeight="1" x14ac:dyDescent="0.3">
      <c r="A101" s="23" t="s">
        <v>44</v>
      </c>
      <c r="B101" s="22">
        <v>2013245</v>
      </c>
      <c r="C101" s="28" t="s">
        <v>6</v>
      </c>
      <c r="D101" s="30">
        <v>7</v>
      </c>
      <c r="E101" s="23" t="s">
        <v>7</v>
      </c>
      <c r="F101" s="28" t="s">
        <v>53</v>
      </c>
      <c r="G101" s="26">
        <v>1</v>
      </c>
      <c r="H101" s="26" t="s">
        <v>5</v>
      </c>
      <c r="I101" s="26" t="s">
        <v>8</v>
      </c>
      <c r="J101" s="23" t="s">
        <v>20</v>
      </c>
    </row>
    <row r="102" spans="1:10" ht="15" customHeight="1" x14ac:dyDescent="0.3">
      <c r="A102" s="23" t="s">
        <v>44</v>
      </c>
      <c r="B102" s="22">
        <v>2013246</v>
      </c>
      <c r="C102" s="28" t="s">
        <v>6</v>
      </c>
      <c r="D102" s="30">
        <v>8</v>
      </c>
      <c r="E102" s="23" t="s">
        <v>7</v>
      </c>
      <c r="F102" s="28" t="s">
        <v>53</v>
      </c>
      <c r="G102" s="26">
        <v>9</v>
      </c>
      <c r="H102" s="29" t="s">
        <v>11</v>
      </c>
      <c r="I102" s="26" t="s">
        <v>8</v>
      </c>
      <c r="J102" s="23" t="s">
        <v>20</v>
      </c>
    </row>
    <row r="103" spans="1:10" ht="15" customHeight="1" x14ac:dyDescent="0.3">
      <c r="A103" s="23" t="s">
        <v>44</v>
      </c>
      <c r="B103" s="22">
        <v>2013247</v>
      </c>
      <c r="C103" s="28" t="s">
        <v>6</v>
      </c>
      <c r="D103" s="30">
        <v>10</v>
      </c>
      <c r="E103" s="23" t="s">
        <v>7</v>
      </c>
      <c r="F103" s="28" t="s">
        <v>53</v>
      </c>
      <c r="G103" s="26">
        <v>8</v>
      </c>
      <c r="H103" s="26" t="s">
        <v>5</v>
      </c>
      <c r="I103" s="26" t="s">
        <v>8</v>
      </c>
      <c r="J103" s="23" t="s">
        <v>20</v>
      </c>
    </row>
    <row r="104" spans="1:10" ht="15" customHeight="1" x14ac:dyDescent="0.3">
      <c r="A104" s="23" t="s">
        <v>44</v>
      </c>
      <c r="B104" s="22">
        <v>2013249</v>
      </c>
      <c r="C104" s="28" t="s">
        <v>3</v>
      </c>
      <c r="D104" s="30">
        <v>9</v>
      </c>
      <c r="E104" s="23" t="s">
        <v>7</v>
      </c>
      <c r="F104" s="28" t="s">
        <v>53</v>
      </c>
      <c r="G104" s="26">
        <v>4</v>
      </c>
      <c r="H104" s="29" t="s">
        <v>11</v>
      </c>
      <c r="I104" s="26" t="s">
        <v>8</v>
      </c>
      <c r="J104" s="23" t="s">
        <v>20</v>
      </c>
    </row>
    <row r="105" spans="1:10" ht="15" customHeight="1" x14ac:dyDescent="0.3">
      <c r="A105" s="23" t="s">
        <v>44</v>
      </c>
      <c r="B105" s="22">
        <v>2013251</v>
      </c>
      <c r="C105" s="28" t="s">
        <v>3</v>
      </c>
      <c r="D105" s="30">
        <v>8</v>
      </c>
      <c r="E105" s="23" t="s">
        <v>7</v>
      </c>
      <c r="F105" s="28" t="s">
        <v>53</v>
      </c>
      <c r="G105" s="26">
        <v>0</v>
      </c>
      <c r="H105" s="26" t="s">
        <v>5</v>
      </c>
      <c r="I105" s="26" t="s">
        <v>8</v>
      </c>
      <c r="J105" s="23" t="s">
        <v>20</v>
      </c>
    </row>
    <row r="106" spans="1:10" ht="15" customHeight="1" x14ac:dyDescent="0.3">
      <c r="A106" s="23" t="s">
        <v>44</v>
      </c>
      <c r="B106" s="22">
        <v>2013252</v>
      </c>
      <c r="C106" s="28" t="s">
        <v>6</v>
      </c>
      <c r="D106" s="30">
        <v>10.5</v>
      </c>
      <c r="E106" s="23" t="s">
        <v>7</v>
      </c>
      <c r="F106" s="28" t="s">
        <v>53</v>
      </c>
      <c r="G106" s="26">
        <v>2</v>
      </c>
      <c r="H106" s="29" t="s">
        <v>11</v>
      </c>
      <c r="I106" s="26" t="s">
        <v>8</v>
      </c>
      <c r="J106" s="23" t="s">
        <v>20</v>
      </c>
    </row>
    <row r="107" spans="1:10" ht="15" customHeight="1" x14ac:dyDescent="0.3">
      <c r="A107" s="23" t="s">
        <v>44</v>
      </c>
      <c r="B107" s="22">
        <v>2013253</v>
      </c>
      <c r="C107" s="28" t="s">
        <v>3</v>
      </c>
      <c r="D107" s="30">
        <v>9</v>
      </c>
      <c r="E107" s="23" t="s">
        <v>7</v>
      </c>
      <c r="F107" s="28" t="s">
        <v>53</v>
      </c>
      <c r="G107" s="26">
        <v>4</v>
      </c>
      <c r="H107" s="26" t="s">
        <v>5</v>
      </c>
      <c r="I107" s="26" t="s">
        <v>8</v>
      </c>
      <c r="J107" s="23" t="s">
        <v>20</v>
      </c>
    </row>
    <row r="108" spans="1:10" ht="15" customHeight="1" x14ac:dyDescent="0.3">
      <c r="A108" s="23" t="s">
        <v>44</v>
      </c>
      <c r="B108" s="22">
        <v>2013254</v>
      </c>
      <c r="C108" s="28" t="s">
        <v>3</v>
      </c>
      <c r="D108" s="30">
        <v>8</v>
      </c>
      <c r="E108" s="23" t="s">
        <v>7</v>
      </c>
      <c r="F108" s="28" t="s">
        <v>53</v>
      </c>
      <c r="G108" s="26">
        <v>6</v>
      </c>
      <c r="H108" s="26" t="s">
        <v>5</v>
      </c>
      <c r="I108" s="26" t="s">
        <v>8</v>
      </c>
      <c r="J108" s="23" t="s">
        <v>20</v>
      </c>
    </row>
    <row r="109" spans="1:10" ht="15" customHeight="1" x14ac:dyDescent="0.3">
      <c r="A109" s="23" t="s">
        <v>44</v>
      </c>
      <c r="B109" s="22">
        <v>2013255</v>
      </c>
      <c r="C109" s="28" t="s">
        <v>3</v>
      </c>
      <c r="D109" s="30">
        <v>10.5</v>
      </c>
      <c r="E109" s="23" t="s">
        <v>7</v>
      </c>
      <c r="F109" s="28" t="s">
        <v>53</v>
      </c>
      <c r="G109" s="26">
        <v>2</v>
      </c>
      <c r="H109" s="29" t="s">
        <v>11</v>
      </c>
      <c r="I109" s="26" t="s">
        <v>8</v>
      </c>
      <c r="J109" s="23" t="s">
        <v>20</v>
      </c>
    </row>
    <row r="110" spans="1:10" ht="15" customHeight="1" x14ac:dyDescent="0.3">
      <c r="A110" s="23" t="s">
        <v>44</v>
      </c>
      <c r="B110" s="22">
        <v>2013257</v>
      </c>
      <c r="C110" s="28" t="s">
        <v>3</v>
      </c>
      <c r="D110" s="30">
        <v>7.5</v>
      </c>
      <c r="E110" s="23" t="s">
        <v>7</v>
      </c>
      <c r="F110" s="28" t="s">
        <v>53</v>
      </c>
      <c r="G110" s="26">
        <v>4</v>
      </c>
      <c r="H110" s="26" t="s">
        <v>5</v>
      </c>
      <c r="I110" s="26" t="s">
        <v>8</v>
      </c>
      <c r="J110" s="23" t="s">
        <v>20</v>
      </c>
    </row>
    <row r="111" spans="1:10" ht="15" customHeight="1" x14ac:dyDescent="0.3">
      <c r="A111" s="23" t="s">
        <v>44</v>
      </c>
      <c r="B111" s="22">
        <v>2013258</v>
      </c>
      <c r="C111" s="28" t="s">
        <v>6</v>
      </c>
      <c r="D111" s="30">
        <v>7.5</v>
      </c>
      <c r="E111" s="23" t="s">
        <v>7</v>
      </c>
      <c r="F111" s="28" t="s">
        <v>53</v>
      </c>
      <c r="G111" s="26">
        <v>1</v>
      </c>
      <c r="H111" s="26" t="s">
        <v>5</v>
      </c>
      <c r="I111" s="26" t="s">
        <v>8</v>
      </c>
      <c r="J111" s="23" t="s">
        <v>20</v>
      </c>
    </row>
    <row r="112" spans="1:10" ht="15" customHeight="1" x14ac:dyDescent="0.3">
      <c r="A112" s="23" t="s">
        <v>44</v>
      </c>
      <c r="B112" s="22">
        <v>2013260</v>
      </c>
      <c r="C112" s="28" t="s">
        <v>3</v>
      </c>
      <c r="D112" s="30">
        <v>8</v>
      </c>
      <c r="E112" s="23" t="s">
        <v>7</v>
      </c>
      <c r="F112" s="28" t="s">
        <v>53</v>
      </c>
      <c r="G112" s="26">
        <v>7</v>
      </c>
      <c r="H112" s="29" t="s">
        <v>9</v>
      </c>
      <c r="I112" s="29" t="s">
        <v>9</v>
      </c>
      <c r="J112" s="28" t="s">
        <v>20</v>
      </c>
    </row>
    <row r="113" spans="1:10" ht="15" customHeight="1" x14ac:dyDescent="0.3">
      <c r="A113" s="23" t="s">
        <v>45</v>
      </c>
      <c r="B113" s="21">
        <v>2014101</v>
      </c>
      <c r="C113" s="28" t="s">
        <v>3</v>
      </c>
      <c r="D113" s="33">
        <v>6</v>
      </c>
      <c r="E113" s="23" t="s">
        <v>4</v>
      </c>
      <c r="F113" s="28" t="s">
        <v>52</v>
      </c>
      <c r="G113" s="23">
        <v>8</v>
      </c>
      <c r="H113" s="21" t="s">
        <v>9</v>
      </c>
      <c r="I113" s="29" t="s">
        <v>9</v>
      </c>
      <c r="J113" s="28" t="s">
        <v>20</v>
      </c>
    </row>
    <row r="114" spans="1:10" ht="15" customHeight="1" x14ac:dyDescent="0.3">
      <c r="A114" s="23" t="s">
        <v>45</v>
      </c>
      <c r="B114" s="21">
        <v>2014102</v>
      </c>
      <c r="C114" s="28" t="s">
        <v>3</v>
      </c>
      <c r="D114" s="33">
        <v>6</v>
      </c>
      <c r="E114" s="23" t="s">
        <v>4</v>
      </c>
      <c r="F114" s="28" t="s">
        <v>52</v>
      </c>
      <c r="G114" s="26">
        <v>0</v>
      </c>
      <c r="H114" s="21" t="s">
        <v>10</v>
      </c>
      <c r="I114" s="31" t="s">
        <v>10</v>
      </c>
      <c r="J114" s="31" t="s">
        <v>19</v>
      </c>
    </row>
    <row r="115" spans="1:10" ht="15" customHeight="1" x14ac:dyDescent="0.3">
      <c r="A115" s="23" t="s">
        <v>45</v>
      </c>
      <c r="B115" s="21">
        <v>2014106</v>
      </c>
      <c r="C115" s="28" t="s">
        <v>3</v>
      </c>
      <c r="D115" s="33">
        <v>6.5</v>
      </c>
      <c r="E115" s="23" t="s">
        <v>4</v>
      </c>
      <c r="F115" s="28" t="s">
        <v>52</v>
      </c>
      <c r="G115" s="26">
        <v>1</v>
      </c>
      <c r="H115" s="21" t="s">
        <v>12</v>
      </c>
      <c r="I115" s="26" t="s">
        <v>12</v>
      </c>
      <c r="J115" s="21" t="s">
        <v>20</v>
      </c>
    </row>
    <row r="116" spans="1:10" ht="15" customHeight="1" x14ac:dyDescent="0.3">
      <c r="A116" s="23" t="s">
        <v>45</v>
      </c>
      <c r="B116" s="21">
        <v>2014107</v>
      </c>
      <c r="C116" s="28" t="s">
        <v>3</v>
      </c>
      <c r="D116" s="27" t="s">
        <v>36</v>
      </c>
      <c r="E116" s="23" t="s">
        <v>4</v>
      </c>
      <c r="F116" s="28" t="s">
        <v>52</v>
      </c>
      <c r="G116" s="26">
        <v>8</v>
      </c>
      <c r="H116" s="21" t="s">
        <v>9</v>
      </c>
      <c r="I116" s="29" t="s">
        <v>9</v>
      </c>
      <c r="J116" s="28" t="s">
        <v>20</v>
      </c>
    </row>
    <row r="117" spans="1:10" ht="15" customHeight="1" x14ac:dyDescent="0.3">
      <c r="A117" s="23" t="s">
        <v>45</v>
      </c>
      <c r="B117" s="21">
        <v>2014108</v>
      </c>
      <c r="C117" s="28" t="s">
        <v>6</v>
      </c>
      <c r="D117" s="33">
        <v>8</v>
      </c>
      <c r="E117" s="23" t="s">
        <v>4</v>
      </c>
      <c r="F117" s="28" t="s">
        <v>52</v>
      </c>
      <c r="G117" s="26">
        <v>9</v>
      </c>
      <c r="H117" s="21" t="s">
        <v>9</v>
      </c>
      <c r="I117" s="29" t="s">
        <v>9</v>
      </c>
      <c r="J117" s="28" t="s">
        <v>20</v>
      </c>
    </row>
    <row r="118" spans="1:10" ht="15" customHeight="1" x14ac:dyDescent="0.3">
      <c r="A118" s="23" t="s">
        <v>45</v>
      </c>
      <c r="B118" s="21">
        <v>2014111</v>
      </c>
      <c r="C118" s="28" t="s">
        <v>6</v>
      </c>
      <c r="D118" s="33">
        <v>7</v>
      </c>
      <c r="E118" s="23" t="s">
        <v>4</v>
      </c>
      <c r="F118" s="28" t="s">
        <v>52</v>
      </c>
      <c r="G118" s="26">
        <v>0</v>
      </c>
      <c r="H118" s="21" t="s">
        <v>21</v>
      </c>
      <c r="I118" s="29" t="s">
        <v>21</v>
      </c>
      <c r="J118" s="28" t="s">
        <v>20</v>
      </c>
    </row>
    <row r="119" spans="1:10" ht="15" customHeight="1" x14ac:dyDescent="0.3">
      <c r="A119" s="23" t="s">
        <v>45</v>
      </c>
      <c r="B119" s="21">
        <v>2014204</v>
      </c>
      <c r="C119" s="28" t="s">
        <v>3</v>
      </c>
      <c r="D119" s="33">
        <v>11</v>
      </c>
      <c r="E119" s="23" t="s">
        <v>29</v>
      </c>
      <c r="F119" s="28" t="s">
        <v>53</v>
      </c>
      <c r="G119" s="26">
        <v>2</v>
      </c>
      <c r="H119" s="21" t="s">
        <v>10</v>
      </c>
      <c r="I119" s="31" t="s">
        <v>10</v>
      </c>
      <c r="J119" s="31" t="s">
        <v>19</v>
      </c>
    </row>
    <row r="120" spans="1:10" ht="15" customHeight="1" x14ac:dyDescent="0.3">
      <c r="A120" s="23" t="s">
        <v>45</v>
      </c>
      <c r="B120" s="21">
        <v>2014206</v>
      </c>
      <c r="C120" s="28" t="s">
        <v>3</v>
      </c>
      <c r="D120" s="33">
        <v>11</v>
      </c>
      <c r="E120" s="23" t="s">
        <v>29</v>
      </c>
      <c r="F120" s="28" t="s">
        <v>53</v>
      </c>
      <c r="G120" s="26">
        <v>2</v>
      </c>
      <c r="H120" s="21" t="s">
        <v>5</v>
      </c>
      <c r="I120" s="26" t="s">
        <v>8</v>
      </c>
      <c r="J120" s="23" t="s">
        <v>20</v>
      </c>
    </row>
    <row r="121" spans="1:10" ht="15" customHeight="1" x14ac:dyDescent="0.3">
      <c r="A121" s="23" t="s">
        <v>45</v>
      </c>
      <c r="B121" s="21">
        <v>2014208</v>
      </c>
      <c r="C121" s="28" t="s">
        <v>6</v>
      </c>
      <c r="D121" s="33">
        <v>7.5</v>
      </c>
      <c r="E121" s="23" t="s">
        <v>29</v>
      </c>
      <c r="F121" s="28" t="s">
        <v>53</v>
      </c>
      <c r="G121" s="26">
        <v>1</v>
      </c>
      <c r="H121" s="26" t="s">
        <v>39</v>
      </c>
      <c r="I121" s="26" t="s">
        <v>40</v>
      </c>
      <c r="J121" s="21" t="s">
        <v>19</v>
      </c>
    </row>
    <row r="122" spans="1:10" ht="15" customHeight="1" x14ac:dyDescent="0.3">
      <c r="A122" s="23" t="s">
        <v>45</v>
      </c>
      <c r="B122" s="21">
        <v>2014211</v>
      </c>
      <c r="C122" s="28" t="s">
        <v>3</v>
      </c>
      <c r="D122" s="33">
        <v>7</v>
      </c>
      <c r="E122" s="23" t="s">
        <v>29</v>
      </c>
      <c r="F122" s="28" t="s">
        <v>53</v>
      </c>
      <c r="G122" s="26">
        <v>9</v>
      </c>
      <c r="H122" s="21" t="s">
        <v>12</v>
      </c>
      <c r="I122" s="26" t="s">
        <v>12</v>
      </c>
      <c r="J122" s="21" t="s">
        <v>20</v>
      </c>
    </row>
    <row r="123" spans="1:10" ht="15" customHeight="1" x14ac:dyDescent="0.3">
      <c r="A123" s="23" t="s">
        <v>45</v>
      </c>
      <c r="B123" s="21">
        <v>2014213</v>
      </c>
      <c r="C123" s="28" t="s">
        <v>3</v>
      </c>
      <c r="D123" s="33">
        <v>7</v>
      </c>
      <c r="E123" s="23" t="s">
        <v>29</v>
      </c>
      <c r="F123" s="28" t="s">
        <v>53</v>
      </c>
      <c r="G123" s="26">
        <v>0</v>
      </c>
      <c r="H123" s="21" t="s">
        <v>12</v>
      </c>
      <c r="I123" s="26" t="s">
        <v>12</v>
      </c>
      <c r="J123" s="21" t="s">
        <v>20</v>
      </c>
    </row>
    <row r="124" spans="1:10" ht="15" customHeight="1" x14ac:dyDescent="0.3">
      <c r="A124" s="23" t="s">
        <v>45</v>
      </c>
      <c r="B124" s="21">
        <v>2014215</v>
      </c>
      <c r="C124" s="28" t="s">
        <v>6</v>
      </c>
      <c r="D124" s="33">
        <v>10</v>
      </c>
      <c r="E124" s="23" t="s">
        <v>29</v>
      </c>
      <c r="F124" s="28" t="s">
        <v>53</v>
      </c>
      <c r="G124" s="26">
        <v>3</v>
      </c>
      <c r="H124" s="21" t="s">
        <v>12</v>
      </c>
      <c r="I124" s="26" t="s">
        <v>12</v>
      </c>
      <c r="J124" s="21" t="s">
        <v>20</v>
      </c>
    </row>
    <row r="125" spans="1:10" ht="15" customHeight="1" x14ac:dyDescent="0.3">
      <c r="A125" s="23" t="s">
        <v>45</v>
      </c>
      <c r="B125" s="21">
        <v>2014217</v>
      </c>
      <c r="C125" s="28" t="s">
        <v>6</v>
      </c>
      <c r="D125" s="33">
        <v>8</v>
      </c>
      <c r="E125" s="23" t="s">
        <v>29</v>
      </c>
      <c r="F125" s="28" t="s">
        <v>53</v>
      </c>
      <c r="G125" s="26">
        <v>3</v>
      </c>
      <c r="H125" s="21" t="s">
        <v>12</v>
      </c>
      <c r="I125" s="26" t="s">
        <v>12</v>
      </c>
      <c r="J125" s="21" t="s">
        <v>20</v>
      </c>
    </row>
    <row r="126" spans="1:10" ht="15" customHeight="1" x14ac:dyDescent="0.3">
      <c r="A126" s="23" t="s">
        <v>45</v>
      </c>
      <c r="B126" s="21">
        <v>2014218</v>
      </c>
      <c r="C126" s="28" t="s">
        <v>3</v>
      </c>
      <c r="D126" s="33">
        <v>10</v>
      </c>
      <c r="E126" s="23" t="s">
        <v>29</v>
      </c>
      <c r="F126" s="28" t="s">
        <v>53</v>
      </c>
      <c r="G126" s="26">
        <v>2</v>
      </c>
      <c r="H126" s="21" t="s">
        <v>9</v>
      </c>
      <c r="I126" s="29" t="s">
        <v>9</v>
      </c>
      <c r="J126" s="28" t="s">
        <v>20</v>
      </c>
    </row>
    <row r="127" spans="1:10" ht="15" customHeight="1" x14ac:dyDescent="0.3">
      <c r="A127" s="23" t="s">
        <v>45</v>
      </c>
      <c r="B127" s="21">
        <v>2014221</v>
      </c>
      <c r="C127" s="28" t="s">
        <v>3</v>
      </c>
      <c r="D127" s="33">
        <v>7.5</v>
      </c>
      <c r="E127" s="23" t="s">
        <v>29</v>
      </c>
      <c r="F127" s="28" t="s">
        <v>53</v>
      </c>
      <c r="G127" s="26">
        <v>2</v>
      </c>
      <c r="H127" s="21" t="s">
        <v>12</v>
      </c>
      <c r="I127" s="26" t="s">
        <v>12</v>
      </c>
      <c r="J127" s="21" t="s">
        <v>20</v>
      </c>
    </row>
    <row r="128" spans="1:10" ht="15" customHeight="1" x14ac:dyDescent="0.3">
      <c r="A128" s="23" t="s">
        <v>45</v>
      </c>
      <c r="B128" s="21">
        <v>2014224</v>
      </c>
      <c r="C128" s="28" t="s">
        <v>3</v>
      </c>
      <c r="D128" s="33">
        <v>7</v>
      </c>
      <c r="E128" s="23" t="s">
        <v>29</v>
      </c>
      <c r="F128" s="28" t="s">
        <v>53</v>
      </c>
      <c r="G128" s="26">
        <v>0</v>
      </c>
      <c r="H128" s="21" t="s">
        <v>12</v>
      </c>
      <c r="I128" s="26" t="s">
        <v>12</v>
      </c>
      <c r="J128" s="21" t="s">
        <v>20</v>
      </c>
    </row>
    <row r="129" spans="1:10" ht="15" customHeight="1" x14ac:dyDescent="0.3">
      <c r="A129" s="23" t="s">
        <v>45</v>
      </c>
      <c r="B129" s="21">
        <v>2014230</v>
      </c>
      <c r="C129" s="28" t="s">
        <v>6</v>
      </c>
      <c r="D129" s="33">
        <v>8</v>
      </c>
      <c r="E129" s="23" t="s">
        <v>29</v>
      </c>
      <c r="F129" s="28" t="s">
        <v>53</v>
      </c>
      <c r="G129" s="26">
        <v>0</v>
      </c>
      <c r="H129" s="21" t="s">
        <v>13</v>
      </c>
      <c r="I129" s="26" t="s">
        <v>13</v>
      </c>
      <c r="J129" s="28" t="s">
        <v>20</v>
      </c>
    </row>
    <row r="130" spans="1:10" ht="15" customHeight="1" x14ac:dyDescent="0.3">
      <c r="A130" s="23" t="s">
        <v>45</v>
      </c>
      <c r="B130" s="21">
        <v>2014234</v>
      </c>
      <c r="C130" s="28" t="s">
        <v>6</v>
      </c>
      <c r="D130" s="33">
        <v>8.5</v>
      </c>
      <c r="E130" s="23" t="s">
        <v>29</v>
      </c>
      <c r="F130" s="28" t="s">
        <v>53</v>
      </c>
      <c r="G130" s="26">
        <v>1</v>
      </c>
      <c r="H130" s="21" t="s">
        <v>12</v>
      </c>
      <c r="I130" s="26" t="s">
        <v>12</v>
      </c>
      <c r="J130" s="21" t="s">
        <v>20</v>
      </c>
    </row>
    <row r="131" spans="1:10" ht="15" customHeight="1" x14ac:dyDescent="0.3">
      <c r="A131" s="23" t="s">
        <v>45</v>
      </c>
      <c r="B131" s="21">
        <v>2014236</v>
      </c>
      <c r="C131" s="28" t="s">
        <v>6</v>
      </c>
      <c r="D131" s="33">
        <v>8.1999999999999993</v>
      </c>
      <c r="E131" s="23" t="s">
        <v>29</v>
      </c>
      <c r="F131" s="28" t="s">
        <v>53</v>
      </c>
      <c r="G131" s="26">
        <v>0</v>
      </c>
      <c r="H131" s="21" t="s">
        <v>12</v>
      </c>
      <c r="I131" s="26" t="s">
        <v>12</v>
      </c>
      <c r="J131" s="21" t="s">
        <v>20</v>
      </c>
    </row>
    <row r="132" spans="1:10" ht="15" customHeight="1" x14ac:dyDescent="0.3">
      <c r="A132" s="23" t="s">
        <v>45</v>
      </c>
      <c r="B132" s="21">
        <v>2014242</v>
      </c>
      <c r="C132" s="28" t="s">
        <v>36</v>
      </c>
      <c r="D132" s="27" t="s">
        <v>36</v>
      </c>
      <c r="E132" s="23" t="s">
        <v>29</v>
      </c>
      <c r="F132" s="28" t="s">
        <v>53</v>
      </c>
      <c r="G132" s="26">
        <v>5</v>
      </c>
      <c r="H132" s="21" t="s">
        <v>5</v>
      </c>
      <c r="I132" s="26" t="s">
        <v>8</v>
      </c>
      <c r="J132" s="23" t="s">
        <v>20</v>
      </c>
    </row>
    <row r="133" spans="1:10" ht="15" customHeight="1" x14ac:dyDescent="0.3">
      <c r="A133" s="23" t="s">
        <v>46</v>
      </c>
      <c r="B133" s="23">
        <v>2017100</v>
      </c>
      <c r="C133" s="28" t="s">
        <v>3</v>
      </c>
      <c r="D133" s="30">
        <v>8.8000000000000007</v>
      </c>
      <c r="E133" s="23" t="s">
        <v>14</v>
      </c>
      <c r="F133" s="28" t="s">
        <v>52</v>
      </c>
      <c r="G133" s="26">
        <v>4</v>
      </c>
      <c r="H133" s="23" t="s">
        <v>5</v>
      </c>
      <c r="I133" s="26" t="s">
        <v>8</v>
      </c>
      <c r="J133" s="23" t="s">
        <v>20</v>
      </c>
    </row>
    <row r="134" spans="1:10" ht="15" customHeight="1" x14ac:dyDescent="0.3">
      <c r="A134" s="23" t="s">
        <v>46</v>
      </c>
      <c r="B134" s="23">
        <v>2017104</v>
      </c>
      <c r="C134" s="28" t="s">
        <v>6</v>
      </c>
      <c r="D134" s="30">
        <v>8.4</v>
      </c>
      <c r="E134" s="23" t="s">
        <v>14</v>
      </c>
      <c r="F134" s="28" t="s">
        <v>52</v>
      </c>
      <c r="G134" s="26">
        <v>11</v>
      </c>
      <c r="H134" s="21" t="s">
        <v>21</v>
      </c>
      <c r="I134" s="29" t="s">
        <v>21</v>
      </c>
      <c r="J134" s="28" t="s">
        <v>20</v>
      </c>
    </row>
    <row r="135" spans="1:10" ht="15" customHeight="1" x14ac:dyDescent="0.3">
      <c r="A135" s="23" t="s">
        <v>46</v>
      </c>
      <c r="B135" s="23">
        <v>2017110</v>
      </c>
      <c r="C135" s="28" t="s">
        <v>6</v>
      </c>
      <c r="D135" s="30">
        <v>8</v>
      </c>
      <c r="E135" s="23" t="s">
        <v>14</v>
      </c>
      <c r="F135" s="28" t="s">
        <v>52</v>
      </c>
      <c r="G135" s="26">
        <v>3</v>
      </c>
      <c r="H135" s="23" t="s">
        <v>5</v>
      </c>
      <c r="I135" s="26" t="s">
        <v>8</v>
      </c>
      <c r="J135" s="23" t="s">
        <v>20</v>
      </c>
    </row>
    <row r="136" spans="1:10" ht="15" customHeight="1" x14ac:dyDescent="0.3">
      <c r="A136" s="23" t="s">
        <v>46</v>
      </c>
      <c r="B136" s="23">
        <v>2017113</v>
      </c>
      <c r="C136" s="28" t="s">
        <v>6</v>
      </c>
      <c r="D136" s="27" t="s">
        <v>36</v>
      </c>
      <c r="E136" s="23" t="s">
        <v>14</v>
      </c>
      <c r="F136" s="28" t="s">
        <v>52</v>
      </c>
      <c r="G136" s="26">
        <v>9</v>
      </c>
      <c r="H136" s="21" t="s">
        <v>21</v>
      </c>
      <c r="I136" s="29" t="s">
        <v>21</v>
      </c>
      <c r="J136" s="28" t="s">
        <v>20</v>
      </c>
    </row>
    <row r="137" spans="1:10" ht="15" customHeight="1" x14ac:dyDescent="0.3">
      <c r="A137" s="23" t="s">
        <v>46</v>
      </c>
      <c r="B137" s="23">
        <v>2017114</v>
      </c>
      <c r="C137" s="28" t="s">
        <v>3</v>
      </c>
      <c r="D137" s="30">
        <v>6.4</v>
      </c>
      <c r="E137" s="23" t="s">
        <v>14</v>
      </c>
      <c r="F137" s="28" t="s">
        <v>52</v>
      </c>
      <c r="G137" s="26">
        <v>0</v>
      </c>
      <c r="H137" s="26" t="s">
        <v>21</v>
      </c>
      <c r="I137" s="26" t="s">
        <v>21</v>
      </c>
      <c r="J137" s="28" t="s">
        <v>20</v>
      </c>
    </row>
    <row r="138" spans="1:10" ht="15" customHeight="1" x14ac:dyDescent="0.3">
      <c r="A138" s="23" t="s">
        <v>46</v>
      </c>
      <c r="B138" s="23">
        <v>2017115</v>
      </c>
      <c r="C138" s="28" t="s">
        <v>36</v>
      </c>
      <c r="D138" s="27" t="s">
        <v>36</v>
      </c>
      <c r="E138" s="23" t="s">
        <v>14</v>
      </c>
      <c r="F138" s="28" t="s">
        <v>52</v>
      </c>
      <c r="G138" s="26">
        <v>5</v>
      </c>
      <c r="H138" s="21" t="s">
        <v>9</v>
      </c>
      <c r="I138" s="29" t="s">
        <v>9</v>
      </c>
      <c r="J138" s="28" t="s">
        <v>20</v>
      </c>
    </row>
    <row r="139" spans="1:10" ht="15" customHeight="1" x14ac:dyDescent="0.3">
      <c r="A139" s="23" t="s">
        <v>46</v>
      </c>
      <c r="B139" s="23">
        <v>2017117</v>
      </c>
      <c r="C139" s="28" t="s">
        <v>6</v>
      </c>
      <c r="D139" s="27" t="s">
        <v>36</v>
      </c>
      <c r="E139" s="23" t="s">
        <v>14</v>
      </c>
      <c r="F139" s="28" t="s">
        <v>52</v>
      </c>
      <c r="G139" s="26">
        <v>1</v>
      </c>
      <c r="H139" s="21" t="s">
        <v>9</v>
      </c>
      <c r="I139" s="29" t="s">
        <v>9</v>
      </c>
      <c r="J139" s="28" t="s">
        <v>20</v>
      </c>
    </row>
    <row r="140" spans="1:10" ht="15" customHeight="1" x14ac:dyDescent="0.3">
      <c r="A140" s="23" t="s">
        <v>46</v>
      </c>
      <c r="B140" s="23">
        <v>2017118</v>
      </c>
      <c r="C140" s="28" t="s">
        <v>3</v>
      </c>
      <c r="D140" s="27" t="s">
        <v>36</v>
      </c>
      <c r="E140" s="23" t="s">
        <v>14</v>
      </c>
      <c r="F140" s="28" t="s">
        <v>52</v>
      </c>
      <c r="G140" s="26">
        <v>4</v>
      </c>
      <c r="H140" s="21" t="s">
        <v>12</v>
      </c>
      <c r="I140" s="26" t="s">
        <v>12</v>
      </c>
      <c r="J140" s="21" t="s">
        <v>20</v>
      </c>
    </row>
    <row r="141" spans="1:10" ht="15" customHeight="1" x14ac:dyDescent="0.3">
      <c r="A141" s="23" t="s">
        <v>46</v>
      </c>
      <c r="B141" s="23">
        <v>2017121</v>
      </c>
      <c r="C141" s="28" t="s">
        <v>36</v>
      </c>
      <c r="D141" s="27" t="s">
        <v>36</v>
      </c>
      <c r="E141" s="23" t="s">
        <v>14</v>
      </c>
      <c r="F141" s="28" t="s">
        <v>52</v>
      </c>
      <c r="G141" s="26">
        <v>1</v>
      </c>
      <c r="H141" s="21" t="s">
        <v>9</v>
      </c>
      <c r="I141" s="29" t="s">
        <v>9</v>
      </c>
      <c r="J141" s="28" t="s">
        <v>20</v>
      </c>
    </row>
    <row r="142" spans="1:10" ht="15" customHeight="1" x14ac:dyDescent="0.3">
      <c r="A142" s="23" t="s">
        <v>46</v>
      </c>
      <c r="B142" s="23">
        <v>2017123</v>
      </c>
      <c r="C142" s="28" t="s">
        <v>6</v>
      </c>
      <c r="D142" s="30">
        <v>9.1999999999999993</v>
      </c>
      <c r="E142" s="23" t="s">
        <v>14</v>
      </c>
      <c r="F142" s="28" t="s">
        <v>52</v>
      </c>
      <c r="G142" s="26">
        <v>11</v>
      </c>
      <c r="H142" s="21" t="s">
        <v>9</v>
      </c>
      <c r="I142" s="29" t="s">
        <v>9</v>
      </c>
      <c r="J142" s="28" t="s">
        <v>20</v>
      </c>
    </row>
    <row r="143" spans="1:10" ht="15" customHeight="1" x14ac:dyDescent="0.3">
      <c r="A143" s="23" t="s">
        <v>46</v>
      </c>
      <c r="B143" s="23">
        <v>2017124</v>
      </c>
      <c r="C143" s="28" t="s">
        <v>3</v>
      </c>
      <c r="D143" s="27" t="s">
        <v>36</v>
      </c>
      <c r="E143" s="23" t="s">
        <v>14</v>
      </c>
      <c r="F143" s="28" t="s">
        <v>52</v>
      </c>
      <c r="G143" s="26">
        <v>7</v>
      </c>
      <c r="H143" s="21" t="s">
        <v>28</v>
      </c>
      <c r="I143" s="29" t="s">
        <v>9</v>
      </c>
      <c r="J143" s="28" t="s">
        <v>20</v>
      </c>
    </row>
    <row r="144" spans="1:10" ht="15" customHeight="1" x14ac:dyDescent="0.3">
      <c r="A144" s="23" t="s">
        <v>46</v>
      </c>
      <c r="B144" s="23">
        <v>2017125</v>
      </c>
      <c r="C144" s="28" t="s">
        <v>3</v>
      </c>
      <c r="D144" s="30">
        <v>8.4</v>
      </c>
      <c r="E144" s="23" t="s">
        <v>14</v>
      </c>
      <c r="F144" s="28" t="s">
        <v>52</v>
      </c>
      <c r="G144" s="26">
        <v>10</v>
      </c>
      <c r="H144" s="26" t="s">
        <v>21</v>
      </c>
      <c r="I144" s="26" t="s">
        <v>21</v>
      </c>
      <c r="J144" s="28" t="s">
        <v>20</v>
      </c>
    </row>
    <row r="145" spans="1:10" ht="15" customHeight="1" x14ac:dyDescent="0.3">
      <c r="A145" s="23" t="s">
        <v>46</v>
      </c>
      <c r="B145" s="23">
        <v>2017126</v>
      </c>
      <c r="C145" s="28" t="s">
        <v>3</v>
      </c>
      <c r="D145" s="30">
        <v>8.1999999999999993</v>
      </c>
      <c r="E145" s="23" t="s">
        <v>14</v>
      </c>
      <c r="F145" s="28" t="s">
        <v>52</v>
      </c>
      <c r="G145" s="26">
        <v>11</v>
      </c>
      <c r="H145" s="23" t="s">
        <v>5</v>
      </c>
      <c r="I145" s="26" t="s">
        <v>8</v>
      </c>
      <c r="J145" s="23" t="s">
        <v>20</v>
      </c>
    </row>
    <row r="146" spans="1:10" ht="15" customHeight="1" x14ac:dyDescent="0.3">
      <c r="A146" s="23" t="s">
        <v>46</v>
      </c>
      <c r="B146" s="23">
        <v>2017130</v>
      </c>
      <c r="C146" s="28" t="s">
        <v>36</v>
      </c>
      <c r="D146" s="27" t="s">
        <v>36</v>
      </c>
      <c r="E146" s="23" t="s">
        <v>14</v>
      </c>
      <c r="F146" s="28" t="s">
        <v>52</v>
      </c>
      <c r="G146" s="26">
        <v>3</v>
      </c>
      <c r="H146" s="26" t="s">
        <v>21</v>
      </c>
      <c r="I146" s="26" t="s">
        <v>21</v>
      </c>
      <c r="J146" s="23" t="s">
        <v>20</v>
      </c>
    </row>
    <row r="147" spans="1:10" ht="15" customHeight="1" x14ac:dyDescent="0.3">
      <c r="A147" s="23" t="s">
        <v>46</v>
      </c>
      <c r="B147" s="23">
        <v>2017132</v>
      </c>
      <c r="C147" s="28" t="s">
        <v>36</v>
      </c>
      <c r="D147" s="27" t="s">
        <v>36</v>
      </c>
      <c r="E147" s="23" t="s">
        <v>14</v>
      </c>
      <c r="F147" s="28" t="s">
        <v>52</v>
      </c>
      <c r="G147" s="26">
        <v>8</v>
      </c>
      <c r="H147" s="21" t="s">
        <v>21</v>
      </c>
      <c r="I147" s="29" t="s">
        <v>21</v>
      </c>
      <c r="J147" s="28" t="s">
        <v>20</v>
      </c>
    </row>
    <row r="148" spans="1:10" ht="15" customHeight="1" x14ac:dyDescent="0.3">
      <c r="A148" s="23" t="s">
        <v>46</v>
      </c>
      <c r="B148" s="23">
        <v>2017135</v>
      </c>
      <c r="C148" s="28" t="s">
        <v>36</v>
      </c>
      <c r="D148" s="27" t="s">
        <v>36</v>
      </c>
      <c r="E148" s="23" t="s">
        <v>14</v>
      </c>
      <c r="F148" s="28" t="s">
        <v>52</v>
      </c>
      <c r="G148" s="26">
        <v>4</v>
      </c>
      <c r="H148" s="23" t="s">
        <v>5</v>
      </c>
      <c r="I148" s="26" t="s">
        <v>8</v>
      </c>
      <c r="J148" s="23" t="s">
        <v>20</v>
      </c>
    </row>
    <row r="149" spans="1:10" ht="15" customHeight="1" x14ac:dyDescent="0.3">
      <c r="A149" s="23" t="s">
        <v>46</v>
      </c>
      <c r="B149" s="23">
        <v>2017138</v>
      </c>
      <c r="C149" s="28" t="s">
        <v>36</v>
      </c>
      <c r="D149" s="27" t="s">
        <v>36</v>
      </c>
      <c r="E149" s="23" t="s">
        <v>14</v>
      </c>
      <c r="F149" s="28" t="s">
        <v>52</v>
      </c>
      <c r="G149" s="26">
        <v>1</v>
      </c>
      <c r="H149" s="23" t="s">
        <v>5</v>
      </c>
      <c r="I149" s="26" t="s">
        <v>8</v>
      </c>
      <c r="J149" s="23" t="s">
        <v>20</v>
      </c>
    </row>
    <row r="150" spans="1:10" ht="15" customHeight="1" x14ac:dyDescent="0.3">
      <c r="A150" s="23" t="s">
        <v>46</v>
      </c>
      <c r="B150" s="23">
        <v>2017201</v>
      </c>
      <c r="C150" s="28" t="s">
        <v>3</v>
      </c>
      <c r="D150" s="30">
        <v>7.9</v>
      </c>
      <c r="E150" s="23" t="s">
        <v>29</v>
      </c>
      <c r="F150" s="28" t="s">
        <v>53</v>
      </c>
      <c r="G150" s="26">
        <v>7</v>
      </c>
      <c r="H150" s="23" t="s">
        <v>5</v>
      </c>
      <c r="I150" s="26" t="s">
        <v>8</v>
      </c>
      <c r="J150" s="23" t="s">
        <v>20</v>
      </c>
    </row>
    <row r="151" spans="1:10" ht="15" customHeight="1" x14ac:dyDescent="0.3">
      <c r="A151" s="23" t="s">
        <v>46</v>
      </c>
      <c r="B151" s="23">
        <v>2017203</v>
      </c>
      <c r="C151" s="28" t="s">
        <v>6</v>
      </c>
      <c r="D151" s="30">
        <v>7.4</v>
      </c>
      <c r="E151" s="23" t="s">
        <v>29</v>
      </c>
      <c r="F151" s="28" t="s">
        <v>53</v>
      </c>
      <c r="G151" s="26">
        <v>14</v>
      </c>
      <c r="H151" s="23" t="s">
        <v>5</v>
      </c>
      <c r="I151" s="26" t="s">
        <v>8</v>
      </c>
      <c r="J151" s="23" t="s">
        <v>20</v>
      </c>
    </row>
    <row r="152" spans="1:10" ht="15" customHeight="1" x14ac:dyDescent="0.3">
      <c r="A152" s="23" t="s">
        <v>46</v>
      </c>
      <c r="B152" s="23">
        <v>2017205</v>
      </c>
      <c r="C152" s="28" t="s">
        <v>3</v>
      </c>
      <c r="D152" s="30">
        <v>9.1999999999999993</v>
      </c>
      <c r="E152" s="23" t="s">
        <v>29</v>
      </c>
      <c r="F152" s="28" t="s">
        <v>53</v>
      </c>
      <c r="G152" s="26">
        <v>3</v>
      </c>
      <c r="H152" s="21" t="s">
        <v>12</v>
      </c>
      <c r="I152" s="26" t="s">
        <v>12</v>
      </c>
      <c r="J152" s="21" t="s">
        <v>20</v>
      </c>
    </row>
    <row r="153" spans="1:10" ht="15" customHeight="1" x14ac:dyDescent="0.3">
      <c r="A153" s="23" t="s">
        <v>46</v>
      </c>
      <c r="B153" s="23">
        <v>2017206</v>
      </c>
      <c r="C153" s="28" t="s">
        <v>3</v>
      </c>
      <c r="D153" s="30">
        <v>6.6</v>
      </c>
      <c r="E153" s="23" t="s">
        <v>29</v>
      </c>
      <c r="F153" s="28" t="s">
        <v>53</v>
      </c>
      <c r="G153" s="26">
        <v>8</v>
      </c>
      <c r="H153" s="21" t="s">
        <v>9</v>
      </c>
      <c r="I153" s="29" t="s">
        <v>9</v>
      </c>
      <c r="J153" s="28" t="s">
        <v>20</v>
      </c>
    </row>
    <row r="154" spans="1:10" ht="15" customHeight="1" x14ac:dyDescent="0.3">
      <c r="A154" s="23" t="s">
        <v>46</v>
      </c>
      <c r="B154" s="23">
        <v>2017209</v>
      </c>
      <c r="C154" s="28" t="s">
        <v>3</v>
      </c>
      <c r="D154" s="30">
        <v>7.8</v>
      </c>
      <c r="E154" s="23" t="s">
        <v>29</v>
      </c>
      <c r="F154" s="28" t="s">
        <v>53</v>
      </c>
      <c r="G154" s="26">
        <v>4</v>
      </c>
      <c r="H154" s="23" t="s">
        <v>5</v>
      </c>
      <c r="I154" s="26" t="s">
        <v>8</v>
      </c>
      <c r="J154" s="23" t="s">
        <v>20</v>
      </c>
    </row>
    <row r="155" spans="1:10" ht="15" customHeight="1" x14ac:dyDescent="0.3">
      <c r="A155" s="23" t="s">
        <v>46</v>
      </c>
      <c r="B155" s="23">
        <v>2017210</v>
      </c>
      <c r="C155" s="28" t="s">
        <v>6</v>
      </c>
      <c r="D155" s="30">
        <v>9.5</v>
      </c>
      <c r="E155" s="23" t="s">
        <v>29</v>
      </c>
      <c r="F155" s="28" t="s">
        <v>53</v>
      </c>
      <c r="G155" s="26">
        <v>11</v>
      </c>
      <c r="H155" s="23" t="s">
        <v>5</v>
      </c>
      <c r="I155" s="26" t="s">
        <v>8</v>
      </c>
      <c r="J155" s="23" t="s">
        <v>20</v>
      </c>
    </row>
    <row r="156" spans="1:10" ht="15" customHeight="1" x14ac:dyDescent="0.3">
      <c r="A156" s="23" t="s">
        <v>46</v>
      </c>
      <c r="B156" s="23">
        <v>2017211</v>
      </c>
      <c r="C156" s="28" t="s">
        <v>3</v>
      </c>
      <c r="D156" s="30">
        <v>7.2</v>
      </c>
      <c r="E156" s="23" t="s">
        <v>29</v>
      </c>
      <c r="F156" s="28" t="s">
        <v>53</v>
      </c>
      <c r="G156" s="26">
        <v>2</v>
      </c>
      <c r="H156" s="23" t="s">
        <v>5</v>
      </c>
      <c r="I156" s="26" t="s">
        <v>8</v>
      </c>
      <c r="J156" s="23" t="s">
        <v>20</v>
      </c>
    </row>
    <row r="157" spans="1:10" ht="15" customHeight="1" x14ac:dyDescent="0.3">
      <c r="A157" s="23" t="s">
        <v>46</v>
      </c>
      <c r="B157" s="23">
        <v>2017213</v>
      </c>
      <c r="C157" s="28" t="s">
        <v>3</v>
      </c>
      <c r="D157" s="30">
        <v>8.8000000000000007</v>
      </c>
      <c r="E157" s="23" t="s">
        <v>29</v>
      </c>
      <c r="F157" s="28" t="s">
        <v>53</v>
      </c>
      <c r="G157" s="26">
        <v>1</v>
      </c>
      <c r="H157" s="22" t="s">
        <v>8</v>
      </c>
      <c r="I157" s="26" t="s">
        <v>8</v>
      </c>
      <c r="J157" s="23" t="s">
        <v>20</v>
      </c>
    </row>
    <row r="158" spans="1:10" ht="15" customHeight="1" x14ac:dyDescent="0.3">
      <c r="A158" s="23" t="s">
        <v>46</v>
      </c>
      <c r="B158" s="23">
        <v>2017216</v>
      </c>
      <c r="C158" s="28" t="s">
        <v>6</v>
      </c>
      <c r="D158" s="30">
        <v>9.1999999999999993</v>
      </c>
      <c r="E158" s="23" t="s">
        <v>29</v>
      </c>
      <c r="F158" s="28" t="s">
        <v>53</v>
      </c>
      <c r="G158" s="26">
        <v>3</v>
      </c>
      <c r="H158" s="21" t="s">
        <v>9</v>
      </c>
      <c r="I158" s="29" t="s">
        <v>9</v>
      </c>
      <c r="J158" s="28" t="s">
        <v>20</v>
      </c>
    </row>
    <row r="159" spans="1:10" ht="15" customHeight="1" x14ac:dyDescent="0.3">
      <c r="A159" s="23" t="s">
        <v>46</v>
      </c>
      <c r="B159" s="23">
        <v>2017218</v>
      </c>
      <c r="C159" s="28" t="s">
        <v>3</v>
      </c>
      <c r="D159" s="30">
        <v>9.4</v>
      </c>
      <c r="E159" s="23" t="s">
        <v>29</v>
      </c>
      <c r="F159" s="28" t="s">
        <v>53</v>
      </c>
      <c r="G159" s="26">
        <v>5</v>
      </c>
      <c r="H159" s="23" t="s">
        <v>5</v>
      </c>
      <c r="I159" s="26" t="s">
        <v>8</v>
      </c>
      <c r="J159" s="23" t="s">
        <v>20</v>
      </c>
    </row>
    <row r="160" spans="1:10" ht="15" customHeight="1" x14ac:dyDescent="0.3">
      <c r="A160" s="23" t="s">
        <v>46</v>
      </c>
      <c r="B160" s="23">
        <v>2017219</v>
      </c>
      <c r="C160" s="28" t="s">
        <v>3</v>
      </c>
      <c r="D160" s="30">
        <v>9</v>
      </c>
      <c r="E160" s="23" t="s">
        <v>29</v>
      </c>
      <c r="F160" s="28" t="s">
        <v>53</v>
      </c>
      <c r="G160" s="26">
        <v>7</v>
      </c>
      <c r="H160" s="21" t="s">
        <v>9</v>
      </c>
      <c r="I160" s="29" t="s">
        <v>9</v>
      </c>
      <c r="J160" s="28" t="s">
        <v>20</v>
      </c>
    </row>
    <row r="161" spans="1:10" ht="15" customHeight="1" x14ac:dyDescent="0.3">
      <c r="A161" s="23" t="s">
        <v>46</v>
      </c>
      <c r="B161" s="23">
        <v>2017221</v>
      </c>
      <c r="C161" s="28" t="s">
        <v>6</v>
      </c>
      <c r="D161" s="30">
        <v>8.4</v>
      </c>
      <c r="E161" s="23" t="s">
        <v>29</v>
      </c>
      <c r="F161" s="28" t="s">
        <v>53</v>
      </c>
      <c r="G161" s="26">
        <v>1</v>
      </c>
      <c r="H161" s="23" t="s">
        <v>5</v>
      </c>
      <c r="I161" s="26" t="s">
        <v>8</v>
      </c>
      <c r="J161" s="23" t="s">
        <v>20</v>
      </c>
    </row>
    <row r="162" spans="1:10" ht="15" customHeight="1" x14ac:dyDescent="0.3">
      <c r="A162" s="23" t="s">
        <v>46</v>
      </c>
      <c r="B162" s="23">
        <v>2017224</v>
      </c>
      <c r="C162" s="28" t="s">
        <v>6</v>
      </c>
      <c r="D162" s="30">
        <v>9.6</v>
      </c>
      <c r="E162" s="23" t="s">
        <v>29</v>
      </c>
      <c r="F162" s="28" t="s">
        <v>53</v>
      </c>
      <c r="G162" s="26">
        <v>1</v>
      </c>
      <c r="H162" s="21" t="s">
        <v>9</v>
      </c>
      <c r="I162" s="29" t="s">
        <v>9</v>
      </c>
      <c r="J162" s="28" t="s">
        <v>20</v>
      </c>
    </row>
    <row r="163" spans="1:10" ht="15" customHeight="1" x14ac:dyDescent="0.3">
      <c r="A163" s="23" t="s">
        <v>46</v>
      </c>
      <c r="B163" s="23">
        <v>2017225</v>
      </c>
      <c r="C163" s="28" t="s">
        <v>6</v>
      </c>
      <c r="D163" s="30">
        <v>7.4</v>
      </c>
      <c r="E163" s="23" t="s">
        <v>29</v>
      </c>
      <c r="F163" s="28" t="s">
        <v>53</v>
      </c>
      <c r="G163" s="26">
        <v>1</v>
      </c>
      <c r="H163" s="21" t="s">
        <v>9</v>
      </c>
      <c r="I163" s="29" t="s">
        <v>9</v>
      </c>
      <c r="J163" s="28" t="s">
        <v>20</v>
      </c>
    </row>
    <row r="164" spans="1:10" ht="15" customHeight="1" x14ac:dyDescent="0.3">
      <c r="A164" s="23" t="s">
        <v>46</v>
      </c>
      <c r="B164" s="23">
        <v>2017230</v>
      </c>
      <c r="C164" s="28" t="s">
        <v>36</v>
      </c>
      <c r="D164" s="27" t="s">
        <v>36</v>
      </c>
      <c r="E164" s="23" t="s">
        <v>29</v>
      </c>
      <c r="F164" s="28" t="s">
        <v>53</v>
      </c>
      <c r="G164" s="26">
        <v>6</v>
      </c>
      <c r="H164" s="21" t="s">
        <v>9</v>
      </c>
      <c r="I164" s="29" t="s">
        <v>9</v>
      </c>
      <c r="J164" s="28" t="s">
        <v>20</v>
      </c>
    </row>
    <row r="165" spans="1:10" ht="15" customHeight="1" x14ac:dyDescent="0.3">
      <c r="A165" s="23" t="s">
        <v>46</v>
      </c>
      <c r="B165" s="23">
        <v>2017231</v>
      </c>
      <c r="C165" s="28" t="s">
        <v>3</v>
      </c>
      <c r="D165" s="30">
        <v>8</v>
      </c>
      <c r="E165" s="23" t="s">
        <v>29</v>
      </c>
      <c r="F165" s="28" t="s">
        <v>53</v>
      </c>
      <c r="G165" s="26">
        <v>1</v>
      </c>
      <c r="H165" s="23" t="s">
        <v>5</v>
      </c>
      <c r="I165" s="26" t="s">
        <v>8</v>
      </c>
      <c r="J165" s="23" t="s">
        <v>20</v>
      </c>
    </row>
    <row r="166" spans="1:10" ht="15" customHeight="1" x14ac:dyDescent="0.3">
      <c r="A166" s="23" t="s">
        <v>46</v>
      </c>
      <c r="B166" s="23">
        <v>2017232</v>
      </c>
      <c r="C166" s="28" t="s">
        <v>36</v>
      </c>
      <c r="D166" s="27" t="s">
        <v>36</v>
      </c>
      <c r="E166" s="23" t="s">
        <v>29</v>
      </c>
      <c r="F166" s="28" t="s">
        <v>53</v>
      </c>
      <c r="G166" s="26">
        <v>3</v>
      </c>
      <c r="H166" s="21" t="s">
        <v>9</v>
      </c>
      <c r="I166" s="29" t="s">
        <v>9</v>
      </c>
      <c r="J166" s="28" t="s">
        <v>20</v>
      </c>
    </row>
    <row r="167" spans="1:10" ht="15" customHeight="1" x14ac:dyDescent="0.3">
      <c r="A167" s="23" t="s">
        <v>46</v>
      </c>
      <c r="B167" s="23">
        <v>2017233</v>
      </c>
      <c r="C167" s="28" t="s">
        <v>36</v>
      </c>
      <c r="D167" s="27" t="s">
        <v>36</v>
      </c>
      <c r="E167" s="23" t="s">
        <v>29</v>
      </c>
      <c r="F167" s="28" t="s">
        <v>53</v>
      </c>
      <c r="G167" s="26">
        <v>5</v>
      </c>
      <c r="H167" s="26" t="s">
        <v>21</v>
      </c>
      <c r="I167" s="26" t="s">
        <v>21</v>
      </c>
      <c r="J167" s="28" t="s">
        <v>20</v>
      </c>
    </row>
    <row r="168" spans="1:10" ht="15" customHeight="1" x14ac:dyDescent="0.3">
      <c r="A168" s="23" t="s">
        <v>46</v>
      </c>
      <c r="B168" s="23">
        <v>2017234</v>
      </c>
      <c r="C168" s="28" t="s">
        <v>36</v>
      </c>
      <c r="D168" s="27" t="s">
        <v>36</v>
      </c>
      <c r="E168" s="23" t="s">
        <v>29</v>
      </c>
      <c r="F168" s="28" t="s">
        <v>53</v>
      </c>
      <c r="G168" s="26">
        <v>2</v>
      </c>
      <c r="H168" s="21" t="s">
        <v>12</v>
      </c>
      <c r="I168" s="26" t="s">
        <v>12</v>
      </c>
      <c r="J168" s="21" t="s">
        <v>20</v>
      </c>
    </row>
    <row r="169" spans="1:10" ht="15" customHeight="1" x14ac:dyDescent="0.3">
      <c r="A169" s="23" t="s">
        <v>46</v>
      </c>
      <c r="B169" s="23">
        <v>2017235</v>
      </c>
      <c r="C169" s="28" t="s">
        <v>36</v>
      </c>
      <c r="D169" s="27" t="s">
        <v>36</v>
      </c>
      <c r="E169" s="23" t="s">
        <v>29</v>
      </c>
      <c r="F169" s="28" t="s">
        <v>53</v>
      </c>
      <c r="G169" s="26">
        <v>9</v>
      </c>
      <c r="H169" s="26" t="s">
        <v>21</v>
      </c>
      <c r="I169" s="26" t="s">
        <v>21</v>
      </c>
      <c r="J169" s="28" t="s">
        <v>20</v>
      </c>
    </row>
    <row r="170" spans="1:10" ht="15" customHeight="1" x14ac:dyDescent="0.3">
      <c r="A170" s="23" t="s">
        <v>46</v>
      </c>
      <c r="B170" s="23">
        <v>2017236</v>
      </c>
      <c r="C170" s="28" t="s">
        <v>36</v>
      </c>
      <c r="D170" s="27" t="s">
        <v>36</v>
      </c>
      <c r="E170" s="23" t="s">
        <v>29</v>
      </c>
      <c r="F170" s="28" t="s">
        <v>53</v>
      </c>
      <c r="G170" s="26">
        <v>2</v>
      </c>
      <c r="H170" s="21" t="s">
        <v>9</v>
      </c>
      <c r="I170" s="29" t="s">
        <v>9</v>
      </c>
      <c r="J170" s="28" t="s">
        <v>20</v>
      </c>
    </row>
    <row r="171" spans="1:10" ht="15" customHeight="1" x14ac:dyDescent="0.3">
      <c r="A171" s="23" t="s">
        <v>47</v>
      </c>
      <c r="B171" s="23">
        <v>2018100</v>
      </c>
      <c r="C171" s="28" t="s">
        <v>3</v>
      </c>
      <c r="D171" s="30">
        <v>7.2</v>
      </c>
      <c r="E171" s="24" t="s">
        <v>15</v>
      </c>
      <c r="F171" s="28" t="s">
        <v>53</v>
      </c>
      <c r="G171" s="26">
        <v>3</v>
      </c>
      <c r="H171" s="23" t="s">
        <v>8</v>
      </c>
      <c r="I171" s="26" t="s">
        <v>8</v>
      </c>
      <c r="J171" s="23" t="s">
        <v>20</v>
      </c>
    </row>
    <row r="172" spans="1:10" ht="15" customHeight="1" x14ac:dyDescent="0.3">
      <c r="A172" s="23" t="s">
        <v>47</v>
      </c>
      <c r="B172" s="23">
        <v>2018103</v>
      </c>
      <c r="C172" s="28" t="s">
        <v>3</v>
      </c>
      <c r="D172" s="30">
        <v>9</v>
      </c>
      <c r="E172" s="24" t="s">
        <v>15</v>
      </c>
      <c r="F172" s="28" t="s">
        <v>53</v>
      </c>
      <c r="G172" s="26">
        <v>11</v>
      </c>
      <c r="H172" s="23" t="s">
        <v>5</v>
      </c>
      <c r="I172" s="26" t="s">
        <v>8</v>
      </c>
      <c r="J172" s="23" t="s">
        <v>20</v>
      </c>
    </row>
    <row r="173" spans="1:10" ht="15" customHeight="1" x14ac:dyDescent="0.3">
      <c r="A173" s="23" t="s">
        <v>47</v>
      </c>
      <c r="B173" s="23">
        <v>2018105</v>
      </c>
      <c r="C173" s="28" t="s">
        <v>6</v>
      </c>
      <c r="D173" s="30">
        <v>12.8</v>
      </c>
      <c r="E173" s="24" t="s">
        <v>15</v>
      </c>
      <c r="F173" s="28" t="s">
        <v>53</v>
      </c>
      <c r="G173" s="26">
        <v>4</v>
      </c>
      <c r="H173" s="23" t="s">
        <v>5</v>
      </c>
      <c r="I173" s="26" t="s">
        <v>8</v>
      </c>
      <c r="J173" s="23" t="s">
        <v>20</v>
      </c>
    </row>
    <row r="174" spans="1:10" ht="15" customHeight="1" x14ac:dyDescent="0.3">
      <c r="A174" s="23" t="s">
        <v>47</v>
      </c>
      <c r="B174" s="23">
        <v>2018107</v>
      </c>
      <c r="C174" s="28" t="s">
        <v>6</v>
      </c>
      <c r="D174" s="30">
        <v>10.6</v>
      </c>
      <c r="E174" s="24" t="s">
        <v>15</v>
      </c>
      <c r="F174" s="28" t="s">
        <v>53</v>
      </c>
      <c r="G174" s="26">
        <v>7</v>
      </c>
      <c r="H174" s="23" t="s">
        <v>5</v>
      </c>
      <c r="I174" s="26" t="s">
        <v>8</v>
      </c>
      <c r="J174" s="23" t="s">
        <v>20</v>
      </c>
    </row>
    <row r="175" spans="1:10" ht="15" customHeight="1" x14ac:dyDescent="0.3">
      <c r="A175" s="23" t="s">
        <v>47</v>
      </c>
      <c r="B175" s="23">
        <v>2018108</v>
      </c>
      <c r="C175" s="28" t="s">
        <v>3</v>
      </c>
      <c r="D175" s="30">
        <v>10.199999999999999</v>
      </c>
      <c r="E175" s="24" t="s">
        <v>15</v>
      </c>
      <c r="F175" s="28" t="s">
        <v>53</v>
      </c>
      <c r="G175" s="26">
        <v>11</v>
      </c>
      <c r="H175" s="21" t="s">
        <v>9</v>
      </c>
      <c r="I175" s="29" t="s">
        <v>9</v>
      </c>
      <c r="J175" s="28" t="s">
        <v>20</v>
      </c>
    </row>
    <row r="176" spans="1:10" ht="15" customHeight="1" x14ac:dyDescent="0.3">
      <c r="A176" s="23" t="s">
        <v>47</v>
      </c>
      <c r="B176" s="23">
        <v>2018109</v>
      </c>
      <c r="C176" s="28" t="s">
        <v>6</v>
      </c>
      <c r="D176" s="30">
        <v>11.2</v>
      </c>
      <c r="E176" s="24" t="s">
        <v>15</v>
      </c>
      <c r="F176" s="28" t="s">
        <v>53</v>
      </c>
      <c r="G176" s="26">
        <v>11</v>
      </c>
      <c r="H176" s="21" t="s">
        <v>9</v>
      </c>
      <c r="I176" s="29" t="s">
        <v>9</v>
      </c>
      <c r="J176" s="28" t="s">
        <v>20</v>
      </c>
    </row>
    <row r="177" spans="1:10" ht="15" customHeight="1" x14ac:dyDescent="0.3">
      <c r="A177" s="23" t="s">
        <v>47</v>
      </c>
      <c r="B177" s="23">
        <v>2018110</v>
      </c>
      <c r="C177" s="28" t="s">
        <v>3</v>
      </c>
      <c r="D177" s="27" t="s">
        <v>36</v>
      </c>
      <c r="E177" s="24" t="s">
        <v>15</v>
      </c>
      <c r="F177" s="28" t="s">
        <v>53</v>
      </c>
      <c r="G177" s="26">
        <v>2</v>
      </c>
      <c r="H177" s="23" t="s">
        <v>5</v>
      </c>
      <c r="I177" s="26" t="s">
        <v>8</v>
      </c>
      <c r="J177" s="23" t="s">
        <v>20</v>
      </c>
    </row>
    <row r="178" spans="1:10" ht="15" customHeight="1" x14ac:dyDescent="0.3">
      <c r="A178" s="23" t="s">
        <v>47</v>
      </c>
      <c r="B178" s="23">
        <v>2018111</v>
      </c>
      <c r="C178" s="28" t="s">
        <v>3</v>
      </c>
      <c r="D178" s="30">
        <v>10</v>
      </c>
      <c r="E178" s="24" t="s">
        <v>15</v>
      </c>
      <c r="F178" s="28" t="s">
        <v>53</v>
      </c>
      <c r="G178" s="26">
        <v>14</v>
      </c>
      <c r="H178" s="21" t="s">
        <v>21</v>
      </c>
      <c r="I178" s="29" t="s">
        <v>21</v>
      </c>
      <c r="J178" s="28" t="s">
        <v>20</v>
      </c>
    </row>
    <row r="179" spans="1:10" ht="15" customHeight="1" x14ac:dyDescent="0.3">
      <c r="A179" s="23" t="s">
        <v>47</v>
      </c>
      <c r="B179" s="23">
        <v>2018122</v>
      </c>
      <c r="C179" s="28" t="s">
        <v>6</v>
      </c>
      <c r="D179" s="30">
        <v>10.8</v>
      </c>
      <c r="E179" s="24" t="s">
        <v>15</v>
      </c>
      <c r="F179" s="28" t="s">
        <v>53</v>
      </c>
      <c r="G179" s="26">
        <v>7</v>
      </c>
      <c r="H179" s="23" t="s">
        <v>8</v>
      </c>
      <c r="I179" s="26" t="s">
        <v>8</v>
      </c>
      <c r="J179" s="23" t="s">
        <v>20</v>
      </c>
    </row>
    <row r="180" spans="1:10" ht="15" customHeight="1" x14ac:dyDescent="0.3">
      <c r="A180" s="23" t="s">
        <v>47</v>
      </c>
      <c r="B180" s="23">
        <v>2018126</v>
      </c>
      <c r="C180" s="28" t="s">
        <v>3</v>
      </c>
      <c r="D180" s="30">
        <v>10</v>
      </c>
      <c r="E180" s="24" t="s">
        <v>15</v>
      </c>
      <c r="F180" s="28" t="s">
        <v>53</v>
      </c>
      <c r="G180" s="26">
        <v>2</v>
      </c>
      <c r="H180" s="23" t="s">
        <v>11</v>
      </c>
      <c r="I180" s="26" t="s">
        <v>8</v>
      </c>
      <c r="J180" s="23" t="s">
        <v>20</v>
      </c>
    </row>
    <row r="181" spans="1:10" ht="15" customHeight="1" x14ac:dyDescent="0.3">
      <c r="A181" s="23" t="s">
        <v>47</v>
      </c>
      <c r="B181" s="23">
        <v>2018127</v>
      </c>
      <c r="C181" s="28" t="s">
        <v>36</v>
      </c>
      <c r="D181" s="27" t="s">
        <v>36</v>
      </c>
      <c r="E181" s="24" t="s">
        <v>15</v>
      </c>
      <c r="F181" s="28" t="s">
        <v>53</v>
      </c>
      <c r="G181" s="26">
        <v>3</v>
      </c>
      <c r="H181" s="23" t="s">
        <v>22</v>
      </c>
      <c r="I181" s="26" t="s">
        <v>22</v>
      </c>
      <c r="J181" s="21" t="s">
        <v>22</v>
      </c>
    </row>
    <row r="182" spans="1:10" ht="15" customHeight="1" x14ac:dyDescent="0.3">
      <c r="A182" s="23" t="s">
        <v>47</v>
      </c>
      <c r="B182" s="23">
        <v>2018131</v>
      </c>
      <c r="C182" s="28" t="s">
        <v>36</v>
      </c>
      <c r="D182" s="27" t="s">
        <v>36</v>
      </c>
      <c r="E182" s="24" t="s">
        <v>15</v>
      </c>
      <c r="F182" s="28" t="s">
        <v>53</v>
      </c>
      <c r="G182" s="26">
        <v>7</v>
      </c>
      <c r="H182" s="21" t="s">
        <v>21</v>
      </c>
      <c r="I182" s="29" t="s">
        <v>21</v>
      </c>
      <c r="J182" s="28" t="s">
        <v>20</v>
      </c>
    </row>
    <row r="183" spans="1:10" ht="15" customHeight="1" x14ac:dyDescent="0.3">
      <c r="A183" s="23" t="s">
        <v>47</v>
      </c>
      <c r="B183" s="23">
        <v>2018132</v>
      </c>
      <c r="C183" s="28" t="s">
        <v>6</v>
      </c>
      <c r="D183" s="30">
        <v>9.8000000000000007</v>
      </c>
      <c r="E183" s="24" t="s">
        <v>15</v>
      </c>
      <c r="F183" s="28" t="s">
        <v>53</v>
      </c>
      <c r="G183" s="26">
        <v>3</v>
      </c>
      <c r="H183" s="23" t="s">
        <v>5</v>
      </c>
      <c r="I183" s="26" t="s">
        <v>8</v>
      </c>
      <c r="J183" s="23" t="s">
        <v>20</v>
      </c>
    </row>
    <row r="184" spans="1:10" ht="15" customHeight="1" x14ac:dyDescent="0.3">
      <c r="A184" s="23" t="s">
        <v>47</v>
      </c>
      <c r="B184" s="23">
        <v>2018133</v>
      </c>
      <c r="C184" s="28" t="s">
        <v>6</v>
      </c>
      <c r="D184" s="30">
        <v>7</v>
      </c>
      <c r="E184" s="24" t="s">
        <v>15</v>
      </c>
      <c r="F184" s="28" t="s">
        <v>53</v>
      </c>
      <c r="G184" s="26">
        <v>5</v>
      </c>
      <c r="H184" s="23" t="s">
        <v>5</v>
      </c>
      <c r="I184" s="26" t="s">
        <v>8</v>
      </c>
      <c r="J184" s="23" t="s">
        <v>20</v>
      </c>
    </row>
    <row r="185" spans="1:10" ht="15" customHeight="1" x14ac:dyDescent="0.3">
      <c r="A185" s="23" t="s">
        <v>47</v>
      </c>
      <c r="B185" s="23">
        <v>2018137</v>
      </c>
      <c r="C185" s="28" t="s">
        <v>3</v>
      </c>
      <c r="D185" s="30">
        <v>8.3000000000000007</v>
      </c>
      <c r="E185" s="24" t="s">
        <v>15</v>
      </c>
      <c r="F185" s="28" t="s">
        <v>53</v>
      </c>
      <c r="G185" s="26">
        <v>1</v>
      </c>
      <c r="H185" s="23" t="s">
        <v>8</v>
      </c>
      <c r="I185" s="26" t="s">
        <v>8</v>
      </c>
      <c r="J185" s="23" t="s">
        <v>20</v>
      </c>
    </row>
    <row r="186" spans="1:10" ht="15" customHeight="1" x14ac:dyDescent="0.3">
      <c r="A186" s="23" t="s">
        <v>47</v>
      </c>
      <c r="B186" s="23">
        <v>2018138</v>
      </c>
      <c r="C186" s="28" t="s">
        <v>6</v>
      </c>
      <c r="D186" s="30">
        <v>8.1999999999999993</v>
      </c>
      <c r="E186" s="24" t="s">
        <v>15</v>
      </c>
      <c r="F186" s="28" t="s">
        <v>53</v>
      </c>
      <c r="G186" s="26">
        <v>2</v>
      </c>
      <c r="H186" s="26" t="s">
        <v>22</v>
      </c>
      <c r="I186" s="26" t="s">
        <v>22</v>
      </c>
      <c r="J186" s="21" t="s">
        <v>22</v>
      </c>
    </row>
    <row r="187" spans="1:10" ht="15" customHeight="1" x14ac:dyDescent="0.3">
      <c r="A187" s="23" t="s">
        <v>47</v>
      </c>
      <c r="B187" s="23">
        <v>2018139</v>
      </c>
      <c r="C187" s="28" t="s">
        <v>6</v>
      </c>
      <c r="D187" s="30">
        <v>10.199999999999999</v>
      </c>
      <c r="E187" s="24" t="s">
        <v>15</v>
      </c>
      <c r="F187" s="28" t="s">
        <v>53</v>
      </c>
      <c r="G187" s="26">
        <v>3</v>
      </c>
      <c r="H187" s="21" t="s">
        <v>9</v>
      </c>
      <c r="I187" s="29" t="s">
        <v>9</v>
      </c>
      <c r="J187" s="28" t="s">
        <v>20</v>
      </c>
    </row>
    <row r="188" spans="1:10" ht="15" customHeight="1" x14ac:dyDescent="0.3">
      <c r="A188" s="23" t="s">
        <v>47</v>
      </c>
      <c r="B188" s="23">
        <v>2018200</v>
      </c>
      <c r="C188" s="28" t="s">
        <v>3</v>
      </c>
      <c r="D188" s="30">
        <v>8.1999999999999993</v>
      </c>
      <c r="E188" s="24" t="s">
        <v>14</v>
      </c>
      <c r="F188" s="28" t="s">
        <v>52</v>
      </c>
      <c r="G188" s="26">
        <v>3</v>
      </c>
      <c r="H188" s="23" t="s">
        <v>8</v>
      </c>
      <c r="I188" s="26" t="s">
        <v>8</v>
      </c>
      <c r="J188" s="23" t="s">
        <v>20</v>
      </c>
    </row>
    <row r="189" spans="1:10" ht="15" customHeight="1" x14ac:dyDescent="0.3">
      <c r="A189" s="23" t="s">
        <v>47</v>
      </c>
      <c r="B189" s="23">
        <v>2018204</v>
      </c>
      <c r="C189" s="28" t="s">
        <v>6</v>
      </c>
      <c r="D189" s="30">
        <v>10</v>
      </c>
      <c r="E189" s="24" t="s">
        <v>14</v>
      </c>
      <c r="F189" s="28" t="s">
        <v>52</v>
      </c>
      <c r="G189" s="26">
        <v>2</v>
      </c>
      <c r="H189" s="23" t="s">
        <v>5</v>
      </c>
      <c r="I189" s="26" t="s">
        <v>8</v>
      </c>
      <c r="J189" s="23" t="s">
        <v>20</v>
      </c>
    </row>
    <row r="190" spans="1:10" ht="15" customHeight="1" x14ac:dyDescent="0.3">
      <c r="A190" s="23" t="s">
        <v>47</v>
      </c>
      <c r="B190" s="23">
        <v>2018205</v>
      </c>
      <c r="C190" s="28" t="s">
        <v>6</v>
      </c>
      <c r="D190" s="30">
        <v>8</v>
      </c>
      <c r="E190" s="24" t="s">
        <v>14</v>
      </c>
      <c r="F190" s="28" t="s">
        <v>52</v>
      </c>
      <c r="G190" s="26">
        <v>3</v>
      </c>
      <c r="H190" s="23" t="s">
        <v>5</v>
      </c>
      <c r="I190" s="26" t="s">
        <v>8</v>
      </c>
      <c r="J190" s="23" t="s">
        <v>20</v>
      </c>
    </row>
    <row r="191" spans="1:10" ht="15" customHeight="1" x14ac:dyDescent="0.3">
      <c r="A191" s="23" t="s">
        <v>47</v>
      </c>
      <c r="B191" s="23">
        <v>2018207</v>
      </c>
      <c r="C191" s="28" t="s">
        <v>6</v>
      </c>
      <c r="D191" s="30">
        <v>9.1999999999999993</v>
      </c>
      <c r="E191" s="24" t="s">
        <v>14</v>
      </c>
      <c r="F191" s="28" t="s">
        <v>52</v>
      </c>
      <c r="G191" s="26">
        <v>5</v>
      </c>
      <c r="H191" s="21" t="s">
        <v>9</v>
      </c>
      <c r="I191" s="29" t="s">
        <v>9</v>
      </c>
      <c r="J191" s="28" t="s">
        <v>20</v>
      </c>
    </row>
    <row r="192" spans="1:10" ht="15" customHeight="1" x14ac:dyDescent="0.3">
      <c r="A192" s="23" t="s">
        <v>47</v>
      </c>
      <c r="B192" s="23">
        <v>2018208</v>
      </c>
      <c r="C192" s="28" t="s">
        <v>6</v>
      </c>
      <c r="D192" s="27" t="s">
        <v>36</v>
      </c>
      <c r="E192" s="24" t="s">
        <v>14</v>
      </c>
      <c r="F192" s="28" t="s">
        <v>52</v>
      </c>
      <c r="G192" s="26">
        <v>2</v>
      </c>
      <c r="H192" s="23" t="s">
        <v>5</v>
      </c>
      <c r="I192" s="26" t="s">
        <v>8</v>
      </c>
      <c r="J192" s="23" t="s">
        <v>20</v>
      </c>
    </row>
    <row r="193" spans="1:10" ht="15" customHeight="1" x14ac:dyDescent="0.3">
      <c r="A193" s="23" t="s">
        <v>47</v>
      </c>
      <c r="B193" s="23">
        <v>2018210</v>
      </c>
      <c r="C193" s="28" t="s">
        <v>3</v>
      </c>
      <c r="D193" s="30">
        <v>9</v>
      </c>
      <c r="E193" s="24" t="s">
        <v>14</v>
      </c>
      <c r="F193" s="28" t="s">
        <v>52</v>
      </c>
      <c r="G193" s="26">
        <v>5</v>
      </c>
      <c r="H193" s="23" t="s">
        <v>11</v>
      </c>
      <c r="I193" s="26" t="s">
        <v>8</v>
      </c>
      <c r="J193" s="23" t="s">
        <v>20</v>
      </c>
    </row>
    <row r="194" spans="1:10" ht="15" customHeight="1" x14ac:dyDescent="0.3">
      <c r="A194" s="23" t="s">
        <v>47</v>
      </c>
      <c r="B194" s="23">
        <v>2018213</v>
      </c>
      <c r="C194" s="28" t="s">
        <v>3</v>
      </c>
      <c r="D194" s="27" t="s">
        <v>36</v>
      </c>
      <c r="E194" s="24" t="s">
        <v>14</v>
      </c>
      <c r="F194" s="28" t="s">
        <v>52</v>
      </c>
      <c r="G194" s="26">
        <v>2</v>
      </c>
      <c r="H194" s="26" t="s">
        <v>21</v>
      </c>
      <c r="I194" s="26" t="s">
        <v>21</v>
      </c>
      <c r="J194" s="23" t="s">
        <v>20</v>
      </c>
    </row>
    <row r="195" spans="1:10" ht="15" customHeight="1" x14ac:dyDescent="0.3">
      <c r="A195" s="23" t="s">
        <v>47</v>
      </c>
      <c r="B195" s="23">
        <v>2018215</v>
      </c>
      <c r="C195" s="28" t="s">
        <v>3</v>
      </c>
      <c r="D195" s="30">
        <v>7.6</v>
      </c>
      <c r="E195" s="24" t="s">
        <v>14</v>
      </c>
      <c r="F195" s="28" t="s">
        <v>52</v>
      </c>
      <c r="G195" s="26">
        <v>1</v>
      </c>
      <c r="H195" s="26" t="s">
        <v>39</v>
      </c>
      <c r="I195" s="26" t="s">
        <v>40</v>
      </c>
      <c r="J195" s="21" t="s">
        <v>19</v>
      </c>
    </row>
    <row r="196" spans="1:10" ht="15" customHeight="1" x14ac:dyDescent="0.3">
      <c r="A196" s="23" t="s">
        <v>47</v>
      </c>
      <c r="B196" s="23">
        <v>2018217</v>
      </c>
      <c r="C196" s="28" t="s">
        <v>3</v>
      </c>
      <c r="D196" s="30">
        <v>6.6</v>
      </c>
      <c r="E196" s="24" t="s">
        <v>14</v>
      </c>
      <c r="F196" s="28" t="s">
        <v>52</v>
      </c>
      <c r="G196" s="26">
        <v>3</v>
      </c>
      <c r="H196" s="23" t="s">
        <v>5</v>
      </c>
      <c r="I196" s="26" t="s">
        <v>8</v>
      </c>
      <c r="J196" s="23" t="s">
        <v>20</v>
      </c>
    </row>
    <row r="197" spans="1:10" ht="15" customHeight="1" x14ac:dyDescent="0.3">
      <c r="A197" s="23" t="s">
        <v>47</v>
      </c>
      <c r="B197" s="23">
        <v>2018219</v>
      </c>
      <c r="C197" s="28" t="s">
        <v>3</v>
      </c>
      <c r="D197" s="27" t="s">
        <v>36</v>
      </c>
      <c r="E197" s="24" t="s">
        <v>14</v>
      </c>
      <c r="F197" s="28" t="s">
        <v>52</v>
      </c>
      <c r="G197" s="26">
        <v>5</v>
      </c>
      <c r="H197" s="23" t="s">
        <v>5</v>
      </c>
      <c r="I197" s="26" t="s">
        <v>8</v>
      </c>
      <c r="J197" s="23" t="s">
        <v>20</v>
      </c>
    </row>
    <row r="198" spans="1:10" ht="15" customHeight="1" x14ac:dyDescent="0.3">
      <c r="A198" s="23" t="s">
        <v>47</v>
      </c>
      <c r="B198" s="23">
        <v>2018228</v>
      </c>
      <c r="C198" s="28" t="s">
        <v>3</v>
      </c>
      <c r="D198" s="30">
        <v>8</v>
      </c>
      <c r="E198" s="24" t="s">
        <v>14</v>
      </c>
      <c r="F198" s="28" t="s">
        <v>52</v>
      </c>
      <c r="G198" s="26">
        <v>6</v>
      </c>
      <c r="H198" s="23" t="s">
        <v>5</v>
      </c>
      <c r="I198" s="26" t="s">
        <v>8</v>
      </c>
      <c r="J198" s="23" t="s">
        <v>20</v>
      </c>
    </row>
    <row r="199" spans="1:10" ht="15" customHeight="1" x14ac:dyDescent="0.3">
      <c r="A199" s="23" t="s">
        <v>47</v>
      </c>
      <c r="B199" s="23">
        <v>2018231</v>
      </c>
      <c r="C199" s="28" t="s">
        <v>3</v>
      </c>
      <c r="D199" s="30">
        <v>7.2</v>
      </c>
      <c r="E199" s="24" t="s">
        <v>14</v>
      </c>
      <c r="F199" s="28" t="s">
        <v>52</v>
      </c>
      <c r="G199" s="26">
        <v>5</v>
      </c>
      <c r="H199" s="23" t="s">
        <v>10</v>
      </c>
      <c r="I199" s="31" t="s">
        <v>10</v>
      </c>
      <c r="J199" s="31" t="s">
        <v>19</v>
      </c>
    </row>
    <row r="200" spans="1:10" ht="15" customHeight="1" x14ac:dyDescent="0.3">
      <c r="A200" s="23" t="s">
        <v>47</v>
      </c>
      <c r="B200" s="23">
        <v>2018234</v>
      </c>
      <c r="C200" s="28" t="s">
        <v>3</v>
      </c>
      <c r="D200" s="30">
        <v>8.8000000000000007</v>
      </c>
      <c r="E200" s="24" t="s">
        <v>14</v>
      </c>
      <c r="F200" s="28" t="s">
        <v>52</v>
      </c>
      <c r="G200" s="26">
        <v>2</v>
      </c>
      <c r="H200" s="21" t="s">
        <v>9</v>
      </c>
      <c r="I200" s="29" t="s">
        <v>9</v>
      </c>
      <c r="J200" s="28" t="s">
        <v>20</v>
      </c>
    </row>
    <row r="201" spans="1:10" ht="15" customHeight="1" x14ac:dyDescent="0.3">
      <c r="A201" s="23" t="s">
        <v>47</v>
      </c>
      <c r="B201" s="23">
        <v>2018236</v>
      </c>
      <c r="C201" s="28" t="s">
        <v>36</v>
      </c>
      <c r="D201" s="27" t="s">
        <v>36</v>
      </c>
      <c r="E201" s="24" t="s">
        <v>14</v>
      </c>
      <c r="F201" s="28" t="s">
        <v>52</v>
      </c>
      <c r="G201" s="26">
        <v>4</v>
      </c>
      <c r="H201" s="23" t="s">
        <v>5</v>
      </c>
      <c r="I201" s="26" t="s">
        <v>8</v>
      </c>
      <c r="J201" s="23" t="s">
        <v>20</v>
      </c>
    </row>
    <row r="202" spans="1:10" ht="15" customHeight="1" x14ac:dyDescent="0.3">
      <c r="A202" s="23" t="s">
        <v>47</v>
      </c>
      <c r="B202" s="23">
        <v>2018239</v>
      </c>
      <c r="C202" s="28" t="s">
        <v>6</v>
      </c>
      <c r="D202" s="27" t="s">
        <v>36</v>
      </c>
      <c r="E202" s="24" t="s">
        <v>14</v>
      </c>
      <c r="F202" s="28" t="s">
        <v>52</v>
      </c>
      <c r="G202" s="26">
        <v>5</v>
      </c>
      <c r="H202" s="26" t="s">
        <v>21</v>
      </c>
      <c r="I202" s="26" t="s">
        <v>21</v>
      </c>
      <c r="J202" s="23" t="s">
        <v>20</v>
      </c>
    </row>
    <row r="203" spans="1:10" ht="15" customHeight="1" x14ac:dyDescent="0.3">
      <c r="A203" s="23" t="s">
        <v>47</v>
      </c>
      <c r="B203" s="23">
        <v>2018243</v>
      </c>
      <c r="C203" s="28" t="s">
        <v>6</v>
      </c>
      <c r="D203" s="27" t="s">
        <v>36</v>
      </c>
      <c r="E203" s="24" t="s">
        <v>14</v>
      </c>
      <c r="F203" s="28" t="s">
        <v>52</v>
      </c>
      <c r="G203" s="26">
        <v>2</v>
      </c>
      <c r="H203" s="23" t="s">
        <v>8</v>
      </c>
      <c r="I203" s="26" t="s">
        <v>8</v>
      </c>
      <c r="J203" s="23" t="s">
        <v>20</v>
      </c>
    </row>
    <row r="204" spans="1:10" ht="15" customHeight="1" x14ac:dyDescent="0.3">
      <c r="A204" s="23" t="s">
        <v>48</v>
      </c>
      <c r="B204" s="23">
        <v>2019100</v>
      </c>
      <c r="C204" s="28" t="s">
        <v>6</v>
      </c>
      <c r="D204" s="27" t="s">
        <v>36</v>
      </c>
      <c r="E204" s="24" t="s">
        <v>30</v>
      </c>
      <c r="F204" s="28" t="s">
        <v>52</v>
      </c>
      <c r="G204" s="26">
        <v>0</v>
      </c>
      <c r="H204" s="23" t="s">
        <v>5</v>
      </c>
      <c r="I204" s="26" t="s">
        <v>8</v>
      </c>
      <c r="J204" s="23" t="s">
        <v>20</v>
      </c>
    </row>
    <row r="205" spans="1:10" ht="15" customHeight="1" x14ac:dyDescent="0.3">
      <c r="A205" s="23" t="s">
        <v>48</v>
      </c>
      <c r="B205" s="23">
        <v>2019102</v>
      </c>
      <c r="C205" s="28" t="s">
        <v>6</v>
      </c>
      <c r="D205" s="27" t="s">
        <v>36</v>
      </c>
      <c r="E205" s="24" t="s">
        <v>30</v>
      </c>
      <c r="F205" s="28" t="s">
        <v>52</v>
      </c>
      <c r="G205" s="26">
        <v>1</v>
      </c>
      <c r="H205" s="23" t="s">
        <v>5</v>
      </c>
      <c r="I205" s="26" t="s">
        <v>8</v>
      </c>
      <c r="J205" s="23" t="s">
        <v>20</v>
      </c>
    </row>
    <row r="206" spans="1:10" ht="15" customHeight="1" x14ac:dyDescent="0.3">
      <c r="A206" s="23" t="s">
        <v>48</v>
      </c>
      <c r="B206" s="23">
        <v>2019107</v>
      </c>
      <c r="C206" s="28" t="s">
        <v>6</v>
      </c>
      <c r="D206" s="27" t="s">
        <v>36</v>
      </c>
      <c r="E206" s="24" t="s">
        <v>30</v>
      </c>
      <c r="F206" s="28" t="s">
        <v>52</v>
      </c>
      <c r="G206" s="26">
        <v>0</v>
      </c>
      <c r="H206" s="23" t="s">
        <v>22</v>
      </c>
      <c r="I206" s="26" t="s">
        <v>22</v>
      </c>
      <c r="J206" s="21" t="s">
        <v>22</v>
      </c>
    </row>
    <row r="207" spans="1:10" ht="15" customHeight="1" x14ac:dyDescent="0.3">
      <c r="A207" s="23" t="s">
        <v>48</v>
      </c>
      <c r="B207" s="23">
        <v>2019109</v>
      </c>
      <c r="C207" s="28" t="s">
        <v>3</v>
      </c>
      <c r="D207" s="27" t="s">
        <v>36</v>
      </c>
      <c r="E207" s="24" t="s">
        <v>30</v>
      </c>
      <c r="F207" s="28" t="s">
        <v>52</v>
      </c>
      <c r="G207" s="26">
        <v>1</v>
      </c>
      <c r="H207" s="23" t="s">
        <v>12</v>
      </c>
      <c r="I207" s="26" t="s">
        <v>12</v>
      </c>
      <c r="J207" s="23" t="s">
        <v>20</v>
      </c>
    </row>
    <row r="208" spans="1:10" ht="15" customHeight="1" x14ac:dyDescent="0.3">
      <c r="A208" s="23" t="s">
        <v>48</v>
      </c>
      <c r="B208" s="23">
        <v>2019114</v>
      </c>
      <c r="C208" s="28" t="s">
        <v>3</v>
      </c>
      <c r="D208" s="30">
        <v>8.1999999999999993</v>
      </c>
      <c r="E208" s="24" t="s">
        <v>30</v>
      </c>
      <c r="F208" s="28" t="s">
        <v>52</v>
      </c>
      <c r="G208" s="26">
        <v>1</v>
      </c>
      <c r="H208" s="26" t="s">
        <v>5</v>
      </c>
      <c r="I208" s="26" t="s">
        <v>8</v>
      </c>
      <c r="J208" s="23" t="s">
        <v>20</v>
      </c>
    </row>
    <row r="209" spans="1:10" ht="15" customHeight="1" x14ac:dyDescent="0.3">
      <c r="A209" s="23" t="s">
        <v>48</v>
      </c>
      <c r="B209" s="23">
        <v>2019116</v>
      </c>
      <c r="C209" s="28" t="s">
        <v>6</v>
      </c>
      <c r="D209" s="30">
        <v>9</v>
      </c>
      <c r="E209" s="24" t="s">
        <v>30</v>
      </c>
      <c r="F209" s="28" t="s">
        <v>52</v>
      </c>
      <c r="G209" s="26">
        <v>1</v>
      </c>
      <c r="H209" s="23" t="s">
        <v>5</v>
      </c>
      <c r="I209" s="26" t="s">
        <v>8</v>
      </c>
      <c r="J209" s="23" t="s">
        <v>20</v>
      </c>
    </row>
    <row r="210" spans="1:10" ht="15" customHeight="1" x14ac:dyDescent="0.3">
      <c r="A210" s="23" t="s">
        <v>48</v>
      </c>
      <c r="B210" s="23">
        <v>2019117</v>
      </c>
      <c r="C210" s="28" t="s">
        <v>6</v>
      </c>
      <c r="D210" s="30">
        <v>9</v>
      </c>
      <c r="E210" s="24" t="s">
        <v>30</v>
      </c>
      <c r="F210" s="28" t="s">
        <v>52</v>
      </c>
      <c r="G210" s="26">
        <v>4</v>
      </c>
      <c r="H210" s="23" t="s">
        <v>11</v>
      </c>
      <c r="I210" s="26" t="s">
        <v>8</v>
      </c>
      <c r="J210" s="23" t="s">
        <v>20</v>
      </c>
    </row>
    <row r="211" spans="1:10" ht="15" customHeight="1" x14ac:dyDescent="0.3">
      <c r="A211" s="23" t="s">
        <v>48</v>
      </c>
      <c r="B211" s="23">
        <v>2019119</v>
      </c>
      <c r="C211" s="28" t="s">
        <v>3</v>
      </c>
      <c r="D211" s="30">
        <v>6.8</v>
      </c>
      <c r="E211" s="24" t="s">
        <v>30</v>
      </c>
      <c r="F211" s="28" t="s">
        <v>52</v>
      </c>
      <c r="G211" s="26">
        <v>1</v>
      </c>
      <c r="H211" s="23" t="s">
        <v>12</v>
      </c>
      <c r="I211" s="26" t="s">
        <v>12</v>
      </c>
      <c r="J211" s="23" t="s">
        <v>20</v>
      </c>
    </row>
    <row r="212" spans="1:10" ht="15" customHeight="1" x14ac:dyDescent="0.3">
      <c r="A212" s="23" t="s">
        <v>48</v>
      </c>
      <c r="B212" s="23">
        <v>2019120</v>
      </c>
      <c r="C212" s="28" t="s">
        <v>3</v>
      </c>
      <c r="D212" s="30">
        <v>8.8000000000000007</v>
      </c>
      <c r="E212" s="24" t="s">
        <v>30</v>
      </c>
      <c r="F212" s="28" t="s">
        <v>52</v>
      </c>
      <c r="G212" s="26">
        <v>1</v>
      </c>
      <c r="H212" s="26" t="s">
        <v>9</v>
      </c>
      <c r="I212" s="26" t="s">
        <v>9</v>
      </c>
      <c r="J212" s="23" t="s">
        <v>20</v>
      </c>
    </row>
    <row r="213" spans="1:10" ht="15" customHeight="1" x14ac:dyDescent="0.3">
      <c r="A213" s="23" t="s">
        <v>48</v>
      </c>
      <c r="B213" s="23">
        <v>2019123</v>
      </c>
      <c r="C213" s="28" t="s">
        <v>6</v>
      </c>
      <c r="D213" s="30">
        <v>8.1999999999999993</v>
      </c>
      <c r="E213" s="24" t="s">
        <v>30</v>
      </c>
      <c r="F213" s="28" t="s">
        <v>52</v>
      </c>
      <c r="G213" s="26">
        <v>0</v>
      </c>
      <c r="H213" s="26" t="s">
        <v>21</v>
      </c>
      <c r="I213" s="26" t="s">
        <v>21</v>
      </c>
      <c r="J213" s="23" t="s">
        <v>20</v>
      </c>
    </row>
    <row r="214" spans="1:10" ht="15" customHeight="1" x14ac:dyDescent="0.3">
      <c r="A214" s="23" t="s">
        <v>48</v>
      </c>
      <c r="B214" s="23">
        <v>2019125</v>
      </c>
      <c r="C214" s="28" t="s">
        <v>3</v>
      </c>
      <c r="D214" s="30">
        <v>8.4</v>
      </c>
      <c r="E214" s="24" t="s">
        <v>30</v>
      </c>
      <c r="F214" s="28" t="s">
        <v>52</v>
      </c>
      <c r="G214" s="26">
        <v>5</v>
      </c>
      <c r="H214" s="26" t="s">
        <v>21</v>
      </c>
      <c r="I214" s="26" t="s">
        <v>21</v>
      </c>
      <c r="J214" s="23" t="s">
        <v>20</v>
      </c>
    </row>
    <row r="215" spans="1:10" ht="15" customHeight="1" x14ac:dyDescent="0.3">
      <c r="A215" s="23" t="s">
        <v>48</v>
      </c>
      <c r="B215" s="23">
        <v>2019126</v>
      </c>
      <c r="C215" s="28" t="s">
        <v>3</v>
      </c>
      <c r="D215" s="30">
        <v>7.6</v>
      </c>
      <c r="E215" s="24" t="s">
        <v>30</v>
      </c>
      <c r="F215" s="28" t="s">
        <v>52</v>
      </c>
      <c r="G215" s="26">
        <v>1</v>
      </c>
      <c r="H215" s="26" t="s">
        <v>21</v>
      </c>
      <c r="I215" s="26" t="s">
        <v>21</v>
      </c>
      <c r="J215" s="23" t="s">
        <v>20</v>
      </c>
    </row>
    <row r="216" spans="1:10" ht="15" customHeight="1" x14ac:dyDescent="0.3">
      <c r="A216" s="23" t="s">
        <v>48</v>
      </c>
      <c r="B216" s="23">
        <v>2019128</v>
      </c>
      <c r="C216" s="28" t="s">
        <v>3</v>
      </c>
      <c r="D216" s="30">
        <v>8.4</v>
      </c>
      <c r="E216" s="24" t="s">
        <v>30</v>
      </c>
      <c r="F216" s="28" t="s">
        <v>52</v>
      </c>
      <c r="G216" s="26">
        <v>4</v>
      </c>
      <c r="H216" s="26" t="s">
        <v>12</v>
      </c>
      <c r="I216" s="26" t="s">
        <v>12</v>
      </c>
      <c r="J216" s="23" t="s">
        <v>20</v>
      </c>
    </row>
    <row r="217" spans="1:10" ht="15" customHeight="1" x14ac:dyDescent="0.3">
      <c r="A217" s="23" t="s">
        <v>48</v>
      </c>
      <c r="B217" s="23">
        <v>2019131</v>
      </c>
      <c r="C217" s="28" t="s">
        <v>6</v>
      </c>
      <c r="D217" s="30">
        <v>9</v>
      </c>
      <c r="E217" s="24" t="s">
        <v>30</v>
      </c>
      <c r="F217" s="28" t="s">
        <v>52</v>
      </c>
      <c r="G217" s="26">
        <v>5</v>
      </c>
      <c r="H217" s="26" t="s">
        <v>21</v>
      </c>
      <c r="I217" s="26" t="s">
        <v>21</v>
      </c>
      <c r="J217" s="23" t="s">
        <v>20</v>
      </c>
    </row>
    <row r="218" spans="1:10" ht="15" customHeight="1" x14ac:dyDescent="0.3">
      <c r="A218" s="23" t="s">
        <v>48</v>
      </c>
      <c r="B218" s="23">
        <v>2019132</v>
      </c>
      <c r="C218" s="28" t="s">
        <v>3</v>
      </c>
      <c r="D218" s="30">
        <v>6.8</v>
      </c>
      <c r="E218" s="24" t="s">
        <v>30</v>
      </c>
      <c r="F218" s="28" t="s">
        <v>52</v>
      </c>
      <c r="G218" s="26">
        <v>5</v>
      </c>
      <c r="H218" s="23" t="s">
        <v>5</v>
      </c>
      <c r="I218" s="26" t="s">
        <v>8</v>
      </c>
      <c r="J218" s="23" t="s">
        <v>20</v>
      </c>
    </row>
    <row r="219" spans="1:10" ht="15" customHeight="1" x14ac:dyDescent="0.3">
      <c r="A219" s="23" t="s">
        <v>48</v>
      </c>
      <c r="B219" s="23">
        <v>2019133</v>
      </c>
      <c r="C219" s="28" t="s">
        <v>6</v>
      </c>
      <c r="D219" s="30">
        <v>7.2</v>
      </c>
      <c r="E219" s="24" t="s">
        <v>30</v>
      </c>
      <c r="F219" s="28" t="s">
        <v>52</v>
      </c>
      <c r="G219" s="26">
        <v>4</v>
      </c>
      <c r="H219" s="26" t="s">
        <v>21</v>
      </c>
      <c r="I219" s="26" t="s">
        <v>21</v>
      </c>
      <c r="J219" s="23" t="s">
        <v>20</v>
      </c>
    </row>
    <row r="220" spans="1:10" ht="15" customHeight="1" x14ac:dyDescent="0.3">
      <c r="A220" s="23" t="s">
        <v>48</v>
      </c>
      <c r="B220" s="23">
        <v>2019135</v>
      </c>
      <c r="C220" s="28" t="s">
        <v>6</v>
      </c>
      <c r="D220" s="30">
        <v>7.6</v>
      </c>
      <c r="E220" s="24" t="s">
        <v>30</v>
      </c>
      <c r="F220" s="28" t="s">
        <v>52</v>
      </c>
      <c r="G220" s="26">
        <v>4</v>
      </c>
      <c r="H220" s="21" t="s">
        <v>9</v>
      </c>
      <c r="I220" s="29" t="s">
        <v>9</v>
      </c>
      <c r="J220" s="23" t="s">
        <v>20</v>
      </c>
    </row>
    <row r="221" spans="1:10" ht="15" customHeight="1" x14ac:dyDescent="0.3">
      <c r="A221" s="23" t="s">
        <v>48</v>
      </c>
      <c r="B221" s="23">
        <v>2019136</v>
      </c>
      <c r="C221" s="28" t="s">
        <v>3</v>
      </c>
      <c r="D221" s="30">
        <v>7.2</v>
      </c>
      <c r="E221" s="24" t="s">
        <v>30</v>
      </c>
      <c r="F221" s="28" t="s">
        <v>52</v>
      </c>
      <c r="G221" s="26">
        <v>5</v>
      </c>
      <c r="H221" s="26" t="s">
        <v>21</v>
      </c>
      <c r="I221" s="26" t="s">
        <v>21</v>
      </c>
      <c r="J221" s="23" t="s">
        <v>20</v>
      </c>
    </row>
    <row r="222" spans="1:10" ht="15" customHeight="1" x14ac:dyDescent="0.3">
      <c r="A222" s="23" t="s">
        <v>48</v>
      </c>
      <c r="B222" s="23">
        <v>2019137</v>
      </c>
      <c r="C222" s="28" t="s">
        <v>3</v>
      </c>
      <c r="D222" s="30">
        <v>8.8000000000000007</v>
      </c>
      <c r="E222" s="24" t="s">
        <v>30</v>
      </c>
      <c r="F222" s="28" t="s">
        <v>52</v>
      </c>
      <c r="G222" s="26">
        <v>3</v>
      </c>
      <c r="H222" s="23" t="s">
        <v>5</v>
      </c>
      <c r="I222" s="26" t="s">
        <v>8</v>
      </c>
      <c r="J222" s="23" t="s">
        <v>20</v>
      </c>
    </row>
    <row r="223" spans="1:10" ht="15" customHeight="1" x14ac:dyDescent="0.3">
      <c r="A223" s="23" t="s">
        <v>48</v>
      </c>
      <c r="B223" s="23">
        <v>2019139</v>
      </c>
      <c r="C223" s="28" t="s">
        <v>3</v>
      </c>
      <c r="D223" s="30">
        <v>7.8</v>
      </c>
      <c r="E223" s="24" t="s">
        <v>30</v>
      </c>
      <c r="F223" s="28" t="s">
        <v>52</v>
      </c>
      <c r="G223" s="26">
        <v>3</v>
      </c>
      <c r="H223" s="23" t="s">
        <v>11</v>
      </c>
      <c r="I223" s="26" t="s">
        <v>8</v>
      </c>
      <c r="J223" s="23" t="s">
        <v>20</v>
      </c>
    </row>
    <row r="224" spans="1:10" ht="15" customHeight="1" x14ac:dyDescent="0.3">
      <c r="A224" s="23" t="s">
        <v>48</v>
      </c>
      <c r="B224" s="23">
        <v>2019140</v>
      </c>
      <c r="C224" s="28" t="s">
        <v>6</v>
      </c>
      <c r="D224" s="30">
        <v>13</v>
      </c>
      <c r="E224" s="24" t="s">
        <v>30</v>
      </c>
      <c r="F224" s="28" t="s">
        <v>52</v>
      </c>
      <c r="G224" s="26">
        <v>3</v>
      </c>
      <c r="H224" s="23" t="s">
        <v>11</v>
      </c>
      <c r="I224" s="26" t="s">
        <v>8</v>
      </c>
      <c r="J224" s="23" t="s">
        <v>20</v>
      </c>
    </row>
    <row r="225" spans="1:10" ht="15" customHeight="1" x14ac:dyDescent="0.3">
      <c r="A225" s="23" t="s">
        <v>48</v>
      </c>
      <c r="B225" s="23">
        <v>2019143</v>
      </c>
      <c r="C225" s="28" t="s">
        <v>6</v>
      </c>
      <c r="D225" s="30">
        <v>8</v>
      </c>
      <c r="E225" s="24" t="s">
        <v>30</v>
      </c>
      <c r="F225" s="28" t="s">
        <v>52</v>
      </c>
      <c r="G225" s="26">
        <v>3</v>
      </c>
      <c r="H225" s="26" t="s">
        <v>21</v>
      </c>
      <c r="I225" s="26" t="s">
        <v>21</v>
      </c>
      <c r="J225" s="23" t="s">
        <v>20</v>
      </c>
    </row>
    <row r="226" spans="1:10" ht="15" customHeight="1" x14ac:dyDescent="0.3">
      <c r="A226" s="23" t="s">
        <v>48</v>
      </c>
      <c r="B226" s="23">
        <v>2019144</v>
      </c>
      <c r="C226" s="28" t="s">
        <v>3</v>
      </c>
      <c r="D226" s="30">
        <v>8.6</v>
      </c>
      <c r="E226" s="24" t="s">
        <v>30</v>
      </c>
      <c r="F226" s="28" t="s">
        <v>52</v>
      </c>
      <c r="G226" s="26">
        <v>1</v>
      </c>
      <c r="H226" s="26" t="s">
        <v>21</v>
      </c>
      <c r="I226" s="26" t="s">
        <v>21</v>
      </c>
      <c r="J226" s="23" t="s">
        <v>20</v>
      </c>
    </row>
    <row r="227" spans="1:10" ht="15" customHeight="1" x14ac:dyDescent="0.3">
      <c r="A227" s="23" t="s">
        <v>48</v>
      </c>
      <c r="B227" s="23">
        <v>2019146</v>
      </c>
      <c r="C227" s="28" t="s">
        <v>6</v>
      </c>
      <c r="D227" s="30">
        <v>7.2</v>
      </c>
      <c r="E227" s="24" t="s">
        <v>30</v>
      </c>
      <c r="F227" s="28" t="s">
        <v>52</v>
      </c>
      <c r="G227" s="26">
        <v>2</v>
      </c>
      <c r="H227" s="26" t="s">
        <v>21</v>
      </c>
      <c r="I227" s="26" t="s">
        <v>21</v>
      </c>
      <c r="J227" s="23" t="s">
        <v>20</v>
      </c>
    </row>
    <row r="228" spans="1:10" ht="15" customHeight="1" x14ac:dyDescent="0.3">
      <c r="A228" s="23" t="s">
        <v>48</v>
      </c>
      <c r="B228" s="23">
        <v>2019147</v>
      </c>
      <c r="C228" s="28" t="s">
        <v>6</v>
      </c>
      <c r="D228" s="30">
        <v>9.4</v>
      </c>
      <c r="E228" s="24" t="s">
        <v>30</v>
      </c>
      <c r="F228" s="28" t="s">
        <v>52</v>
      </c>
      <c r="G228" s="26">
        <v>2</v>
      </c>
      <c r="H228" s="21" t="s">
        <v>9</v>
      </c>
      <c r="I228" s="29" t="s">
        <v>9</v>
      </c>
      <c r="J228" s="23" t="s">
        <v>20</v>
      </c>
    </row>
    <row r="229" spans="1:10" ht="15" customHeight="1" x14ac:dyDescent="0.3">
      <c r="A229" s="23" t="s">
        <v>48</v>
      </c>
      <c r="B229" s="23">
        <v>2019148</v>
      </c>
      <c r="C229" s="28" t="s">
        <v>3</v>
      </c>
      <c r="D229" s="30">
        <v>8.1999999999999993</v>
      </c>
      <c r="E229" s="24" t="s">
        <v>30</v>
      </c>
      <c r="F229" s="28" t="s">
        <v>52</v>
      </c>
      <c r="G229" s="26">
        <v>1</v>
      </c>
      <c r="H229" s="21" t="s">
        <v>9</v>
      </c>
      <c r="I229" s="29" t="s">
        <v>9</v>
      </c>
      <c r="J229" s="23" t="s">
        <v>20</v>
      </c>
    </row>
    <row r="230" spans="1:10" ht="15" customHeight="1" x14ac:dyDescent="0.3">
      <c r="A230" s="23" t="s">
        <v>48</v>
      </c>
      <c r="B230" s="23">
        <v>2019152</v>
      </c>
      <c r="C230" s="28" t="s">
        <v>6</v>
      </c>
      <c r="D230" s="30">
        <v>9.1999999999999993</v>
      </c>
      <c r="E230" s="24" t="s">
        <v>30</v>
      </c>
      <c r="F230" s="28" t="s">
        <v>52</v>
      </c>
      <c r="G230" s="26">
        <v>4</v>
      </c>
      <c r="H230" s="21" t="s">
        <v>21</v>
      </c>
      <c r="I230" s="29" t="s">
        <v>21</v>
      </c>
      <c r="J230" s="28" t="s">
        <v>20</v>
      </c>
    </row>
    <row r="231" spans="1:10" ht="15" customHeight="1" x14ac:dyDescent="0.3">
      <c r="A231" s="23" t="s">
        <v>48</v>
      </c>
      <c r="B231" s="23">
        <v>2019156</v>
      </c>
      <c r="C231" s="28" t="s">
        <v>6</v>
      </c>
      <c r="D231" s="30">
        <v>8.1999999999999993</v>
      </c>
      <c r="E231" s="24" t="s">
        <v>30</v>
      </c>
      <c r="F231" s="28" t="s">
        <v>52</v>
      </c>
      <c r="G231" s="26">
        <v>1</v>
      </c>
      <c r="H231" s="26" t="s">
        <v>21</v>
      </c>
      <c r="I231" s="29" t="s">
        <v>21</v>
      </c>
      <c r="J231" s="23" t="s">
        <v>20</v>
      </c>
    </row>
    <row r="232" spans="1:10" ht="15" customHeight="1" x14ac:dyDescent="0.3">
      <c r="A232" s="23" t="s">
        <v>48</v>
      </c>
      <c r="B232" s="23">
        <v>2019158</v>
      </c>
      <c r="C232" s="28" t="s">
        <v>6</v>
      </c>
      <c r="D232" s="27" t="s">
        <v>36</v>
      </c>
      <c r="E232" s="24" t="s">
        <v>30</v>
      </c>
      <c r="F232" s="28" t="s">
        <v>52</v>
      </c>
      <c r="G232" s="26">
        <v>2</v>
      </c>
      <c r="H232" s="26" t="s">
        <v>21</v>
      </c>
      <c r="I232" s="26" t="s">
        <v>21</v>
      </c>
      <c r="J232" s="23" t="s">
        <v>20</v>
      </c>
    </row>
    <row r="233" spans="1:10" ht="15" customHeight="1" x14ac:dyDescent="0.3">
      <c r="A233" s="23" t="s">
        <v>48</v>
      </c>
      <c r="B233" s="23">
        <v>2019160</v>
      </c>
      <c r="C233" s="28" t="s">
        <v>36</v>
      </c>
      <c r="D233" s="27" t="s">
        <v>36</v>
      </c>
      <c r="E233" s="24" t="s">
        <v>30</v>
      </c>
      <c r="F233" s="28" t="s">
        <v>52</v>
      </c>
      <c r="G233" s="26">
        <v>2</v>
      </c>
      <c r="H233" s="26" t="s">
        <v>21</v>
      </c>
      <c r="I233" s="26" t="s">
        <v>21</v>
      </c>
      <c r="J233" s="23" t="s">
        <v>20</v>
      </c>
    </row>
    <row r="234" spans="1:10" ht="15" customHeight="1" x14ac:dyDescent="0.3">
      <c r="A234" s="23" t="s">
        <v>48</v>
      </c>
      <c r="B234" s="23">
        <v>2019204</v>
      </c>
      <c r="C234" s="28" t="s">
        <v>6</v>
      </c>
      <c r="D234" s="30">
        <v>10</v>
      </c>
      <c r="E234" s="24" t="s">
        <v>15</v>
      </c>
      <c r="F234" s="28" t="s">
        <v>53</v>
      </c>
      <c r="G234" s="26">
        <v>7</v>
      </c>
      <c r="H234" s="26" t="s">
        <v>21</v>
      </c>
      <c r="I234" s="26" t="s">
        <v>21</v>
      </c>
      <c r="J234" s="23" t="s">
        <v>20</v>
      </c>
    </row>
    <row r="235" spans="1:10" x14ac:dyDescent="0.3">
      <c r="A235" s="23" t="s">
        <v>48</v>
      </c>
      <c r="B235" s="23">
        <v>2019215</v>
      </c>
      <c r="C235" s="28" t="s">
        <v>6</v>
      </c>
      <c r="D235" s="30">
        <v>9</v>
      </c>
      <c r="E235" s="24" t="s">
        <v>15</v>
      </c>
      <c r="F235" s="28" t="s">
        <v>53</v>
      </c>
      <c r="G235" s="22">
        <v>6</v>
      </c>
      <c r="H235" s="26" t="s">
        <v>21</v>
      </c>
      <c r="I235" s="26" t="s">
        <v>21</v>
      </c>
      <c r="J235" s="23" t="s">
        <v>20</v>
      </c>
    </row>
    <row r="236" spans="1:10" x14ac:dyDescent="0.3">
      <c r="A236" s="23" t="s">
        <v>48</v>
      </c>
      <c r="B236" s="23">
        <v>2019219</v>
      </c>
      <c r="C236" s="28" t="s">
        <v>6</v>
      </c>
      <c r="D236" s="30">
        <v>10.4</v>
      </c>
      <c r="E236" s="24" t="s">
        <v>15</v>
      </c>
      <c r="F236" s="28" t="s">
        <v>53</v>
      </c>
      <c r="G236" s="22">
        <v>7</v>
      </c>
      <c r="H236" s="26" t="s">
        <v>21</v>
      </c>
      <c r="I236" s="26" t="s">
        <v>21</v>
      </c>
      <c r="J236" s="23" t="s">
        <v>20</v>
      </c>
    </row>
    <row r="237" spans="1:10" x14ac:dyDescent="0.3">
      <c r="A237" s="23" t="s">
        <v>48</v>
      </c>
      <c r="B237" s="23">
        <v>2019223</v>
      </c>
      <c r="C237" s="28" t="s">
        <v>6</v>
      </c>
      <c r="D237" s="27" t="s">
        <v>36</v>
      </c>
      <c r="E237" s="24" t="s">
        <v>15</v>
      </c>
      <c r="F237" s="28" t="s">
        <v>53</v>
      </c>
      <c r="G237" s="22">
        <v>2</v>
      </c>
      <c r="H237" s="21" t="s">
        <v>8</v>
      </c>
      <c r="I237" s="26" t="s">
        <v>8</v>
      </c>
      <c r="J237" s="23" t="s">
        <v>20</v>
      </c>
    </row>
    <row r="238" spans="1:10" x14ac:dyDescent="0.3">
      <c r="A238" s="23" t="s">
        <v>48</v>
      </c>
      <c r="B238" s="23">
        <v>2019224</v>
      </c>
      <c r="C238" s="28" t="s">
        <v>6</v>
      </c>
      <c r="D238" s="30">
        <v>8.1999999999999993</v>
      </c>
      <c r="E238" s="24" t="s">
        <v>15</v>
      </c>
      <c r="F238" s="28" t="s">
        <v>53</v>
      </c>
      <c r="G238" s="22">
        <v>4</v>
      </c>
      <c r="H238" s="26" t="s">
        <v>21</v>
      </c>
      <c r="I238" s="26" t="s">
        <v>21</v>
      </c>
      <c r="J238" s="23" t="s">
        <v>20</v>
      </c>
    </row>
    <row r="239" spans="1:10" x14ac:dyDescent="0.3">
      <c r="A239" s="23" t="s">
        <v>48</v>
      </c>
      <c r="B239" s="23">
        <v>2019225</v>
      </c>
      <c r="C239" s="28" t="s">
        <v>6</v>
      </c>
      <c r="D239" s="30">
        <v>8</v>
      </c>
      <c r="E239" s="24" t="s">
        <v>15</v>
      </c>
      <c r="F239" s="28" t="s">
        <v>53</v>
      </c>
      <c r="G239" s="22">
        <v>1</v>
      </c>
      <c r="H239" s="23" t="s">
        <v>5</v>
      </c>
      <c r="I239" s="26" t="s">
        <v>8</v>
      </c>
      <c r="J239" s="23" t="s">
        <v>20</v>
      </c>
    </row>
    <row r="240" spans="1:10" x14ac:dyDescent="0.3">
      <c r="A240" s="23" t="s">
        <v>48</v>
      </c>
      <c r="B240" s="23">
        <v>2019226</v>
      </c>
      <c r="C240" s="28" t="s">
        <v>6</v>
      </c>
      <c r="D240" s="30">
        <v>8.4</v>
      </c>
      <c r="E240" s="24" t="s">
        <v>15</v>
      </c>
      <c r="F240" s="28" t="s">
        <v>53</v>
      </c>
      <c r="G240" s="22">
        <v>2</v>
      </c>
      <c r="H240" s="23" t="s">
        <v>5</v>
      </c>
      <c r="I240" s="26" t="s">
        <v>8</v>
      </c>
      <c r="J240" s="23" t="s">
        <v>20</v>
      </c>
    </row>
    <row r="241" spans="1:10" x14ac:dyDescent="0.3">
      <c r="A241" s="23" t="s">
        <v>48</v>
      </c>
      <c r="B241" s="23">
        <v>2019228</v>
      </c>
      <c r="C241" s="28" t="s">
        <v>6</v>
      </c>
      <c r="D241" s="30">
        <v>10.4</v>
      </c>
      <c r="E241" s="24" t="s">
        <v>15</v>
      </c>
      <c r="F241" s="28" t="s">
        <v>53</v>
      </c>
      <c r="G241" s="22">
        <v>4</v>
      </c>
      <c r="H241" s="26" t="s">
        <v>21</v>
      </c>
      <c r="I241" s="26" t="s">
        <v>21</v>
      </c>
      <c r="J241" s="23" t="s">
        <v>20</v>
      </c>
    </row>
    <row r="242" spans="1:10" x14ac:dyDescent="0.3">
      <c r="A242" s="23" t="s">
        <v>48</v>
      </c>
      <c r="B242" s="23">
        <v>2019232</v>
      </c>
      <c r="C242" s="28" t="s">
        <v>6</v>
      </c>
      <c r="D242" s="30">
        <v>8.1999999999999993</v>
      </c>
      <c r="E242" s="24" t="s">
        <v>15</v>
      </c>
      <c r="F242" s="28" t="s">
        <v>53</v>
      </c>
      <c r="G242" s="22">
        <v>2</v>
      </c>
      <c r="H242" s="26" t="s">
        <v>21</v>
      </c>
      <c r="I242" s="26" t="s">
        <v>21</v>
      </c>
      <c r="J242" s="23" t="s">
        <v>20</v>
      </c>
    </row>
    <row r="243" spans="1:10" x14ac:dyDescent="0.3">
      <c r="A243" s="23" t="s">
        <v>48</v>
      </c>
      <c r="B243" s="23">
        <v>2019233</v>
      </c>
      <c r="C243" s="28" t="s">
        <v>6</v>
      </c>
      <c r="D243" s="30">
        <v>8.4</v>
      </c>
      <c r="E243" s="24" t="s">
        <v>15</v>
      </c>
      <c r="F243" s="28" t="s">
        <v>53</v>
      </c>
      <c r="G243" s="22">
        <v>2</v>
      </c>
      <c r="H243" s="26" t="s">
        <v>21</v>
      </c>
      <c r="I243" s="26" t="s">
        <v>21</v>
      </c>
      <c r="J243" s="23" t="s">
        <v>20</v>
      </c>
    </row>
    <row r="244" spans="1:10" x14ac:dyDescent="0.3">
      <c r="A244" s="23" t="s">
        <v>48</v>
      </c>
      <c r="B244" s="23">
        <v>2019235</v>
      </c>
      <c r="C244" s="28" t="s">
        <v>3</v>
      </c>
      <c r="D244" s="30">
        <v>6.6</v>
      </c>
      <c r="E244" s="24" t="s">
        <v>15</v>
      </c>
      <c r="F244" s="28" t="s">
        <v>53</v>
      </c>
      <c r="G244" s="22">
        <v>1</v>
      </c>
      <c r="H244" s="26" t="s">
        <v>21</v>
      </c>
      <c r="I244" s="26" t="s">
        <v>21</v>
      </c>
      <c r="J244" s="23" t="s">
        <v>20</v>
      </c>
    </row>
    <row r="245" spans="1:10" x14ac:dyDescent="0.3">
      <c r="A245" s="23" t="s">
        <v>48</v>
      </c>
      <c r="B245" s="23">
        <v>2019236</v>
      </c>
      <c r="C245" s="28" t="s">
        <v>6</v>
      </c>
      <c r="D245" s="30">
        <v>10.199999999999999</v>
      </c>
      <c r="E245" s="24" t="s">
        <v>15</v>
      </c>
      <c r="F245" s="28" t="s">
        <v>53</v>
      </c>
      <c r="G245" s="22">
        <v>2</v>
      </c>
      <c r="H245" s="26" t="s">
        <v>21</v>
      </c>
      <c r="I245" s="26" t="s">
        <v>21</v>
      </c>
      <c r="J245" s="23" t="s">
        <v>20</v>
      </c>
    </row>
    <row r="246" spans="1:10" x14ac:dyDescent="0.3">
      <c r="A246" s="23" t="s">
        <v>48</v>
      </c>
      <c r="B246" s="23">
        <v>2019240</v>
      </c>
      <c r="C246" s="28" t="s">
        <v>6</v>
      </c>
      <c r="D246" s="30">
        <v>9.1999999999999993</v>
      </c>
      <c r="E246" s="24" t="s">
        <v>15</v>
      </c>
      <c r="F246" s="28" t="s">
        <v>53</v>
      </c>
      <c r="G246" s="22">
        <v>1</v>
      </c>
      <c r="H246" s="26" t="s">
        <v>21</v>
      </c>
      <c r="I246" s="26" t="s">
        <v>21</v>
      </c>
      <c r="J246" s="23" t="s">
        <v>20</v>
      </c>
    </row>
    <row r="247" spans="1:10" x14ac:dyDescent="0.3">
      <c r="A247" s="23" t="s">
        <v>49</v>
      </c>
      <c r="B247" s="22">
        <v>2020101</v>
      </c>
      <c r="C247" s="28" t="s">
        <v>6</v>
      </c>
      <c r="D247" s="30">
        <v>9.5</v>
      </c>
      <c r="E247" s="24" t="s">
        <v>15</v>
      </c>
      <c r="F247" s="28" t="s">
        <v>53</v>
      </c>
      <c r="G247" s="22">
        <v>8</v>
      </c>
      <c r="H247" s="26" t="s">
        <v>21</v>
      </c>
      <c r="I247" s="26" t="s">
        <v>21</v>
      </c>
      <c r="J247" s="23" t="s">
        <v>20</v>
      </c>
    </row>
    <row r="248" spans="1:10" x14ac:dyDescent="0.3">
      <c r="A248" s="23" t="s">
        <v>49</v>
      </c>
      <c r="B248" s="22">
        <v>2020106</v>
      </c>
      <c r="C248" s="28" t="s">
        <v>3</v>
      </c>
      <c r="D248" s="30">
        <v>7.5</v>
      </c>
      <c r="E248" s="24" t="s">
        <v>15</v>
      </c>
      <c r="F248" s="28" t="s">
        <v>53</v>
      </c>
      <c r="G248" s="22">
        <v>8</v>
      </c>
      <c r="H248" s="26" t="s">
        <v>21</v>
      </c>
      <c r="I248" s="26" t="s">
        <v>21</v>
      </c>
      <c r="J248" s="23" t="s">
        <v>20</v>
      </c>
    </row>
    <row r="249" spans="1:10" x14ac:dyDescent="0.3">
      <c r="A249" s="23" t="s">
        <v>49</v>
      </c>
      <c r="B249" s="22">
        <v>2020112</v>
      </c>
      <c r="C249" s="28" t="s">
        <v>3</v>
      </c>
      <c r="D249" s="30">
        <v>7.5</v>
      </c>
      <c r="E249" s="24" t="s">
        <v>15</v>
      </c>
      <c r="F249" s="28" t="s">
        <v>53</v>
      </c>
      <c r="G249" s="22">
        <v>4</v>
      </c>
      <c r="H249" s="23" t="s">
        <v>9</v>
      </c>
      <c r="I249" s="29" t="s">
        <v>9</v>
      </c>
      <c r="J249" s="23" t="s">
        <v>20</v>
      </c>
    </row>
    <row r="250" spans="1:10" x14ac:dyDescent="0.3">
      <c r="A250" s="23" t="s">
        <v>49</v>
      </c>
      <c r="B250" s="22">
        <v>2020114</v>
      </c>
      <c r="C250" s="28" t="s">
        <v>6</v>
      </c>
      <c r="D250" s="30">
        <v>6.5</v>
      </c>
      <c r="E250" s="24" t="s">
        <v>15</v>
      </c>
      <c r="F250" s="28" t="s">
        <v>53</v>
      </c>
      <c r="G250" s="22">
        <v>1</v>
      </c>
      <c r="H250" s="23" t="s">
        <v>12</v>
      </c>
      <c r="I250" s="26" t="s">
        <v>12</v>
      </c>
      <c r="J250" s="23" t="s">
        <v>20</v>
      </c>
    </row>
    <row r="251" spans="1:10" x14ac:dyDescent="0.3">
      <c r="A251" s="23" t="s">
        <v>49</v>
      </c>
      <c r="B251" s="22">
        <v>2020123</v>
      </c>
      <c r="C251" s="28" t="s">
        <v>6</v>
      </c>
      <c r="D251" s="30">
        <v>10</v>
      </c>
      <c r="E251" s="24" t="s">
        <v>15</v>
      </c>
      <c r="F251" s="28" t="s">
        <v>53</v>
      </c>
      <c r="G251" s="22">
        <v>2</v>
      </c>
      <c r="H251" s="23" t="s">
        <v>12</v>
      </c>
      <c r="I251" s="26" t="s">
        <v>12</v>
      </c>
      <c r="J251" s="23" t="s">
        <v>20</v>
      </c>
    </row>
    <row r="252" spans="1:10" x14ac:dyDescent="0.3">
      <c r="A252" s="23" t="s">
        <v>49</v>
      </c>
      <c r="B252" s="22">
        <v>2020124</v>
      </c>
      <c r="C252" s="28" t="s">
        <v>6</v>
      </c>
      <c r="D252" s="27" t="s">
        <v>36</v>
      </c>
      <c r="E252" s="24" t="s">
        <v>15</v>
      </c>
      <c r="F252" s="28" t="s">
        <v>53</v>
      </c>
      <c r="G252" s="22">
        <v>1</v>
      </c>
      <c r="H252" s="23" t="s">
        <v>9</v>
      </c>
      <c r="I252" s="29" t="s">
        <v>9</v>
      </c>
      <c r="J252" s="23" t="s">
        <v>20</v>
      </c>
    </row>
    <row r="253" spans="1:10" x14ac:dyDescent="0.3">
      <c r="A253" s="23" t="s">
        <v>49</v>
      </c>
      <c r="B253" s="22">
        <v>2020126</v>
      </c>
      <c r="C253" s="28" t="s">
        <v>3</v>
      </c>
      <c r="D253" s="30">
        <v>7.5</v>
      </c>
      <c r="E253" s="24" t="s">
        <v>15</v>
      </c>
      <c r="F253" s="28" t="s">
        <v>53</v>
      </c>
      <c r="G253" s="22">
        <v>1</v>
      </c>
      <c r="H253" s="23" t="s">
        <v>5</v>
      </c>
      <c r="I253" s="26" t="s">
        <v>8</v>
      </c>
      <c r="J253" s="23" t="s">
        <v>20</v>
      </c>
    </row>
    <row r="254" spans="1:10" x14ac:dyDescent="0.3">
      <c r="A254" s="23" t="s">
        <v>49</v>
      </c>
      <c r="B254" s="22">
        <v>2020129</v>
      </c>
      <c r="C254" s="28" t="s">
        <v>3</v>
      </c>
      <c r="D254" s="30">
        <v>7.9</v>
      </c>
      <c r="E254" s="24" t="s">
        <v>15</v>
      </c>
      <c r="F254" s="28" t="s">
        <v>53</v>
      </c>
      <c r="G254" s="22">
        <v>5</v>
      </c>
      <c r="H254" s="21" t="s">
        <v>21</v>
      </c>
      <c r="I254" s="29" t="s">
        <v>21</v>
      </c>
      <c r="J254" s="28" t="s">
        <v>20</v>
      </c>
    </row>
    <row r="255" spans="1:10" x14ac:dyDescent="0.3">
      <c r="A255" s="23" t="s">
        <v>49</v>
      </c>
      <c r="B255" s="22">
        <v>2020139</v>
      </c>
      <c r="C255" s="28" t="s">
        <v>3</v>
      </c>
      <c r="D255" s="30">
        <v>10</v>
      </c>
      <c r="E255" s="24" t="s">
        <v>15</v>
      </c>
      <c r="F255" s="28" t="s">
        <v>53</v>
      </c>
      <c r="G255" s="22">
        <v>5</v>
      </c>
      <c r="H255" s="21" t="s">
        <v>21</v>
      </c>
      <c r="I255" s="29" t="s">
        <v>21</v>
      </c>
      <c r="J255" s="28" t="s">
        <v>20</v>
      </c>
    </row>
    <row r="256" spans="1:10" x14ac:dyDescent="0.3">
      <c r="A256" s="23" t="s">
        <v>49</v>
      </c>
      <c r="B256" s="22">
        <v>2020141</v>
      </c>
      <c r="C256" s="28" t="s">
        <v>3</v>
      </c>
      <c r="D256" s="27" t="s">
        <v>36</v>
      </c>
      <c r="E256" s="24" t="s">
        <v>15</v>
      </c>
      <c r="F256" s="28" t="s">
        <v>53</v>
      </c>
      <c r="G256" s="22">
        <v>2</v>
      </c>
      <c r="H256" s="26" t="s">
        <v>21</v>
      </c>
      <c r="I256" s="26" t="s">
        <v>21</v>
      </c>
      <c r="J256" s="23" t="s">
        <v>20</v>
      </c>
    </row>
    <row r="257" spans="1:10" x14ac:dyDescent="0.3">
      <c r="A257" s="23" t="s">
        <v>50</v>
      </c>
      <c r="B257" s="23">
        <v>2021105</v>
      </c>
      <c r="C257" s="28" t="s">
        <v>6</v>
      </c>
      <c r="D257" s="30">
        <v>9.5</v>
      </c>
      <c r="E257" s="24" t="s">
        <v>15</v>
      </c>
      <c r="F257" s="28" t="s">
        <v>53</v>
      </c>
      <c r="G257" s="22">
        <v>5</v>
      </c>
      <c r="H257" s="23" t="s">
        <v>8</v>
      </c>
      <c r="I257" s="26" t="s">
        <v>8</v>
      </c>
      <c r="J257" s="23" t="s">
        <v>20</v>
      </c>
    </row>
    <row r="258" spans="1:10" x14ac:dyDescent="0.3">
      <c r="A258" s="23" t="s">
        <v>50</v>
      </c>
      <c r="B258" s="22">
        <v>2021112</v>
      </c>
      <c r="C258" s="28" t="s">
        <v>3</v>
      </c>
      <c r="D258" s="30">
        <v>7</v>
      </c>
      <c r="E258" s="23" t="s">
        <v>14</v>
      </c>
      <c r="F258" s="28" t="s">
        <v>52</v>
      </c>
      <c r="G258" s="22">
        <v>2</v>
      </c>
      <c r="H258" s="23" t="s">
        <v>5</v>
      </c>
      <c r="I258" s="26" t="s">
        <v>8</v>
      </c>
      <c r="J258" s="23" t="s">
        <v>20</v>
      </c>
    </row>
    <row r="259" spans="1:10" x14ac:dyDescent="0.3">
      <c r="A259" s="23" t="s">
        <v>50</v>
      </c>
      <c r="B259" s="22">
        <v>2021114</v>
      </c>
      <c r="C259" s="28" t="s">
        <v>6</v>
      </c>
      <c r="D259" s="30">
        <v>10</v>
      </c>
      <c r="E259" s="24" t="s">
        <v>15</v>
      </c>
      <c r="F259" s="28" t="s">
        <v>53</v>
      </c>
      <c r="G259" s="22">
        <v>4</v>
      </c>
      <c r="H259" s="23" t="s">
        <v>8</v>
      </c>
      <c r="I259" s="26" t="s">
        <v>8</v>
      </c>
      <c r="J259" s="23" t="s">
        <v>20</v>
      </c>
    </row>
    <row r="260" spans="1:10" x14ac:dyDescent="0.3">
      <c r="A260" s="23" t="s">
        <v>50</v>
      </c>
      <c r="B260" s="22">
        <v>2021115</v>
      </c>
      <c r="C260" s="28" t="s">
        <v>6</v>
      </c>
      <c r="D260" s="30">
        <v>7.5</v>
      </c>
      <c r="E260" s="24" t="s">
        <v>15</v>
      </c>
      <c r="F260" s="28" t="s">
        <v>53</v>
      </c>
      <c r="G260" s="22">
        <v>0</v>
      </c>
      <c r="H260" s="23" t="s">
        <v>8</v>
      </c>
      <c r="I260" s="26" t="s">
        <v>8</v>
      </c>
      <c r="J260" s="23" t="s">
        <v>20</v>
      </c>
    </row>
    <row r="261" spans="1:10" x14ac:dyDescent="0.3">
      <c r="A261" s="23" t="s">
        <v>50</v>
      </c>
      <c r="B261" s="22">
        <v>2021117</v>
      </c>
      <c r="C261" s="28" t="s">
        <v>6</v>
      </c>
      <c r="D261" s="30">
        <v>8.5</v>
      </c>
      <c r="E261" s="24" t="s">
        <v>15</v>
      </c>
      <c r="F261" s="28" t="s">
        <v>53</v>
      </c>
      <c r="G261" s="22">
        <v>1</v>
      </c>
      <c r="H261" s="23" t="s">
        <v>11</v>
      </c>
      <c r="I261" s="26" t="s">
        <v>8</v>
      </c>
      <c r="J261" s="23" t="s">
        <v>20</v>
      </c>
    </row>
    <row r="262" spans="1:10" x14ac:dyDescent="0.3">
      <c r="A262" s="23" t="s">
        <v>50</v>
      </c>
      <c r="B262" s="22">
        <v>2021118</v>
      </c>
      <c r="C262" s="28" t="s">
        <v>3</v>
      </c>
      <c r="D262" s="30">
        <v>8</v>
      </c>
      <c r="E262" s="24" t="s">
        <v>15</v>
      </c>
      <c r="F262" s="28" t="s">
        <v>53</v>
      </c>
      <c r="G262" s="22">
        <v>1</v>
      </c>
      <c r="H262" s="23" t="s">
        <v>13</v>
      </c>
      <c r="I262" s="26" t="s">
        <v>13</v>
      </c>
      <c r="J262" s="23" t="s">
        <v>20</v>
      </c>
    </row>
    <row r="263" spans="1:10" x14ac:dyDescent="0.3">
      <c r="A263" s="23" t="s">
        <v>50</v>
      </c>
      <c r="B263" s="22">
        <v>2021120</v>
      </c>
      <c r="C263" s="28" t="s">
        <v>6</v>
      </c>
      <c r="D263" s="30">
        <v>10</v>
      </c>
      <c r="E263" s="23" t="s">
        <v>14</v>
      </c>
      <c r="F263" s="28" t="s">
        <v>52</v>
      </c>
      <c r="G263" s="22">
        <v>4</v>
      </c>
      <c r="H263" s="23" t="s">
        <v>8</v>
      </c>
      <c r="I263" s="26" t="s">
        <v>8</v>
      </c>
      <c r="J263" s="23" t="s">
        <v>20</v>
      </c>
    </row>
    <row r="264" spans="1:10" x14ac:dyDescent="0.3">
      <c r="A264" s="23" t="s">
        <v>50</v>
      </c>
      <c r="B264" s="22">
        <v>2021123</v>
      </c>
      <c r="C264" s="28" t="s">
        <v>6</v>
      </c>
      <c r="D264" s="30">
        <v>8</v>
      </c>
      <c r="E264" s="23" t="s">
        <v>14</v>
      </c>
      <c r="F264" s="28" t="s">
        <v>52</v>
      </c>
      <c r="G264" s="22">
        <v>4</v>
      </c>
      <c r="H264" s="23" t="s">
        <v>8</v>
      </c>
      <c r="I264" s="26" t="s">
        <v>8</v>
      </c>
      <c r="J264" s="23" t="s">
        <v>20</v>
      </c>
    </row>
    <row r="265" spans="1:10" x14ac:dyDescent="0.3">
      <c r="A265" s="23" t="s">
        <v>50</v>
      </c>
      <c r="B265" s="22">
        <v>2021127</v>
      </c>
      <c r="C265" s="28" t="s">
        <v>3</v>
      </c>
      <c r="D265" s="30">
        <v>8</v>
      </c>
      <c r="E265" s="24" t="s">
        <v>15</v>
      </c>
      <c r="F265" s="28" t="s">
        <v>53</v>
      </c>
      <c r="G265" s="22">
        <v>6</v>
      </c>
      <c r="H265" s="26" t="s">
        <v>21</v>
      </c>
      <c r="I265" s="26" t="s">
        <v>21</v>
      </c>
      <c r="J265" s="23" t="s">
        <v>20</v>
      </c>
    </row>
    <row r="266" spans="1:10" x14ac:dyDescent="0.3">
      <c r="A266" s="23" t="s">
        <v>50</v>
      </c>
      <c r="B266" s="22">
        <v>2021129</v>
      </c>
      <c r="C266" s="28" t="s">
        <v>6</v>
      </c>
      <c r="D266" s="27" t="s">
        <v>36</v>
      </c>
      <c r="E266" s="24" t="s">
        <v>15</v>
      </c>
      <c r="F266" s="28" t="s">
        <v>53</v>
      </c>
      <c r="G266" s="22">
        <v>2</v>
      </c>
      <c r="H266" s="26" t="s">
        <v>21</v>
      </c>
      <c r="I266" s="26" t="s">
        <v>21</v>
      </c>
      <c r="J266" s="23" t="s">
        <v>20</v>
      </c>
    </row>
    <row r="267" spans="1:10" x14ac:dyDescent="0.3">
      <c r="A267" s="23" t="s">
        <v>50</v>
      </c>
      <c r="B267" s="22">
        <v>2021140</v>
      </c>
      <c r="C267" s="28" t="s">
        <v>6</v>
      </c>
      <c r="D267" s="27" t="s">
        <v>36</v>
      </c>
      <c r="E267" s="24" t="s">
        <v>14</v>
      </c>
      <c r="F267" s="28" t="s">
        <v>52</v>
      </c>
      <c r="G267" s="23">
        <v>3</v>
      </c>
      <c r="H267" s="23" t="s">
        <v>8</v>
      </c>
      <c r="I267" s="26" t="s">
        <v>8</v>
      </c>
      <c r="J267" s="23" t="s">
        <v>20</v>
      </c>
    </row>
    <row r="268" spans="1:10" x14ac:dyDescent="0.3">
      <c r="A268" s="23" t="s">
        <v>50</v>
      </c>
      <c r="B268" s="22">
        <v>2021141</v>
      </c>
      <c r="C268" s="28" t="s">
        <v>36</v>
      </c>
      <c r="D268" s="27" t="s">
        <v>36</v>
      </c>
      <c r="E268" s="24" t="s">
        <v>14</v>
      </c>
      <c r="F268" s="28" t="s">
        <v>52</v>
      </c>
      <c r="G268" s="22">
        <v>1</v>
      </c>
      <c r="H268" s="23" t="s">
        <v>9</v>
      </c>
      <c r="I268" s="29" t="s">
        <v>9</v>
      </c>
      <c r="J268" s="23" t="s">
        <v>20</v>
      </c>
    </row>
    <row r="269" spans="1:10" x14ac:dyDescent="0.3">
      <c r="A269" s="23" t="s">
        <v>50</v>
      </c>
      <c r="B269" s="22">
        <v>2021142</v>
      </c>
      <c r="C269" s="28" t="s">
        <v>36</v>
      </c>
      <c r="D269" s="27" t="s">
        <v>36</v>
      </c>
      <c r="E269" s="24" t="s">
        <v>14</v>
      </c>
      <c r="F269" s="28" t="s">
        <v>52</v>
      </c>
      <c r="G269" s="22">
        <v>2</v>
      </c>
      <c r="H269" s="26" t="s">
        <v>21</v>
      </c>
      <c r="I269" s="29" t="s">
        <v>21</v>
      </c>
      <c r="J269" s="23" t="s">
        <v>20</v>
      </c>
    </row>
    <row r="270" spans="1:10" x14ac:dyDescent="0.3">
      <c r="A270" s="23" t="s">
        <v>50</v>
      </c>
      <c r="B270" s="22">
        <v>2021145</v>
      </c>
      <c r="C270" s="28" t="s">
        <v>36</v>
      </c>
      <c r="D270" s="27" t="s">
        <v>36</v>
      </c>
      <c r="E270" s="24" t="s">
        <v>14</v>
      </c>
      <c r="F270" s="28" t="s">
        <v>52</v>
      </c>
      <c r="G270" s="22">
        <v>3</v>
      </c>
      <c r="H270" s="23" t="s">
        <v>5</v>
      </c>
      <c r="I270" s="26" t="s">
        <v>8</v>
      </c>
      <c r="J270" s="23" t="s">
        <v>20</v>
      </c>
    </row>
    <row r="271" spans="1:10" x14ac:dyDescent="0.3">
      <c r="A271" s="23" t="s">
        <v>50</v>
      </c>
      <c r="B271" s="22">
        <v>2021146</v>
      </c>
      <c r="C271" s="28" t="s">
        <v>3</v>
      </c>
      <c r="D271" s="27" t="s">
        <v>36</v>
      </c>
      <c r="E271" s="24" t="s">
        <v>14</v>
      </c>
      <c r="F271" s="28" t="s">
        <v>52</v>
      </c>
      <c r="G271" s="22">
        <v>2</v>
      </c>
      <c r="H271" s="23" t="s">
        <v>8</v>
      </c>
      <c r="I271" s="26" t="s">
        <v>8</v>
      </c>
      <c r="J271" s="23" t="s">
        <v>20</v>
      </c>
    </row>
  </sheetData>
  <autoFilter ref="A1:J271" xr:uid="{36C7C336-DF0E-4625-BA42-F1BB5D8FC120}"/>
  <sortState xmlns:xlrd2="http://schemas.microsoft.com/office/spreadsheetml/2017/richdata2" ref="A2:J271">
    <sortCondition ref="B2:B271"/>
  </sortState>
  <mergeCells count="2">
    <mergeCell ref="N4:V4"/>
    <mergeCell ref="N10:V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AAD5-06E8-4029-92B5-4261D59774A1}">
  <dimension ref="A1:AE140"/>
  <sheetViews>
    <sheetView tabSelected="1" topLeftCell="A63" zoomScale="90" zoomScaleNormal="90" workbookViewId="0">
      <selection activeCell="AJ109" sqref="AJ109"/>
    </sheetView>
  </sheetViews>
  <sheetFormatPr defaultColWidth="9.09765625" defaultRowHeight="13" x14ac:dyDescent="0.3"/>
  <cols>
    <col min="1" max="1" width="29" style="19" customWidth="1"/>
    <col min="2" max="10" width="5" style="19" bestFit="1" customWidth="1"/>
    <col min="11" max="11" width="5.59765625" style="19" bestFit="1" customWidth="1"/>
    <col min="12" max="12" width="6.69921875" style="19" customWidth="1"/>
    <col min="13" max="16" width="4.3984375" style="19" bestFit="1" customWidth="1"/>
    <col min="17" max="17" width="5" style="19" customWidth="1"/>
    <col min="18" max="18" width="5.3984375" style="19" bestFit="1" customWidth="1"/>
    <col min="19" max="21" width="4.3984375" style="19" bestFit="1" customWidth="1"/>
    <col min="22" max="22" width="2.09765625" style="19" customWidth="1"/>
    <col min="23" max="23" width="27.8984375" style="19" bestFit="1" customWidth="1"/>
    <col min="24" max="24" width="5.3984375" style="19" customWidth="1"/>
    <col min="25" max="16384" width="9.09765625" style="19"/>
  </cols>
  <sheetData>
    <row r="1" spans="1:25" x14ac:dyDescent="0.3">
      <c r="A1" s="38" t="s">
        <v>61</v>
      </c>
      <c r="B1" s="124" t="s">
        <v>55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 t="s">
        <v>18</v>
      </c>
      <c r="R1" s="125"/>
      <c r="S1" s="79"/>
      <c r="T1" s="79"/>
      <c r="U1" s="79"/>
      <c r="W1" s="123" t="s">
        <v>71</v>
      </c>
      <c r="X1" s="123"/>
      <c r="Y1" s="123"/>
    </row>
    <row r="2" spans="1:25" x14ac:dyDescent="0.3">
      <c r="A2" s="51" t="s">
        <v>16</v>
      </c>
      <c r="B2" s="48">
        <v>0</v>
      </c>
      <c r="C2" s="48">
        <v>1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8">
        <v>8</v>
      </c>
      <c r="K2" s="48">
        <v>9</v>
      </c>
      <c r="L2" s="48">
        <v>10</v>
      </c>
      <c r="M2" s="48">
        <v>11</v>
      </c>
      <c r="N2" s="48">
        <v>12</v>
      </c>
      <c r="O2" s="48">
        <v>13</v>
      </c>
      <c r="P2" s="48">
        <v>14</v>
      </c>
      <c r="Q2" s="48" t="s">
        <v>63</v>
      </c>
      <c r="R2" s="52" t="s">
        <v>62</v>
      </c>
      <c r="S2" s="79"/>
      <c r="T2" s="79"/>
      <c r="U2" s="79"/>
    </row>
    <row r="3" spans="1:25" x14ac:dyDescent="0.3">
      <c r="A3" s="6" t="s">
        <v>23</v>
      </c>
      <c r="B3" s="2">
        <v>4</v>
      </c>
      <c r="C3" s="2">
        <v>19</v>
      </c>
      <c r="D3" s="2">
        <v>20</v>
      </c>
      <c r="E3" s="2">
        <v>17</v>
      </c>
      <c r="F3" s="2">
        <v>15</v>
      </c>
      <c r="G3" s="2">
        <v>15</v>
      </c>
      <c r="H3" s="2">
        <v>6</v>
      </c>
      <c r="I3" s="2">
        <v>6</v>
      </c>
      <c r="J3" s="2">
        <v>2</v>
      </c>
      <c r="K3" s="2">
        <v>4</v>
      </c>
      <c r="L3" s="2">
        <v>1</v>
      </c>
      <c r="M3" s="2">
        <v>4</v>
      </c>
      <c r="N3" s="2">
        <v>1</v>
      </c>
      <c r="O3" s="2"/>
      <c r="P3" s="2">
        <v>1</v>
      </c>
      <c r="Q3" s="1">
        <f>SUM(B3:P3)</f>
        <v>115</v>
      </c>
      <c r="R3" s="46">
        <f>Q3/Q11</f>
        <v>0.42592592592592593</v>
      </c>
      <c r="S3" s="82"/>
      <c r="T3" s="82"/>
      <c r="U3" s="82"/>
      <c r="W3" s="76" t="s">
        <v>16</v>
      </c>
      <c r="X3" s="77" t="s">
        <v>63</v>
      </c>
      <c r="Y3" s="77" t="s">
        <v>70</v>
      </c>
    </row>
    <row r="4" spans="1:25" x14ac:dyDescent="0.3">
      <c r="A4" s="6" t="s">
        <v>9</v>
      </c>
      <c r="B4" s="2">
        <v>1</v>
      </c>
      <c r="C4" s="2">
        <v>11</v>
      </c>
      <c r="D4" s="2">
        <v>6</v>
      </c>
      <c r="E4" s="2">
        <v>7</v>
      </c>
      <c r="F4" s="2">
        <v>3</v>
      </c>
      <c r="G4" s="2">
        <v>4</v>
      </c>
      <c r="H4" s="2">
        <v>3</v>
      </c>
      <c r="I4" s="2">
        <v>4</v>
      </c>
      <c r="J4" s="2">
        <v>5</v>
      </c>
      <c r="K4" s="2">
        <v>1</v>
      </c>
      <c r="L4" s="2"/>
      <c r="M4" s="2">
        <v>4</v>
      </c>
      <c r="N4" s="2">
        <v>1</v>
      </c>
      <c r="O4" s="2"/>
      <c r="P4" s="2"/>
      <c r="Q4" s="1">
        <f t="shared" ref="Q4:Q10" si="0">SUM(B4:P4)</f>
        <v>50</v>
      </c>
      <c r="R4" s="46">
        <f>Q4/Q11</f>
        <v>0.18518518518518517</v>
      </c>
      <c r="S4" s="82"/>
      <c r="T4" s="82"/>
      <c r="U4" s="82"/>
      <c r="W4" s="2" t="s">
        <v>23</v>
      </c>
      <c r="X4" s="19">
        <v>115</v>
      </c>
      <c r="Y4" s="72">
        <v>0.42592592592592593</v>
      </c>
    </row>
    <row r="5" spans="1:25" x14ac:dyDescent="0.3">
      <c r="A5" s="6" t="s">
        <v>12</v>
      </c>
      <c r="B5" s="2">
        <v>3</v>
      </c>
      <c r="C5" s="2">
        <v>5</v>
      </c>
      <c r="D5" s="2">
        <v>3</v>
      </c>
      <c r="E5" s="2">
        <v>3</v>
      </c>
      <c r="F5" s="2">
        <v>3</v>
      </c>
      <c r="G5" s="2"/>
      <c r="H5" s="2"/>
      <c r="I5" s="2"/>
      <c r="J5" s="2"/>
      <c r="K5" s="2">
        <v>1</v>
      </c>
      <c r="L5" s="2"/>
      <c r="M5" s="2"/>
      <c r="N5" s="2"/>
      <c r="O5" s="2"/>
      <c r="P5" s="2"/>
      <c r="Q5" s="1">
        <f t="shared" si="0"/>
        <v>18</v>
      </c>
      <c r="R5" s="46">
        <f>Q5/Q11</f>
        <v>6.6666666666666666E-2</v>
      </c>
      <c r="S5" s="82"/>
      <c r="T5" s="82"/>
      <c r="U5" s="82"/>
      <c r="W5" s="2" t="s">
        <v>9</v>
      </c>
      <c r="X5" s="19">
        <v>50</v>
      </c>
      <c r="Y5" s="72">
        <v>0.18518518518518517</v>
      </c>
    </row>
    <row r="6" spans="1:25" x14ac:dyDescent="0.3">
      <c r="A6" s="6" t="s">
        <v>13</v>
      </c>
      <c r="B6" s="2">
        <v>1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">
        <f t="shared" si="0"/>
        <v>2</v>
      </c>
      <c r="R6" s="46">
        <f>Q6/Q11</f>
        <v>7.4074074074074077E-3</v>
      </c>
      <c r="S6" s="82"/>
      <c r="T6" s="82"/>
      <c r="U6" s="82"/>
      <c r="W6" s="2" t="s">
        <v>12</v>
      </c>
      <c r="X6" s="19">
        <v>18</v>
      </c>
      <c r="Y6" s="72">
        <v>6.6666666666666666E-2</v>
      </c>
    </row>
    <row r="7" spans="1:25" x14ac:dyDescent="0.3">
      <c r="A7" s="6" t="s">
        <v>21</v>
      </c>
      <c r="B7" s="2">
        <v>3</v>
      </c>
      <c r="C7" s="2">
        <v>8</v>
      </c>
      <c r="D7" s="2">
        <v>12</v>
      </c>
      <c r="E7" s="2">
        <v>3</v>
      </c>
      <c r="F7" s="2">
        <v>5</v>
      </c>
      <c r="G7" s="2">
        <v>7</v>
      </c>
      <c r="H7" s="2">
        <v>2</v>
      </c>
      <c r="I7" s="2">
        <v>3</v>
      </c>
      <c r="J7" s="2">
        <v>3</v>
      </c>
      <c r="K7" s="2">
        <v>2</v>
      </c>
      <c r="L7" s="2">
        <v>1</v>
      </c>
      <c r="M7" s="2">
        <v>1</v>
      </c>
      <c r="N7" s="2"/>
      <c r="O7" s="2">
        <v>1</v>
      </c>
      <c r="P7" s="2">
        <v>1</v>
      </c>
      <c r="Q7" s="1">
        <f t="shared" si="0"/>
        <v>52</v>
      </c>
      <c r="R7" s="46">
        <f>Q7/Q11</f>
        <v>0.19259259259259259</v>
      </c>
      <c r="S7" s="82"/>
      <c r="T7" s="82"/>
      <c r="U7" s="82"/>
      <c r="W7" s="2" t="s">
        <v>13</v>
      </c>
      <c r="X7" s="19">
        <v>2</v>
      </c>
      <c r="Y7" s="72">
        <v>7.4074074074074077E-3</v>
      </c>
    </row>
    <row r="8" spans="1:25" x14ac:dyDescent="0.3">
      <c r="A8" s="6" t="s">
        <v>17</v>
      </c>
      <c r="B8" s="2">
        <v>4</v>
      </c>
      <c r="C8" s="2">
        <v>4</v>
      </c>
      <c r="D8" s="2">
        <v>3</v>
      </c>
      <c r="E8" s="2">
        <v>1</v>
      </c>
      <c r="F8" s="2"/>
      <c r="G8" s="2">
        <v>3</v>
      </c>
      <c r="H8" s="2"/>
      <c r="I8" s="2">
        <v>1</v>
      </c>
      <c r="J8" s="2"/>
      <c r="K8" s="2">
        <v>2</v>
      </c>
      <c r="L8" s="2"/>
      <c r="M8" s="2">
        <v>1</v>
      </c>
      <c r="N8" s="2"/>
      <c r="O8" s="2"/>
      <c r="P8" s="2"/>
      <c r="Q8" s="1">
        <f t="shared" si="0"/>
        <v>19</v>
      </c>
      <c r="R8" s="46">
        <f>Q8/Q11</f>
        <v>7.0370370370370375E-2</v>
      </c>
      <c r="S8" s="82"/>
      <c r="T8" s="82"/>
      <c r="U8" s="82"/>
      <c r="W8" s="2" t="s">
        <v>21</v>
      </c>
      <c r="X8" s="19">
        <v>52</v>
      </c>
      <c r="Y8" s="72">
        <v>0.19259259259259259</v>
      </c>
    </row>
    <row r="9" spans="1:25" ht="13.5" customHeight="1" x14ac:dyDescent="0.3">
      <c r="A9" s="6" t="s">
        <v>40</v>
      </c>
      <c r="B9" s="2"/>
      <c r="C9" s="2">
        <v>5</v>
      </c>
      <c r="D9" s="2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>
        <f t="shared" si="0"/>
        <v>8</v>
      </c>
      <c r="R9" s="46">
        <f>Q9/Q11</f>
        <v>2.9629629629629631E-2</v>
      </c>
      <c r="S9" s="82"/>
      <c r="T9" s="82"/>
      <c r="U9" s="82"/>
      <c r="W9" s="2" t="s">
        <v>17</v>
      </c>
      <c r="X9" s="19">
        <v>19</v>
      </c>
      <c r="Y9" s="72">
        <v>7.0370370370370375E-2</v>
      </c>
    </row>
    <row r="10" spans="1:25" x14ac:dyDescent="0.3">
      <c r="A10" s="14" t="s">
        <v>22</v>
      </c>
      <c r="B10" s="47">
        <v>1</v>
      </c>
      <c r="C10" s="47">
        <v>2</v>
      </c>
      <c r="D10" s="47">
        <v>1</v>
      </c>
      <c r="E10" s="47">
        <v>1</v>
      </c>
      <c r="F10" s="47">
        <v>1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>
        <f t="shared" si="0"/>
        <v>6</v>
      </c>
      <c r="R10" s="49">
        <f>Q10/Q11</f>
        <v>2.2222222222222223E-2</v>
      </c>
      <c r="S10" s="82"/>
      <c r="T10" s="82"/>
      <c r="U10" s="82"/>
      <c r="W10" s="2" t="s">
        <v>40</v>
      </c>
      <c r="X10" s="19">
        <v>8</v>
      </c>
      <c r="Y10" s="72">
        <v>2.9629629629629631E-2</v>
      </c>
    </row>
    <row r="11" spans="1:25" x14ac:dyDescent="0.3">
      <c r="A11" s="18" t="s">
        <v>18</v>
      </c>
      <c r="B11" s="1">
        <f t="shared" ref="B11:R11" si="1">SUM(B3:B10)</f>
        <v>17</v>
      </c>
      <c r="C11" s="1">
        <f t="shared" si="1"/>
        <v>55</v>
      </c>
      <c r="D11" s="1">
        <f t="shared" si="1"/>
        <v>48</v>
      </c>
      <c r="E11" s="1">
        <f t="shared" si="1"/>
        <v>32</v>
      </c>
      <c r="F11" s="1">
        <f t="shared" si="1"/>
        <v>27</v>
      </c>
      <c r="G11" s="1">
        <f t="shared" si="1"/>
        <v>29</v>
      </c>
      <c r="H11" s="1">
        <f t="shared" si="1"/>
        <v>11</v>
      </c>
      <c r="I11" s="1">
        <f t="shared" si="1"/>
        <v>14</v>
      </c>
      <c r="J11" s="1">
        <f t="shared" si="1"/>
        <v>10</v>
      </c>
      <c r="K11" s="1">
        <f t="shared" si="1"/>
        <v>10</v>
      </c>
      <c r="L11" s="1">
        <f t="shared" si="1"/>
        <v>2</v>
      </c>
      <c r="M11" s="1">
        <f t="shared" si="1"/>
        <v>10</v>
      </c>
      <c r="N11" s="1">
        <f t="shared" si="1"/>
        <v>2</v>
      </c>
      <c r="O11" s="1">
        <f t="shared" si="1"/>
        <v>1</v>
      </c>
      <c r="P11" s="1">
        <f t="shared" si="1"/>
        <v>2</v>
      </c>
      <c r="Q11" s="1">
        <f t="shared" si="1"/>
        <v>270</v>
      </c>
      <c r="R11" s="50">
        <f t="shared" si="1"/>
        <v>1</v>
      </c>
      <c r="S11" s="83"/>
      <c r="T11" s="83"/>
      <c r="U11" s="83"/>
      <c r="W11" s="47" t="s">
        <v>22</v>
      </c>
      <c r="X11" s="45">
        <v>6</v>
      </c>
      <c r="Y11" s="78">
        <v>2.2222222222222223E-2</v>
      </c>
    </row>
    <row r="12" spans="1:25" x14ac:dyDescent="0.3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44"/>
      <c r="X12" s="75">
        <v>270</v>
      </c>
      <c r="Y12" s="74">
        <v>1</v>
      </c>
    </row>
    <row r="13" spans="1:25" x14ac:dyDescent="0.3">
      <c r="A13" s="53" t="s">
        <v>56</v>
      </c>
      <c r="B13" s="48">
        <v>0</v>
      </c>
      <c r="C13" s="48">
        <v>1</v>
      </c>
      <c r="D13" s="48">
        <v>2</v>
      </c>
      <c r="E13" s="48">
        <v>3</v>
      </c>
      <c r="F13" s="48">
        <v>4</v>
      </c>
      <c r="G13" s="48">
        <v>5</v>
      </c>
      <c r="H13" s="48">
        <v>6</v>
      </c>
      <c r="I13" s="48">
        <v>7</v>
      </c>
      <c r="J13" s="48">
        <v>8</v>
      </c>
      <c r="K13" s="48">
        <v>9</v>
      </c>
      <c r="L13" s="48">
        <v>10</v>
      </c>
      <c r="M13" s="48">
        <v>11</v>
      </c>
      <c r="N13" s="48">
        <v>12</v>
      </c>
      <c r="O13" s="48">
        <v>13</v>
      </c>
      <c r="P13" s="48">
        <v>14</v>
      </c>
      <c r="Q13" s="48" t="s">
        <v>54</v>
      </c>
      <c r="R13" s="41"/>
      <c r="Y13" s="73"/>
    </row>
    <row r="14" spans="1:25" x14ac:dyDescent="0.3">
      <c r="A14" s="6" t="s">
        <v>23</v>
      </c>
      <c r="B14" s="13">
        <f>B3/$B$11</f>
        <v>0.23529411764705882</v>
      </c>
      <c r="C14" s="13">
        <f t="shared" ref="C14:C21" si="2">C3/$C$11</f>
        <v>0.34545454545454546</v>
      </c>
      <c r="D14" s="13">
        <f t="shared" ref="D14:D21" si="3">D3/$D$11</f>
        <v>0.41666666666666669</v>
      </c>
      <c r="E14" s="13">
        <f t="shared" ref="E14:E21" si="4">E3/$E$11</f>
        <v>0.53125</v>
      </c>
      <c r="F14" s="13">
        <f t="shared" ref="F14:F21" si="5">F3/$F$11</f>
        <v>0.55555555555555558</v>
      </c>
      <c r="G14" s="13">
        <f t="shared" ref="G14:G21" si="6">G3/$G$11</f>
        <v>0.51724137931034486</v>
      </c>
      <c r="H14" s="13">
        <f t="shared" ref="H14:H21" si="7">H3/$H$11</f>
        <v>0.54545454545454541</v>
      </c>
      <c r="I14" s="13">
        <f t="shared" ref="I14:I21" si="8">I3/$I$11</f>
        <v>0.42857142857142855</v>
      </c>
      <c r="J14" s="13">
        <f t="shared" ref="J14:J21" si="9">J3/$J$11</f>
        <v>0.2</v>
      </c>
      <c r="K14" s="13">
        <f t="shared" ref="K14:K21" si="10">K3/$K$11</f>
        <v>0.4</v>
      </c>
      <c r="L14" s="13">
        <f t="shared" ref="L14:L21" si="11">L3/$L$11</f>
        <v>0.5</v>
      </c>
      <c r="M14" s="13">
        <f t="shared" ref="M14:M21" si="12">M3/$M$11</f>
        <v>0.4</v>
      </c>
      <c r="N14" s="13">
        <f t="shared" ref="N14:N21" si="13">N3/$N$11</f>
        <v>0.5</v>
      </c>
      <c r="O14" s="13">
        <f t="shared" ref="O14:O21" si="14">O3/$O$11</f>
        <v>0</v>
      </c>
      <c r="P14" s="13">
        <f t="shared" ref="P14:P21" si="15">P3/$P$11</f>
        <v>0.5</v>
      </c>
      <c r="Q14" s="11">
        <f>AVERAGE(B14:P14)</f>
        <v>0.40503254924400972</v>
      </c>
      <c r="R14" s="44"/>
      <c r="W14" s="48" t="s">
        <v>64</v>
      </c>
      <c r="X14" s="77" t="s">
        <v>63</v>
      </c>
      <c r="Y14" s="77" t="s">
        <v>70</v>
      </c>
    </row>
    <row r="15" spans="1:25" x14ac:dyDescent="0.3">
      <c r="A15" s="6" t="s">
        <v>9</v>
      </c>
      <c r="B15" s="13">
        <f t="shared" ref="B15:B21" si="16">B4/$B$11</f>
        <v>5.8823529411764705E-2</v>
      </c>
      <c r="C15" s="13">
        <f t="shared" si="2"/>
        <v>0.2</v>
      </c>
      <c r="D15" s="13">
        <f t="shared" si="3"/>
        <v>0.125</v>
      </c>
      <c r="E15" s="13">
        <f t="shared" si="4"/>
        <v>0.21875</v>
      </c>
      <c r="F15" s="13">
        <f t="shared" si="5"/>
        <v>0.1111111111111111</v>
      </c>
      <c r="G15" s="13">
        <f t="shared" si="6"/>
        <v>0.13793103448275862</v>
      </c>
      <c r="H15" s="13">
        <f t="shared" si="7"/>
        <v>0.27272727272727271</v>
      </c>
      <c r="I15" s="13">
        <f t="shared" si="8"/>
        <v>0.2857142857142857</v>
      </c>
      <c r="J15" s="13">
        <f t="shared" si="9"/>
        <v>0.5</v>
      </c>
      <c r="K15" s="13">
        <f t="shared" si="10"/>
        <v>0.1</v>
      </c>
      <c r="L15" s="13">
        <f t="shared" si="11"/>
        <v>0</v>
      </c>
      <c r="M15" s="13">
        <f t="shared" si="12"/>
        <v>0.4</v>
      </c>
      <c r="N15" s="13">
        <f t="shared" si="13"/>
        <v>0.5</v>
      </c>
      <c r="O15" s="13">
        <f t="shared" si="14"/>
        <v>0</v>
      </c>
      <c r="P15" s="13">
        <f t="shared" si="15"/>
        <v>0</v>
      </c>
      <c r="Q15" s="11">
        <f t="shared" ref="Q15:Q21" si="17">AVERAGE(B15:P15)</f>
        <v>0.19400381556314619</v>
      </c>
      <c r="R15" s="44"/>
      <c r="W15" s="2" t="s">
        <v>20</v>
      </c>
      <c r="X15" s="19">
        <v>237</v>
      </c>
      <c r="Y15" s="72">
        <v>0.87777777777777777</v>
      </c>
    </row>
    <row r="16" spans="1:25" x14ac:dyDescent="0.3">
      <c r="A16" s="6" t="s">
        <v>12</v>
      </c>
      <c r="B16" s="13">
        <f t="shared" si="16"/>
        <v>0.17647058823529413</v>
      </c>
      <c r="C16" s="13">
        <f t="shared" si="2"/>
        <v>9.0909090909090912E-2</v>
      </c>
      <c r="D16" s="13">
        <f t="shared" si="3"/>
        <v>6.25E-2</v>
      </c>
      <c r="E16" s="13">
        <f t="shared" si="4"/>
        <v>9.375E-2</v>
      </c>
      <c r="F16" s="13">
        <f t="shared" si="5"/>
        <v>0.1111111111111111</v>
      </c>
      <c r="G16" s="13">
        <f t="shared" si="6"/>
        <v>0</v>
      </c>
      <c r="H16" s="13">
        <f t="shared" si="7"/>
        <v>0</v>
      </c>
      <c r="I16" s="13">
        <f t="shared" si="8"/>
        <v>0</v>
      </c>
      <c r="J16" s="13">
        <f t="shared" si="9"/>
        <v>0</v>
      </c>
      <c r="K16" s="13">
        <f t="shared" si="10"/>
        <v>0.1</v>
      </c>
      <c r="L16" s="13">
        <f t="shared" si="11"/>
        <v>0</v>
      </c>
      <c r="M16" s="13">
        <f t="shared" si="12"/>
        <v>0</v>
      </c>
      <c r="N16" s="13">
        <f t="shared" si="13"/>
        <v>0</v>
      </c>
      <c r="O16" s="13">
        <f t="shared" si="14"/>
        <v>0</v>
      </c>
      <c r="P16" s="13">
        <f t="shared" si="15"/>
        <v>0</v>
      </c>
      <c r="Q16" s="11">
        <f t="shared" si="17"/>
        <v>4.2316052683699742E-2</v>
      </c>
      <c r="R16" s="44"/>
      <c r="W16" s="2" t="s">
        <v>19</v>
      </c>
      <c r="X16" s="19">
        <v>27</v>
      </c>
      <c r="Y16" s="72">
        <v>0.1</v>
      </c>
    </row>
    <row r="17" spans="1:25" x14ac:dyDescent="0.3">
      <c r="A17" s="6" t="s">
        <v>13</v>
      </c>
      <c r="B17" s="13">
        <f t="shared" si="16"/>
        <v>5.8823529411764705E-2</v>
      </c>
      <c r="C17" s="13">
        <f t="shared" si="2"/>
        <v>1.8181818181818181E-2</v>
      </c>
      <c r="D17" s="13">
        <f t="shared" si="3"/>
        <v>0</v>
      </c>
      <c r="E17" s="13">
        <f t="shared" si="4"/>
        <v>0</v>
      </c>
      <c r="F17" s="13">
        <f t="shared" si="5"/>
        <v>0</v>
      </c>
      <c r="G17" s="13">
        <f t="shared" si="6"/>
        <v>0</v>
      </c>
      <c r="H17" s="13">
        <f t="shared" si="7"/>
        <v>0</v>
      </c>
      <c r="I17" s="13">
        <f t="shared" si="8"/>
        <v>0</v>
      </c>
      <c r="J17" s="13">
        <f t="shared" si="9"/>
        <v>0</v>
      </c>
      <c r="K17" s="13">
        <f t="shared" si="10"/>
        <v>0</v>
      </c>
      <c r="L17" s="13">
        <f t="shared" si="11"/>
        <v>0</v>
      </c>
      <c r="M17" s="13">
        <f t="shared" si="12"/>
        <v>0</v>
      </c>
      <c r="N17" s="13">
        <f t="shared" si="13"/>
        <v>0</v>
      </c>
      <c r="O17" s="13">
        <f t="shared" si="14"/>
        <v>0</v>
      </c>
      <c r="P17" s="13">
        <f t="shared" si="15"/>
        <v>0</v>
      </c>
      <c r="Q17" s="11">
        <f t="shared" si="17"/>
        <v>5.1336898395721916E-3</v>
      </c>
      <c r="R17" s="44"/>
      <c r="W17" s="47" t="s">
        <v>22</v>
      </c>
      <c r="X17" s="45">
        <v>6</v>
      </c>
      <c r="Y17" s="78">
        <v>2.2222222222222223E-2</v>
      </c>
    </row>
    <row r="18" spans="1:25" x14ac:dyDescent="0.3">
      <c r="A18" s="6" t="s">
        <v>21</v>
      </c>
      <c r="B18" s="13">
        <f t="shared" si="16"/>
        <v>0.17647058823529413</v>
      </c>
      <c r="C18" s="13">
        <f t="shared" si="2"/>
        <v>0.14545454545454545</v>
      </c>
      <c r="D18" s="13">
        <f t="shared" si="3"/>
        <v>0.25</v>
      </c>
      <c r="E18" s="13">
        <f t="shared" si="4"/>
        <v>9.375E-2</v>
      </c>
      <c r="F18" s="13">
        <f t="shared" si="5"/>
        <v>0.18518518518518517</v>
      </c>
      <c r="G18" s="13">
        <f t="shared" si="6"/>
        <v>0.2413793103448276</v>
      </c>
      <c r="H18" s="13">
        <f t="shared" si="7"/>
        <v>0.18181818181818182</v>
      </c>
      <c r="I18" s="13">
        <f t="shared" si="8"/>
        <v>0.21428571428571427</v>
      </c>
      <c r="J18" s="13">
        <f t="shared" si="9"/>
        <v>0.3</v>
      </c>
      <c r="K18" s="13">
        <f t="shared" si="10"/>
        <v>0.2</v>
      </c>
      <c r="L18" s="13">
        <f t="shared" si="11"/>
        <v>0.5</v>
      </c>
      <c r="M18" s="13">
        <f t="shared" si="12"/>
        <v>0.1</v>
      </c>
      <c r="N18" s="13">
        <f t="shared" si="13"/>
        <v>0</v>
      </c>
      <c r="O18" s="13">
        <f t="shared" si="14"/>
        <v>1</v>
      </c>
      <c r="P18" s="13">
        <f t="shared" si="15"/>
        <v>0.5</v>
      </c>
      <c r="Q18" s="11">
        <f t="shared" si="17"/>
        <v>0.27255623502158327</v>
      </c>
      <c r="R18" s="44"/>
      <c r="W18" s="2"/>
      <c r="X18" s="75">
        <f>SUM(X15:X17)</f>
        <v>270</v>
      </c>
      <c r="Y18" s="74">
        <f>SUM(Y15:Y17)</f>
        <v>1</v>
      </c>
    </row>
    <row r="19" spans="1:25" x14ac:dyDescent="0.3">
      <c r="A19" s="6" t="s">
        <v>17</v>
      </c>
      <c r="B19" s="13">
        <f t="shared" si="16"/>
        <v>0.23529411764705882</v>
      </c>
      <c r="C19" s="13">
        <f t="shared" si="2"/>
        <v>7.2727272727272724E-2</v>
      </c>
      <c r="D19" s="13">
        <f t="shared" si="3"/>
        <v>6.25E-2</v>
      </c>
      <c r="E19" s="13">
        <f t="shared" si="4"/>
        <v>3.125E-2</v>
      </c>
      <c r="F19" s="13">
        <f t="shared" si="5"/>
        <v>0</v>
      </c>
      <c r="G19" s="13">
        <f t="shared" si="6"/>
        <v>0.10344827586206896</v>
      </c>
      <c r="H19" s="13">
        <f t="shared" si="7"/>
        <v>0</v>
      </c>
      <c r="I19" s="13">
        <f t="shared" si="8"/>
        <v>7.1428571428571425E-2</v>
      </c>
      <c r="J19" s="13">
        <f t="shared" si="9"/>
        <v>0</v>
      </c>
      <c r="K19" s="13">
        <f t="shared" si="10"/>
        <v>0.2</v>
      </c>
      <c r="L19" s="13">
        <f t="shared" si="11"/>
        <v>0</v>
      </c>
      <c r="M19" s="13">
        <f t="shared" si="12"/>
        <v>0.1</v>
      </c>
      <c r="N19" s="13">
        <f t="shared" si="13"/>
        <v>0</v>
      </c>
      <c r="O19" s="13">
        <f t="shared" si="14"/>
        <v>0</v>
      </c>
      <c r="P19" s="13">
        <f t="shared" si="15"/>
        <v>0</v>
      </c>
      <c r="Q19" s="11">
        <f t="shared" si="17"/>
        <v>5.8443215844331459E-2</v>
      </c>
      <c r="R19" s="44"/>
    </row>
    <row r="20" spans="1:25" x14ac:dyDescent="0.3">
      <c r="A20" s="6" t="s">
        <v>40</v>
      </c>
      <c r="B20" s="13">
        <f t="shared" si="16"/>
        <v>0</v>
      </c>
      <c r="C20" s="13">
        <f t="shared" si="2"/>
        <v>9.0909090909090912E-2</v>
      </c>
      <c r="D20" s="13">
        <f t="shared" si="3"/>
        <v>6.25E-2</v>
      </c>
      <c r="E20" s="13">
        <f t="shared" si="4"/>
        <v>0</v>
      </c>
      <c r="F20" s="13">
        <f t="shared" si="5"/>
        <v>0</v>
      </c>
      <c r="G20" s="13">
        <f t="shared" si="6"/>
        <v>0</v>
      </c>
      <c r="H20" s="13">
        <f t="shared" si="7"/>
        <v>0</v>
      </c>
      <c r="I20" s="13">
        <f t="shared" si="8"/>
        <v>0</v>
      </c>
      <c r="J20" s="13">
        <f t="shared" si="9"/>
        <v>0</v>
      </c>
      <c r="K20" s="13">
        <f t="shared" si="10"/>
        <v>0</v>
      </c>
      <c r="L20" s="13">
        <f t="shared" si="11"/>
        <v>0</v>
      </c>
      <c r="M20" s="13">
        <f t="shared" si="12"/>
        <v>0</v>
      </c>
      <c r="N20" s="13">
        <f t="shared" si="13"/>
        <v>0</v>
      </c>
      <c r="O20" s="13">
        <f t="shared" si="14"/>
        <v>0</v>
      </c>
      <c r="P20" s="13">
        <f t="shared" si="15"/>
        <v>0</v>
      </c>
      <c r="Q20" s="11">
        <f t="shared" si="17"/>
        <v>1.0227272727272727E-2</v>
      </c>
      <c r="R20" s="44"/>
    </row>
    <row r="21" spans="1:25" x14ac:dyDescent="0.3">
      <c r="A21" s="14" t="s">
        <v>22</v>
      </c>
      <c r="B21" s="15">
        <f t="shared" si="16"/>
        <v>5.8823529411764705E-2</v>
      </c>
      <c r="C21" s="15">
        <f t="shared" si="2"/>
        <v>3.6363636363636362E-2</v>
      </c>
      <c r="D21" s="15">
        <f t="shared" si="3"/>
        <v>2.0833333333333332E-2</v>
      </c>
      <c r="E21" s="15">
        <f t="shared" si="4"/>
        <v>3.125E-2</v>
      </c>
      <c r="F21" s="15">
        <f t="shared" si="5"/>
        <v>3.7037037037037035E-2</v>
      </c>
      <c r="G21" s="15">
        <f t="shared" si="6"/>
        <v>0</v>
      </c>
      <c r="H21" s="15">
        <f t="shared" si="7"/>
        <v>0</v>
      </c>
      <c r="I21" s="15">
        <f t="shared" si="8"/>
        <v>0</v>
      </c>
      <c r="J21" s="15">
        <f t="shared" si="9"/>
        <v>0</v>
      </c>
      <c r="K21" s="15">
        <f t="shared" si="10"/>
        <v>0</v>
      </c>
      <c r="L21" s="15">
        <f t="shared" si="11"/>
        <v>0</v>
      </c>
      <c r="M21" s="15">
        <f t="shared" si="12"/>
        <v>0</v>
      </c>
      <c r="N21" s="15">
        <f t="shared" si="13"/>
        <v>0</v>
      </c>
      <c r="O21" s="15">
        <f t="shared" si="14"/>
        <v>0</v>
      </c>
      <c r="P21" s="15">
        <f t="shared" si="15"/>
        <v>0</v>
      </c>
      <c r="Q21" s="40">
        <f t="shared" si="17"/>
        <v>1.2287169076384764E-2</v>
      </c>
      <c r="R21" s="41"/>
    </row>
    <row r="22" spans="1:25" x14ac:dyDescent="0.3">
      <c r="A22" s="39"/>
      <c r="B22" s="40">
        <f t="shared" ref="B22:P22" si="18">SUM(B14:B21)</f>
        <v>1</v>
      </c>
      <c r="C22" s="40">
        <f t="shared" si="18"/>
        <v>1</v>
      </c>
      <c r="D22" s="40">
        <f t="shared" si="18"/>
        <v>1</v>
      </c>
      <c r="E22" s="40">
        <f t="shared" si="18"/>
        <v>1</v>
      </c>
      <c r="F22" s="40">
        <f t="shared" si="18"/>
        <v>1</v>
      </c>
      <c r="G22" s="40">
        <f t="shared" si="18"/>
        <v>1</v>
      </c>
      <c r="H22" s="40">
        <f t="shared" si="18"/>
        <v>1</v>
      </c>
      <c r="I22" s="40">
        <f t="shared" si="18"/>
        <v>0.99999999999999989</v>
      </c>
      <c r="J22" s="40">
        <f t="shared" si="18"/>
        <v>1</v>
      </c>
      <c r="K22" s="40">
        <f t="shared" si="18"/>
        <v>1</v>
      </c>
      <c r="L22" s="40">
        <f t="shared" si="18"/>
        <v>1</v>
      </c>
      <c r="M22" s="40">
        <f t="shared" si="18"/>
        <v>1</v>
      </c>
      <c r="N22" s="40">
        <f t="shared" si="18"/>
        <v>1</v>
      </c>
      <c r="O22" s="40">
        <f t="shared" si="18"/>
        <v>1</v>
      </c>
      <c r="P22" s="40">
        <f t="shared" si="18"/>
        <v>1</v>
      </c>
      <c r="Q22" s="45"/>
      <c r="R22" s="41"/>
    </row>
    <row r="24" spans="1:25" s="107" customFormat="1" x14ac:dyDescent="0.3"/>
    <row r="26" spans="1:25" x14ac:dyDescent="0.3">
      <c r="A26" s="38" t="s">
        <v>60</v>
      </c>
      <c r="B26" s="124" t="s">
        <v>59</v>
      </c>
      <c r="C26" s="124"/>
      <c r="D26" s="124"/>
      <c r="E26" s="124"/>
      <c r="F26" s="124"/>
      <c r="G26" s="124"/>
      <c r="H26" s="124"/>
      <c r="I26" s="124"/>
      <c r="J26" s="124"/>
      <c r="K26" s="5"/>
    </row>
    <row r="27" spans="1:25" x14ac:dyDescent="0.3">
      <c r="A27" s="43" t="s">
        <v>16</v>
      </c>
      <c r="B27" s="1">
        <v>2011</v>
      </c>
      <c r="C27" s="1">
        <v>2012</v>
      </c>
      <c r="D27" s="7">
        <v>2013</v>
      </c>
      <c r="E27" s="7">
        <v>2014</v>
      </c>
      <c r="F27" s="1">
        <v>2017</v>
      </c>
      <c r="G27" s="1">
        <v>2018</v>
      </c>
      <c r="H27" s="1">
        <v>2019</v>
      </c>
      <c r="I27" s="1">
        <v>2020</v>
      </c>
      <c r="J27" s="1">
        <v>2021</v>
      </c>
      <c r="K27" s="10" t="s">
        <v>18</v>
      </c>
    </row>
    <row r="28" spans="1:25" x14ac:dyDescent="0.3">
      <c r="A28" s="6" t="s">
        <v>23</v>
      </c>
      <c r="B28" s="3">
        <v>9</v>
      </c>
      <c r="C28" s="3">
        <v>24</v>
      </c>
      <c r="D28" s="3">
        <v>23</v>
      </c>
      <c r="E28" s="3">
        <v>2</v>
      </c>
      <c r="F28" s="3">
        <v>14</v>
      </c>
      <c r="G28" s="3">
        <v>20</v>
      </c>
      <c r="H28" s="3">
        <v>12</v>
      </c>
      <c r="I28" s="3">
        <v>1</v>
      </c>
      <c r="J28" s="3">
        <v>10</v>
      </c>
      <c r="K28" s="17">
        <f>SUM(B28:J28)</f>
        <v>115</v>
      </c>
    </row>
    <row r="29" spans="1:25" x14ac:dyDescent="0.3">
      <c r="A29" s="6" t="s">
        <v>9</v>
      </c>
      <c r="B29" s="3">
        <v>6</v>
      </c>
      <c r="C29" s="3">
        <v>3</v>
      </c>
      <c r="D29" s="3">
        <v>12</v>
      </c>
      <c r="E29" s="3">
        <v>4</v>
      </c>
      <c r="F29" s="3">
        <v>13</v>
      </c>
      <c r="G29" s="3">
        <v>5</v>
      </c>
      <c r="H29" s="3">
        <v>4</v>
      </c>
      <c r="I29" s="3">
        <v>2</v>
      </c>
      <c r="J29" s="3">
        <v>1</v>
      </c>
      <c r="K29" s="17">
        <f>SUM(B29:J29)</f>
        <v>50</v>
      </c>
    </row>
    <row r="30" spans="1:25" x14ac:dyDescent="0.3">
      <c r="A30" s="6" t="s">
        <v>12</v>
      </c>
      <c r="B30" s="3"/>
      <c r="C30" s="3"/>
      <c r="D30" s="3">
        <v>1</v>
      </c>
      <c r="E30" s="3">
        <v>9</v>
      </c>
      <c r="F30" s="3">
        <v>3</v>
      </c>
      <c r="G30" s="3"/>
      <c r="H30" s="3">
        <v>3</v>
      </c>
      <c r="I30" s="3">
        <v>2</v>
      </c>
      <c r="J30" s="3"/>
      <c r="K30" s="17">
        <f>SUM(B30:J30)</f>
        <v>18</v>
      </c>
    </row>
    <row r="31" spans="1:25" x14ac:dyDescent="0.3">
      <c r="A31" s="6" t="s">
        <v>13</v>
      </c>
      <c r="B31" s="3"/>
      <c r="C31" s="3"/>
      <c r="D31" s="3"/>
      <c r="E31" s="3">
        <v>1</v>
      </c>
      <c r="F31" s="3"/>
      <c r="G31" s="3"/>
      <c r="H31" s="3"/>
      <c r="I31" s="3"/>
      <c r="J31" s="3">
        <v>1</v>
      </c>
      <c r="K31" s="17">
        <f t="shared" ref="K31:K37" si="19">SUM(B31:J31)</f>
        <v>2</v>
      </c>
    </row>
    <row r="32" spans="1:25" x14ac:dyDescent="0.3">
      <c r="A32" s="6" t="s">
        <v>27</v>
      </c>
      <c r="B32" s="3">
        <v>4</v>
      </c>
      <c r="C32" s="3">
        <v>3</v>
      </c>
      <c r="D32" s="3">
        <v>1</v>
      </c>
      <c r="E32" s="3">
        <v>1</v>
      </c>
      <c r="F32" s="3">
        <v>8</v>
      </c>
      <c r="G32" s="3">
        <v>4</v>
      </c>
      <c r="H32" s="3">
        <v>23</v>
      </c>
      <c r="I32" s="3">
        <v>5</v>
      </c>
      <c r="J32" s="3">
        <v>3</v>
      </c>
      <c r="K32" s="17">
        <f t="shared" si="19"/>
        <v>52</v>
      </c>
    </row>
    <row r="33" spans="1:12" x14ac:dyDescent="0.3">
      <c r="A33" s="6" t="s">
        <v>17</v>
      </c>
      <c r="B33" s="3">
        <v>1</v>
      </c>
      <c r="C33" s="3">
        <v>6</v>
      </c>
      <c r="D33" s="3">
        <v>9</v>
      </c>
      <c r="E33" s="3">
        <v>2</v>
      </c>
      <c r="F33" s="3"/>
      <c r="G33" s="3">
        <v>1</v>
      </c>
      <c r="H33" s="3"/>
      <c r="I33" s="3"/>
      <c r="J33" s="3"/>
      <c r="K33" s="17">
        <f t="shared" si="19"/>
        <v>19</v>
      </c>
    </row>
    <row r="34" spans="1:12" x14ac:dyDescent="0.3">
      <c r="A34" s="6" t="s">
        <v>40</v>
      </c>
      <c r="B34" s="3">
        <v>1</v>
      </c>
      <c r="C34" s="3">
        <v>4</v>
      </c>
      <c r="D34" s="3">
        <v>1</v>
      </c>
      <c r="E34" s="3">
        <v>1</v>
      </c>
      <c r="F34" s="3"/>
      <c r="G34" s="3">
        <v>1</v>
      </c>
      <c r="H34" s="3"/>
      <c r="I34" s="3"/>
      <c r="J34" s="3"/>
      <c r="K34" s="17">
        <f t="shared" si="19"/>
        <v>8</v>
      </c>
    </row>
    <row r="35" spans="1:12" x14ac:dyDescent="0.3">
      <c r="A35" s="6" t="s">
        <v>22</v>
      </c>
      <c r="B35" s="3">
        <v>3</v>
      </c>
      <c r="C35" s="3"/>
      <c r="D35" s="3"/>
      <c r="E35" s="3"/>
      <c r="F35" s="3"/>
      <c r="G35" s="3">
        <v>2</v>
      </c>
      <c r="H35" s="3">
        <v>1</v>
      </c>
      <c r="I35" s="3"/>
      <c r="J35" s="3"/>
      <c r="K35" s="17">
        <f t="shared" si="19"/>
        <v>6</v>
      </c>
    </row>
    <row r="36" spans="1:12" x14ac:dyDescent="0.3">
      <c r="A36" s="9" t="s">
        <v>24</v>
      </c>
      <c r="B36" s="7">
        <f t="shared" ref="B36:K36" si="20">SUM(B28:B35)</f>
        <v>24</v>
      </c>
      <c r="C36" s="7">
        <f t="shared" si="20"/>
        <v>40</v>
      </c>
      <c r="D36" s="7">
        <f t="shared" si="20"/>
        <v>47</v>
      </c>
      <c r="E36" s="7">
        <f t="shared" si="20"/>
        <v>20</v>
      </c>
      <c r="F36" s="7">
        <f t="shared" si="20"/>
        <v>38</v>
      </c>
      <c r="G36" s="7">
        <f t="shared" si="20"/>
        <v>33</v>
      </c>
      <c r="H36" s="7">
        <f t="shared" si="20"/>
        <v>43</v>
      </c>
      <c r="I36" s="7">
        <f t="shared" si="20"/>
        <v>10</v>
      </c>
      <c r="J36" s="7">
        <f t="shared" si="20"/>
        <v>15</v>
      </c>
      <c r="K36" s="17">
        <f t="shared" si="20"/>
        <v>270</v>
      </c>
    </row>
    <row r="37" spans="1:12" x14ac:dyDescent="0.3">
      <c r="A37" s="9" t="s">
        <v>25</v>
      </c>
      <c r="B37" s="1">
        <v>84</v>
      </c>
      <c r="C37" s="1">
        <v>116</v>
      </c>
      <c r="D37" s="7">
        <v>117</v>
      </c>
      <c r="E37" s="7">
        <v>61</v>
      </c>
      <c r="F37" s="7">
        <v>75</v>
      </c>
      <c r="G37" s="7">
        <v>82</v>
      </c>
      <c r="H37" s="7">
        <v>101</v>
      </c>
      <c r="I37" s="7">
        <v>42</v>
      </c>
      <c r="J37" s="7">
        <v>48</v>
      </c>
      <c r="K37" s="10">
        <f t="shared" si="19"/>
        <v>726</v>
      </c>
    </row>
    <row r="38" spans="1:12" x14ac:dyDescent="0.3">
      <c r="A38" s="9" t="s">
        <v>26</v>
      </c>
      <c r="B38" s="11">
        <f>(B36/B37)</f>
        <v>0.2857142857142857</v>
      </c>
      <c r="C38" s="11">
        <f t="shared" ref="C38:J38" si="21">(C36/C37)</f>
        <v>0.34482758620689657</v>
      </c>
      <c r="D38" s="11">
        <f t="shared" si="21"/>
        <v>0.40170940170940173</v>
      </c>
      <c r="E38" s="11">
        <f t="shared" si="21"/>
        <v>0.32786885245901637</v>
      </c>
      <c r="F38" s="11">
        <f t="shared" si="21"/>
        <v>0.50666666666666671</v>
      </c>
      <c r="G38" s="11">
        <f t="shared" si="21"/>
        <v>0.40243902439024393</v>
      </c>
      <c r="H38" s="11">
        <f t="shared" si="21"/>
        <v>0.42574257425742573</v>
      </c>
      <c r="I38" s="11">
        <f t="shared" si="21"/>
        <v>0.23809523809523808</v>
      </c>
      <c r="J38" s="11">
        <f t="shared" si="21"/>
        <v>0.3125</v>
      </c>
      <c r="K38" s="8"/>
    </row>
    <row r="39" spans="1:12" x14ac:dyDescent="0.3">
      <c r="A39" s="12"/>
      <c r="B39" s="2"/>
      <c r="C39" s="2"/>
      <c r="D39" s="4"/>
      <c r="E39" s="3"/>
      <c r="F39" s="2"/>
      <c r="G39" s="2"/>
      <c r="H39" s="2"/>
      <c r="I39" s="2"/>
      <c r="J39" s="2"/>
      <c r="K39" s="8"/>
    </row>
    <row r="40" spans="1:12" x14ac:dyDescent="0.3">
      <c r="A40" s="6"/>
      <c r="B40" s="123" t="s">
        <v>59</v>
      </c>
      <c r="C40" s="123"/>
      <c r="D40" s="123"/>
      <c r="E40" s="123"/>
      <c r="F40" s="123"/>
      <c r="G40" s="123"/>
      <c r="H40" s="123"/>
      <c r="I40" s="123"/>
      <c r="J40" s="123"/>
      <c r="K40" s="8"/>
    </row>
    <row r="41" spans="1:12" x14ac:dyDescent="0.3">
      <c r="A41" s="18" t="s">
        <v>56</v>
      </c>
      <c r="B41" s="1">
        <v>2011</v>
      </c>
      <c r="C41" s="1">
        <v>2012</v>
      </c>
      <c r="D41" s="7">
        <v>2013</v>
      </c>
      <c r="E41" s="7">
        <v>2014</v>
      </c>
      <c r="F41" s="1">
        <v>2017</v>
      </c>
      <c r="G41" s="1">
        <v>2018</v>
      </c>
      <c r="H41" s="1">
        <v>2019</v>
      </c>
      <c r="I41" s="1">
        <v>2020</v>
      </c>
      <c r="J41" s="1">
        <v>2021</v>
      </c>
      <c r="K41" s="10" t="s">
        <v>54</v>
      </c>
      <c r="L41" s="75" t="s">
        <v>135</v>
      </c>
    </row>
    <row r="42" spans="1:12" x14ac:dyDescent="0.3">
      <c r="A42" s="6" t="s">
        <v>23</v>
      </c>
      <c r="B42" s="13">
        <f t="shared" ref="B42:B49" si="22">B28/$B$37</f>
        <v>0.10714285714285714</v>
      </c>
      <c r="C42" s="13">
        <f t="shared" ref="C42:C49" si="23">C28/$C$37</f>
        <v>0.20689655172413793</v>
      </c>
      <c r="D42" s="13">
        <f t="shared" ref="D42:D49" si="24">D28/$D$37</f>
        <v>0.19658119658119658</v>
      </c>
      <c r="E42" s="13">
        <f t="shared" ref="E42:E49" si="25">E28/$E$37</f>
        <v>3.2786885245901641E-2</v>
      </c>
      <c r="F42" s="13">
        <f t="shared" ref="F42:F49" si="26">F28/$F$37</f>
        <v>0.18666666666666668</v>
      </c>
      <c r="G42" s="13">
        <f t="shared" ref="G42:G49" si="27">G28/$G$37</f>
        <v>0.24390243902439024</v>
      </c>
      <c r="H42" s="13">
        <f t="shared" ref="H42:H49" si="28">H28/$H$37</f>
        <v>0.11881188118811881</v>
      </c>
      <c r="I42" s="13">
        <f t="shared" ref="I42:I49" si="29">I28/$I$37</f>
        <v>2.3809523809523808E-2</v>
      </c>
      <c r="J42" s="13">
        <f t="shared" ref="J42:J49" si="30">J28/$J$37</f>
        <v>0.20833333333333334</v>
      </c>
      <c r="K42" s="42">
        <f>AVERAGE(B42:J42)</f>
        <v>0.14721459274623622</v>
      </c>
      <c r="L42" s="81">
        <f>STDEV(B42:J42)</f>
        <v>8.0136191346590904E-2</v>
      </c>
    </row>
    <row r="43" spans="1:12" x14ac:dyDescent="0.3">
      <c r="A43" s="6" t="s">
        <v>9</v>
      </c>
      <c r="B43" s="13">
        <f t="shared" si="22"/>
        <v>7.1428571428571425E-2</v>
      </c>
      <c r="C43" s="13">
        <f t="shared" si="23"/>
        <v>2.5862068965517241E-2</v>
      </c>
      <c r="D43" s="13">
        <f t="shared" si="24"/>
        <v>0.10256410256410256</v>
      </c>
      <c r="E43" s="13">
        <f t="shared" si="25"/>
        <v>6.5573770491803282E-2</v>
      </c>
      <c r="F43" s="13">
        <f t="shared" si="26"/>
        <v>0.17333333333333334</v>
      </c>
      <c r="G43" s="13">
        <f t="shared" si="27"/>
        <v>6.097560975609756E-2</v>
      </c>
      <c r="H43" s="13">
        <f t="shared" si="28"/>
        <v>3.9603960396039604E-2</v>
      </c>
      <c r="I43" s="13">
        <f t="shared" si="29"/>
        <v>4.7619047619047616E-2</v>
      </c>
      <c r="J43" s="13">
        <f t="shared" si="30"/>
        <v>2.0833333333333332E-2</v>
      </c>
      <c r="K43" s="42">
        <f t="shared" ref="K43:K49" si="31">AVERAGE(B43:J43)</f>
        <v>6.7532644209760656E-2</v>
      </c>
      <c r="L43" s="81">
        <f t="shared" ref="L43:L49" si="32">STDEV(B43:J43)</f>
        <v>4.6873265588822557E-2</v>
      </c>
    </row>
    <row r="44" spans="1:12" x14ac:dyDescent="0.3">
      <c r="A44" s="6" t="s">
        <v>12</v>
      </c>
      <c r="B44" s="13">
        <f t="shared" si="22"/>
        <v>0</v>
      </c>
      <c r="C44" s="13">
        <f t="shared" si="23"/>
        <v>0</v>
      </c>
      <c r="D44" s="13">
        <f t="shared" si="24"/>
        <v>8.5470085470085479E-3</v>
      </c>
      <c r="E44" s="13">
        <f t="shared" si="25"/>
        <v>0.14754098360655737</v>
      </c>
      <c r="F44" s="13">
        <f t="shared" si="26"/>
        <v>0.04</v>
      </c>
      <c r="G44" s="13">
        <f t="shared" si="27"/>
        <v>0</v>
      </c>
      <c r="H44" s="13">
        <f t="shared" si="28"/>
        <v>2.9702970297029702E-2</v>
      </c>
      <c r="I44" s="13">
        <f t="shared" si="29"/>
        <v>4.7619047619047616E-2</v>
      </c>
      <c r="J44" s="13">
        <f t="shared" si="30"/>
        <v>0</v>
      </c>
      <c r="K44" s="42">
        <f t="shared" si="31"/>
        <v>3.0378890007738142E-2</v>
      </c>
      <c r="L44" s="81">
        <f t="shared" si="32"/>
        <v>4.7808656010685117E-2</v>
      </c>
    </row>
    <row r="45" spans="1:12" x14ac:dyDescent="0.3">
      <c r="A45" s="6" t="s">
        <v>13</v>
      </c>
      <c r="B45" s="13">
        <f t="shared" si="22"/>
        <v>0</v>
      </c>
      <c r="C45" s="13">
        <f t="shared" si="23"/>
        <v>0</v>
      </c>
      <c r="D45" s="13">
        <f t="shared" si="24"/>
        <v>0</v>
      </c>
      <c r="E45" s="13">
        <f t="shared" si="25"/>
        <v>1.6393442622950821E-2</v>
      </c>
      <c r="F45" s="13">
        <f t="shared" si="26"/>
        <v>0</v>
      </c>
      <c r="G45" s="13">
        <f t="shared" si="27"/>
        <v>0</v>
      </c>
      <c r="H45" s="13">
        <f t="shared" si="28"/>
        <v>0</v>
      </c>
      <c r="I45" s="13">
        <f t="shared" si="29"/>
        <v>0</v>
      </c>
      <c r="J45" s="13">
        <f t="shared" si="30"/>
        <v>2.0833333333333332E-2</v>
      </c>
      <c r="K45" s="42">
        <f t="shared" si="31"/>
        <v>4.136308439587128E-3</v>
      </c>
      <c r="L45" s="81">
        <f t="shared" si="32"/>
        <v>8.2824461305459236E-3</v>
      </c>
    </row>
    <row r="46" spans="1:12" x14ac:dyDescent="0.3">
      <c r="A46" s="6" t="s">
        <v>27</v>
      </c>
      <c r="B46" s="13">
        <f t="shared" si="22"/>
        <v>4.7619047619047616E-2</v>
      </c>
      <c r="C46" s="13">
        <f t="shared" si="23"/>
        <v>2.5862068965517241E-2</v>
      </c>
      <c r="D46" s="13">
        <f t="shared" si="24"/>
        <v>8.5470085470085479E-3</v>
      </c>
      <c r="E46" s="13">
        <f t="shared" si="25"/>
        <v>1.6393442622950821E-2</v>
      </c>
      <c r="F46" s="13">
        <f t="shared" si="26"/>
        <v>0.10666666666666667</v>
      </c>
      <c r="G46" s="13">
        <f t="shared" si="27"/>
        <v>4.878048780487805E-2</v>
      </c>
      <c r="H46" s="13">
        <f t="shared" si="28"/>
        <v>0.22772277227722773</v>
      </c>
      <c r="I46" s="13">
        <f t="shared" si="29"/>
        <v>0.11904761904761904</v>
      </c>
      <c r="J46" s="13">
        <f t="shared" si="30"/>
        <v>6.25E-2</v>
      </c>
      <c r="K46" s="42">
        <f t="shared" si="31"/>
        <v>7.3682123727879523E-2</v>
      </c>
      <c r="L46" s="81">
        <f t="shared" si="32"/>
        <v>6.9020177115821341E-2</v>
      </c>
    </row>
    <row r="47" spans="1:12" x14ac:dyDescent="0.3">
      <c r="A47" s="6" t="s">
        <v>17</v>
      </c>
      <c r="B47" s="13">
        <f t="shared" si="22"/>
        <v>1.1904761904761904E-2</v>
      </c>
      <c r="C47" s="13">
        <f t="shared" si="23"/>
        <v>5.1724137931034482E-2</v>
      </c>
      <c r="D47" s="13">
        <f t="shared" si="24"/>
        <v>7.6923076923076927E-2</v>
      </c>
      <c r="E47" s="13">
        <f t="shared" si="25"/>
        <v>3.2786885245901641E-2</v>
      </c>
      <c r="F47" s="13">
        <f t="shared" si="26"/>
        <v>0</v>
      </c>
      <c r="G47" s="13">
        <f t="shared" si="27"/>
        <v>1.2195121951219513E-2</v>
      </c>
      <c r="H47" s="13">
        <f t="shared" si="28"/>
        <v>0</v>
      </c>
      <c r="I47" s="13">
        <f t="shared" si="29"/>
        <v>0</v>
      </c>
      <c r="J47" s="13">
        <f t="shared" si="30"/>
        <v>0</v>
      </c>
      <c r="K47" s="42">
        <f t="shared" si="31"/>
        <v>2.061488710622161E-2</v>
      </c>
      <c r="L47" s="81">
        <f t="shared" si="32"/>
        <v>2.7688463919889182E-2</v>
      </c>
    </row>
    <row r="48" spans="1:12" x14ac:dyDescent="0.3">
      <c r="A48" s="6" t="s">
        <v>40</v>
      </c>
      <c r="B48" s="13">
        <f t="shared" si="22"/>
        <v>1.1904761904761904E-2</v>
      </c>
      <c r="C48" s="13">
        <f t="shared" si="23"/>
        <v>3.4482758620689655E-2</v>
      </c>
      <c r="D48" s="13">
        <f t="shared" si="24"/>
        <v>8.5470085470085479E-3</v>
      </c>
      <c r="E48" s="13">
        <f t="shared" si="25"/>
        <v>1.6393442622950821E-2</v>
      </c>
      <c r="F48" s="13">
        <f t="shared" si="26"/>
        <v>0</v>
      </c>
      <c r="G48" s="13">
        <f t="shared" si="27"/>
        <v>1.2195121951219513E-2</v>
      </c>
      <c r="H48" s="13">
        <f t="shared" si="28"/>
        <v>0</v>
      </c>
      <c r="I48" s="13">
        <f t="shared" si="29"/>
        <v>0</v>
      </c>
      <c r="J48" s="13">
        <f t="shared" si="30"/>
        <v>0</v>
      </c>
      <c r="K48" s="42">
        <f t="shared" si="31"/>
        <v>9.2803437385144925E-3</v>
      </c>
      <c r="L48" s="81">
        <f t="shared" si="32"/>
        <v>1.1435571118754213E-2</v>
      </c>
    </row>
    <row r="49" spans="1:12" x14ac:dyDescent="0.3">
      <c r="A49" s="6" t="s">
        <v>22</v>
      </c>
      <c r="B49" s="13">
        <f t="shared" si="22"/>
        <v>3.5714285714285712E-2</v>
      </c>
      <c r="C49" s="13">
        <f t="shared" si="23"/>
        <v>0</v>
      </c>
      <c r="D49" s="13">
        <f t="shared" si="24"/>
        <v>0</v>
      </c>
      <c r="E49" s="13">
        <f t="shared" si="25"/>
        <v>0</v>
      </c>
      <c r="F49" s="13">
        <f t="shared" si="26"/>
        <v>0</v>
      </c>
      <c r="G49" s="13">
        <f t="shared" si="27"/>
        <v>2.4390243902439025E-2</v>
      </c>
      <c r="H49" s="13">
        <f t="shared" si="28"/>
        <v>9.9009900990099011E-3</v>
      </c>
      <c r="I49" s="13">
        <f t="shared" si="29"/>
        <v>0</v>
      </c>
      <c r="J49" s="13">
        <f t="shared" si="30"/>
        <v>0</v>
      </c>
      <c r="K49" s="42">
        <f t="shared" si="31"/>
        <v>7.7783910795260714E-3</v>
      </c>
      <c r="L49" s="81">
        <f t="shared" si="32"/>
        <v>1.3341165131690766E-2</v>
      </c>
    </row>
    <row r="50" spans="1:12" x14ac:dyDescent="0.3">
      <c r="A50" s="39"/>
      <c r="B50" s="40">
        <f t="shared" ref="B50:J50" si="33">SUM(B42:B49)</f>
        <v>0.2857142857142857</v>
      </c>
      <c r="C50" s="40">
        <f t="shared" si="33"/>
        <v>0.34482758620689657</v>
      </c>
      <c r="D50" s="40">
        <f t="shared" si="33"/>
        <v>0.40170940170940178</v>
      </c>
      <c r="E50" s="40">
        <f t="shared" si="33"/>
        <v>0.32786885245901642</v>
      </c>
      <c r="F50" s="40">
        <f t="shared" si="33"/>
        <v>0.5066666666666666</v>
      </c>
      <c r="G50" s="40">
        <f t="shared" si="33"/>
        <v>0.40243902439024393</v>
      </c>
      <c r="H50" s="40">
        <f t="shared" si="33"/>
        <v>0.42574257425742579</v>
      </c>
      <c r="I50" s="40">
        <f t="shared" si="33"/>
        <v>0.23809523809523808</v>
      </c>
      <c r="J50" s="40">
        <f t="shared" si="33"/>
        <v>0.3125</v>
      </c>
      <c r="K50" s="41"/>
    </row>
    <row r="51" spans="1:12" x14ac:dyDescent="0.3">
      <c r="A51" s="6" t="s">
        <v>138</v>
      </c>
      <c r="B51" s="80">
        <f>SUM(B42:B46)</f>
        <v>0.22619047619047616</v>
      </c>
      <c r="C51" s="80">
        <f t="shared" ref="C51:J51" si="34">SUM(C42:C46)</f>
        <v>0.25862068965517243</v>
      </c>
      <c r="D51" s="80">
        <f t="shared" si="34"/>
        <v>0.31623931623931628</v>
      </c>
      <c r="E51" s="80">
        <f t="shared" si="34"/>
        <v>0.27868852459016397</v>
      </c>
      <c r="F51" s="80">
        <f t="shared" si="34"/>
        <v>0.5066666666666666</v>
      </c>
      <c r="G51" s="80">
        <f t="shared" si="34"/>
        <v>0.35365853658536583</v>
      </c>
      <c r="H51" s="80">
        <f t="shared" si="34"/>
        <v>0.41584158415841588</v>
      </c>
      <c r="I51" s="80">
        <f t="shared" si="34"/>
        <v>0.23809523809523808</v>
      </c>
      <c r="J51" s="80">
        <f t="shared" si="34"/>
        <v>0.3125</v>
      </c>
    </row>
    <row r="52" spans="1:12" s="107" customFormat="1" x14ac:dyDescent="0.3"/>
    <row r="54" spans="1:12" x14ac:dyDescent="0.3">
      <c r="A54" s="38" t="s">
        <v>57</v>
      </c>
      <c r="B54" s="124" t="s">
        <v>59</v>
      </c>
      <c r="C54" s="124"/>
      <c r="D54" s="124"/>
      <c r="E54" s="124"/>
      <c r="F54" s="124"/>
      <c r="G54" s="124"/>
      <c r="H54" s="124"/>
      <c r="I54" s="124"/>
      <c r="J54" s="124"/>
      <c r="K54" s="126" t="s">
        <v>18</v>
      </c>
      <c r="L54" s="127"/>
    </row>
    <row r="55" spans="1:12" x14ac:dyDescent="0.3">
      <c r="A55" s="51" t="s">
        <v>16</v>
      </c>
      <c r="B55" s="48">
        <v>2011</v>
      </c>
      <c r="C55" s="48">
        <v>2012</v>
      </c>
      <c r="D55" s="55">
        <v>2013</v>
      </c>
      <c r="E55" s="55">
        <v>2014</v>
      </c>
      <c r="F55" s="48">
        <v>2017</v>
      </c>
      <c r="G55" s="48">
        <v>2018</v>
      </c>
      <c r="H55" s="48">
        <v>2019</v>
      </c>
      <c r="I55" s="48">
        <v>2020</v>
      </c>
      <c r="J55" s="48">
        <v>2021</v>
      </c>
      <c r="K55" s="48" t="s">
        <v>63</v>
      </c>
      <c r="L55" s="52" t="s">
        <v>62</v>
      </c>
    </row>
    <row r="56" spans="1:12" x14ac:dyDescent="0.3">
      <c r="A56" s="6" t="s">
        <v>23</v>
      </c>
      <c r="B56" s="3">
        <v>2</v>
      </c>
      <c r="C56" s="3">
        <v>23</v>
      </c>
      <c r="D56" s="3">
        <v>22</v>
      </c>
      <c r="E56" s="3">
        <v>2</v>
      </c>
      <c r="F56" s="3">
        <v>9</v>
      </c>
      <c r="G56" s="3">
        <v>10</v>
      </c>
      <c r="H56" s="3">
        <v>3</v>
      </c>
      <c r="I56" s="3">
        <v>1</v>
      </c>
      <c r="J56" s="3">
        <v>4</v>
      </c>
      <c r="K56" s="7">
        <f>SUM(B56:J56)</f>
        <v>76</v>
      </c>
      <c r="L56" s="54">
        <f>K56/K64</f>
        <v>0.46913580246913578</v>
      </c>
    </row>
    <row r="57" spans="1:12" x14ac:dyDescent="0.3">
      <c r="A57" s="6" t="s">
        <v>9</v>
      </c>
      <c r="B57" s="3">
        <v>1</v>
      </c>
      <c r="C57" s="3">
        <v>3</v>
      </c>
      <c r="D57" s="3">
        <v>10</v>
      </c>
      <c r="E57" s="3">
        <v>1</v>
      </c>
      <c r="F57" s="3">
        <v>8</v>
      </c>
      <c r="G57" s="3">
        <v>3</v>
      </c>
      <c r="H57" s="3"/>
      <c r="I57" s="3">
        <v>2</v>
      </c>
      <c r="J57" s="3"/>
      <c r="K57" s="7">
        <f>SUM(B57:J57)</f>
        <v>28</v>
      </c>
      <c r="L57" s="54">
        <f>K57/K64</f>
        <v>0.1728395061728395</v>
      </c>
    </row>
    <row r="58" spans="1:12" x14ac:dyDescent="0.3">
      <c r="A58" s="6" t="s">
        <v>12</v>
      </c>
      <c r="B58" s="3"/>
      <c r="C58" s="3"/>
      <c r="D58" s="3">
        <v>1</v>
      </c>
      <c r="E58" s="3">
        <v>8</v>
      </c>
      <c r="F58" s="3">
        <v>2</v>
      </c>
      <c r="G58" s="3"/>
      <c r="H58" s="3"/>
      <c r="I58" s="3">
        <v>2</v>
      </c>
      <c r="J58" s="3"/>
      <c r="K58" s="7">
        <f>SUM(B58:J58)</f>
        <v>13</v>
      </c>
      <c r="L58" s="54">
        <f>K58/K64</f>
        <v>8.0246913580246909E-2</v>
      </c>
    </row>
    <row r="59" spans="1:12" x14ac:dyDescent="0.3">
      <c r="A59" s="6" t="s">
        <v>13</v>
      </c>
      <c r="B59" s="3"/>
      <c r="C59" s="3"/>
      <c r="D59" s="3"/>
      <c r="E59" s="3">
        <v>1</v>
      </c>
      <c r="F59" s="3"/>
      <c r="G59" s="3"/>
      <c r="H59" s="3"/>
      <c r="I59" s="3"/>
      <c r="J59" s="3">
        <v>1</v>
      </c>
      <c r="K59" s="7">
        <f t="shared" ref="K59:K63" si="35">SUM(B59:J59)</f>
        <v>2</v>
      </c>
      <c r="L59" s="54">
        <f>K59/K64</f>
        <v>1.2345679012345678E-2</v>
      </c>
    </row>
    <row r="60" spans="1:12" x14ac:dyDescent="0.3">
      <c r="A60" s="6" t="s">
        <v>27</v>
      </c>
      <c r="B60" s="3"/>
      <c r="C60" s="3">
        <v>3</v>
      </c>
      <c r="D60" s="3">
        <v>1</v>
      </c>
      <c r="E60" s="3"/>
      <c r="F60" s="3">
        <v>2</v>
      </c>
      <c r="G60" s="3">
        <v>2</v>
      </c>
      <c r="H60" s="3">
        <v>10</v>
      </c>
      <c r="I60" s="3">
        <v>5</v>
      </c>
      <c r="J60" s="3">
        <v>2</v>
      </c>
      <c r="K60" s="7">
        <f t="shared" si="35"/>
        <v>25</v>
      </c>
      <c r="L60" s="54">
        <f>K60/K64</f>
        <v>0.15432098765432098</v>
      </c>
    </row>
    <row r="61" spans="1:12" x14ac:dyDescent="0.3">
      <c r="A61" s="6" t="s">
        <v>17</v>
      </c>
      <c r="B61" s="3"/>
      <c r="C61" s="3">
        <v>5</v>
      </c>
      <c r="D61" s="3">
        <v>6</v>
      </c>
      <c r="E61" s="3">
        <v>1</v>
      </c>
      <c r="F61" s="3"/>
      <c r="G61" s="3"/>
      <c r="H61" s="3"/>
      <c r="I61" s="3"/>
      <c r="J61" s="3"/>
      <c r="K61" s="7">
        <f t="shared" si="35"/>
        <v>12</v>
      </c>
      <c r="L61" s="54">
        <f>K61/K64</f>
        <v>7.407407407407407E-2</v>
      </c>
    </row>
    <row r="62" spans="1:12" x14ac:dyDescent="0.3">
      <c r="A62" s="6" t="s">
        <v>40</v>
      </c>
      <c r="B62" s="3"/>
      <c r="C62" s="3">
        <v>1</v>
      </c>
      <c r="D62" s="3"/>
      <c r="E62" s="3">
        <v>1</v>
      </c>
      <c r="F62" s="3"/>
      <c r="G62" s="3"/>
      <c r="H62" s="3"/>
      <c r="I62" s="3"/>
      <c r="J62" s="3"/>
      <c r="K62" s="7">
        <f t="shared" si="35"/>
        <v>2</v>
      </c>
      <c r="L62" s="54">
        <f>K62/K64</f>
        <v>1.2345679012345678E-2</v>
      </c>
    </row>
    <row r="63" spans="1:12" x14ac:dyDescent="0.3">
      <c r="A63" s="14" t="s">
        <v>22</v>
      </c>
      <c r="B63" s="16">
        <v>2</v>
      </c>
      <c r="C63" s="16"/>
      <c r="D63" s="16"/>
      <c r="E63" s="16"/>
      <c r="F63" s="16"/>
      <c r="G63" s="16">
        <v>2</v>
      </c>
      <c r="H63" s="16"/>
      <c r="I63" s="16"/>
      <c r="J63" s="16"/>
      <c r="K63" s="55">
        <f t="shared" si="35"/>
        <v>4</v>
      </c>
      <c r="L63" s="56">
        <f>K63/K64</f>
        <v>2.4691358024691357E-2</v>
      </c>
    </row>
    <row r="64" spans="1:12" x14ac:dyDescent="0.3">
      <c r="A64" s="9" t="s">
        <v>24</v>
      </c>
      <c r="B64" s="7">
        <f t="shared" ref="B64:L64" si="36">SUM(B56:B63)</f>
        <v>5</v>
      </c>
      <c r="C64" s="7">
        <f>SUM(C56:C63)</f>
        <v>35</v>
      </c>
      <c r="D64" s="7">
        <f t="shared" si="36"/>
        <v>40</v>
      </c>
      <c r="E64" s="7">
        <f t="shared" si="36"/>
        <v>14</v>
      </c>
      <c r="F64" s="7">
        <f t="shared" si="36"/>
        <v>21</v>
      </c>
      <c r="G64" s="7">
        <f t="shared" si="36"/>
        <v>17</v>
      </c>
      <c r="H64" s="7">
        <f t="shared" si="36"/>
        <v>13</v>
      </c>
      <c r="I64" s="7">
        <f t="shared" si="36"/>
        <v>10</v>
      </c>
      <c r="J64" s="7">
        <f t="shared" si="36"/>
        <v>7</v>
      </c>
      <c r="K64" s="7">
        <f t="shared" si="36"/>
        <v>162</v>
      </c>
      <c r="L64" s="50">
        <f t="shared" si="36"/>
        <v>0.99999999999999989</v>
      </c>
    </row>
    <row r="65" spans="1:12" x14ac:dyDescent="0.3">
      <c r="A65" s="9" t="s">
        <v>25</v>
      </c>
      <c r="B65" s="1">
        <v>7</v>
      </c>
      <c r="C65" s="1">
        <v>66</v>
      </c>
      <c r="D65" s="7">
        <v>68</v>
      </c>
      <c r="E65" s="7">
        <v>43</v>
      </c>
      <c r="F65" s="7">
        <v>37</v>
      </c>
      <c r="G65" s="7">
        <v>39</v>
      </c>
      <c r="H65" s="7">
        <v>41</v>
      </c>
      <c r="I65" s="7">
        <v>42</v>
      </c>
      <c r="J65" s="7">
        <v>25</v>
      </c>
      <c r="K65" s="1">
        <f t="shared" ref="K65" si="37">SUM(B65:J65)</f>
        <v>368</v>
      </c>
      <c r="L65" s="44"/>
    </row>
    <row r="66" spans="1:12" x14ac:dyDescent="0.3">
      <c r="A66" s="9" t="s">
        <v>26</v>
      </c>
      <c r="B66" s="11">
        <f>(B64/B65)</f>
        <v>0.7142857142857143</v>
      </c>
      <c r="C66" s="11">
        <f t="shared" ref="C66:J66" si="38">(C64/C65)</f>
        <v>0.53030303030303028</v>
      </c>
      <c r="D66" s="11">
        <f t="shared" si="38"/>
        <v>0.58823529411764708</v>
      </c>
      <c r="E66" s="11">
        <f t="shared" si="38"/>
        <v>0.32558139534883723</v>
      </c>
      <c r="F66" s="11">
        <f t="shared" si="38"/>
        <v>0.56756756756756754</v>
      </c>
      <c r="G66" s="11">
        <f t="shared" si="38"/>
        <v>0.4358974358974359</v>
      </c>
      <c r="H66" s="11">
        <f t="shared" si="38"/>
        <v>0.31707317073170732</v>
      </c>
      <c r="I66" s="11">
        <f t="shared" si="38"/>
        <v>0.23809523809523808</v>
      </c>
      <c r="J66" s="11">
        <f t="shared" si="38"/>
        <v>0.28000000000000003</v>
      </c>
      <c r="K66" s="2"/>
      <c r="L66" s="44"/>
    </row>
    <row r="67" spans="1:12" x14ac:dyDescent="0.3">
      <c r="A67" s="112" t="s">
        <v>140</v>
      </c>
      <c r="B67" s="113"/>
      <c r="C67" s="113">
        <f>(SUM(C56:C60)/C65)</f>
        <v>0.43939393939393939</v>
      </c>
      <c r="D67" s="113">
        <f t="shared" ref="D67:J67" si="39">(SUM(D56:D60)/D65)</f>
        <v>0.5</v>
      </c>
      <c r="E67" s="113">
        <f t="shared" si="39"/>
        <v>0.27906976744186046</v>
      </c>
      <c r="F67" s="113">
        <f t="shared" si="39"/>
        <v>0.56756756756756754</v>
      </c>
      <c r="G67" s="113">
        <f t="shared" si="39"/>
        <v>0.38461538461538464</v>
      </c>
      <c r="H67" s="113">
        <f t="shared" si="39"/>
        <v>0.31707317073170732</v>
      </c>
      <c r="I67" s="113">
        <f t="shared" si="39"/>
        <v>0.23809523809523808</v>
      </c>
      <c r="J67" s="113">
        <f t="shared" si="39"/>
        <v>0.28000000000000003</v>
      </c>
      <c r="K67" s="114"/>
      <c r="L67" s="115"/>
    </row>
    <row r="68" spans="1:12" x14ac:dyDescent="0.3">
      <c r="A68" s="117" t="s">
        <v>142</v>
      </c>
      <c r="B68" s="118"/>
      <c r="C68" s="118">
        <f>(C65-C64)/C65</f>
        <v>0.46969696969696972</v>
      </c>
      <c r="D68" s="118">
        <f t="shared" ref="D68:J68" si="40">(D65-D64)/D65</f>
        <v>0.41176470588235292</v>
      </c>
      <c r="E68" s="118">
        <f t="shared" si="40"/>
        <v>0.67441860465116277</v>
      </c>
      <c r="F68" s="118">
        <f t="shared" si="40"/>
        <v>0.43243243243243246</v>
      </c>
      <c r="G68" s="118">
        <f t="shared" si="40"/>
        <v>0.5641025641025641</v>
      </c>
      <c r="H68" s="118">
        <f t="shared" si="40"/>
        <v>0.68292682926829273</v>
      </c>
      <c r="I68" s="118">
        <f t="shared" si="40"/>
        <v>0.76190476190476186</v>
      </c>
      <c r="J68" s="118">
        <f t="shared" si="40"/>
        <v>0.72</v>
      </c>
      <c r="K68" s="118"/>
      <c r="L68" s="119"/>
    </row>
    <row r="69" spans="1:12" x14ac:dyDescent="0.3">
      <c r="A69" s="9"/>
      <c r="B69" s="2"/>
      <c r="C69" s="2"/>
      <c r="D69" s="4"/>
      <c r="E69" s="3"/>
      <c r="F69" s="2"/>
      <c r="G69" s="2"/>
      <c r="H69" s="2"/>
      <c r="I69" s="2"/>
      <c r="J69" s="2"/>
      <c r="K69" s="2"/>
      <c r="L69" s="44"/>
    </row>
    <row r="70" spans="1:12" x14ac:dyDescent="0.3">
      <c r="A70" s="18" t="s">
        <v>72</v>
      </c>
      <c r="B70" s="123" t="s">
        <v>59</v>
      </c>
      <c r="C70" s="123"/>
      <c r="D70" s="123"/>
      <c r="E70" s="123"/>
      <c r="F70" s="123"/>
      <c r="G70" s="123"/>
      <c r="H70" s="123"/>
      <c r="I70" s="123"/>
      <c r="J70" s="123"/>
      <c r="K70" s="2"/>
      <c r="L70" s="44"/>
    </row>
    <row r="71" spans="1:12" x14ac:dyDescent="0.3">
      <c r="A71" s="53" t="s">
        <v>56</v>
      </c>
      <c r="B71" s="48">
        <v>2011</v>
      </c>
      <c r="C71" s="48">
        <v>2012</v>
      </c>
      <c r="D71" s="55">
        <v>2013</v>
      </c>
      <c r="E71" s="55">
        <v>2014</v>
      </c>
      <c r="F71" s="48">
        <v>2017</v>
      </c>
      <c r="G71" s="48">
        <v>2018</v>
      </c>
      <c r="H71" s="48">
        <v>2019</v>
      </c>
      <c r="I71" s="48">
        <v>2020</v>
      </c>
      <c r="J71" s="48">
        <v>2021</v>
      </c>
      <c r="K71" s="76" t="s">
        <v>54</v>
      </c>
      <c r="L71" s="108" t="s">
        <v>54</v>
      </c>
    </row>
    <row r="72" spans="1:12" x14ac:dyDescent="0.3">
      <c r="A72" s="6" t="s">
        <v>23</v>
      </c>
      <c r="B72" s="13">
        <f t="shared" ref="B72:B79" si="41">B56/$B$65</f>
        <v>0.2857142857142857</v>
      </c>
      <c r="C72" s="13">
        <f t="shared" ref="C72:C79" si="42">C56/$C$65</f>
        <v>0.34848484848484851</v>
      </c>
      <c r="D72" s="13">
        <f t="shared" ref="D72:D79" si="43">D56/$D$65</f>
        <v>0.3235294117647059</v>
      </c>
      <c r="E72" s="13">
        <f t="shared" ref="E72:E79" si="44">E56/$E$65</f>
        <v>4.6511627906976744E-2</v>
      </c>
      <c r="F72" s="13">
        <f t="shared" ref="F72:F79" si="45">F56/$F$65</f>
        <v>0.24324324324324326</v>
      </c>
      <c r="G72" s="13">
        <f t="shared" ref="G72:G79" si="46">G56/$G$65</f>
        <v>0.25641025641025639</v>
      </c>
      <c r="H72" s="13">
        <f t="shared" ref="H72:H79" si="47">H56/$H$65</f>
        <v>7.3170731707317069E-2</v>
      </c>
      <c r="I72" s="13">
        <f t="shared" ref="I72:I79" si="48">I56/$I$65</f>
        <v>2.3809523809523808E-2</v>
      </c>
      <c r="J72" s="13">
        <f t="shared" ref="J72:J79" si="49">J56/$J$65</f>
        <v>0.16</v>
      </c>
      <c r="K72" s="11">
        <f>AVERAGE(B72:J72)</f>
        <v>0.1956526587823508</v>
      </c>
      <c r="L72" s="92">
        <f>AVERAGE(C72:J72)</f>
        <v>0.18439495541585896</v>
      </c>
    </row>
    <row r="73" spans="1:12" x14ac:dyDescent="0.3">
      <c r="A73" s="6" t="s">
        <v>9</v>
      </c>
      <c r="B73" s="13">
        <f t="shared" si="41"/>
        <v>0.14285714285714285</v>
      </c>
      <c r="C73" s="13">
        <f t="shared" si="42"/>
        <v>4.5454545454545456E-2</v>
      </c>
      <c r="D73" s="13">
        <f t="shared" si="43"/>
        <v>0.14705882352941177</v>
      </c>
      <c r="E73" s="13">
        <f t="shared" si="44"/>
        <v>2.3255813953488372E-2</v>
      </c>
      <c r="F73" s="13">
        <f t="shared" si="45"/>
        <v>0.21621621621621623</v>
      </c>
      <c r="G73" s="13">
        <f t="shared" si="46"/>
        <v>7.6923076923076927E-2</v>
      </c>
      <c r="H73" s="13">
        <f t="shared" si="47"/>
        <v>0</v>
      </c>
      <c r="I73" s="13">
        <f t="shared" si="48"/>
        <v>4.7619047619047616E-2</v>
      </c>
      <c r="J73" s="13">
        <f t="shared" si="49"/>
        <v>0</v>
      </c>
      <c r="K73" s="11">
        <f t="shared" ref="K73:K79" si="50">AVERAGE(B73:J73)</f>
        <v>7.7709407394769919E-2</v>
      </c>
      <c r="L73" s="92">
        <f t="shared" ref="L73:L78" si="51">AVERAGE(C73:J73)</f>
        <v>6.9565940461973286E-2</v>
      </c>
    </row>
    <row r="74" spans="1:12" x14ac:dyDescent="0.3">
      <c r="A74" s="6" t="s">
        <v>12</v>
      </c>
      <c r="B74" s="13">
        <f t="shared" si="41"/>
        <v>0</v>
      </c>
      <c r="C74" s="13">
        <f t="shared" si="42"/>
        <v>0</v>
      </c>
      <c r="D74" s="13">
        <f t="shared" si="43"/>
        <v>1.4705882352941176E-2</v>
      </c>
      <c r="E74" s="13">
        <f t="shared" si="44"/>
        <v>0.18604651162790697</v>
      </c>
      <c r="F74" s="13">
        <f t="shared" si="45"/>
        <v>5.4054054054054057E-2</v>
      </c>
      <c r="G74" s="13">
        <f t="shared" si="46"/>
        <v>0</v>
      </c>
      <c r="H74" s="13">
        <f t="shared" si="47"/>
        <v>0</v>
      </c>
      <c r="I74" s="13">
        <f t="shared" si="48"/>
        <v>4.7619047619047616E-2</v>
      </c>
      <c r="J74" s="13">
        <f t="shared" si="49"/>
        <v>0</v>
      </c>
      <c r="K74" s="11">
        <f t="shared" si="50"/>
        <v>3.3602832850438871E-2</v>
      </c>
      <c r="L74" s="92">
        <f t="shared" si="51"/>
        <v>3.7803186956743728E-2</v>
      </c>
    </row>
    <row r="75" spans="1:12" x14ac:dyDescent="0.3">
      <c r="A75" s="6" t="s">
        <v>13</v>
      </c>
      <c r="B75" s="13">
        <f t="shared" si="41"/>
        <v>0</v>
      </c>
      <c r="C75" s="13">
        <f t="shared" si="42"/>
        <v>0</v>
      </c>
      <c r="D75" s="13">
        <f t="shared" si="43"/>
        <v>0</v>
      </c>
      <c r="E75" s="13">
        <f t="shared" si="44"/>
        <v>2.3255813953488372E-2</v>
      </c>
      <c r="F75" s="13">
        <f t="shared" si="45"/>
        <v>0</v>
      </c>
      <c r="G75" s="13">
        <f t="shared" si="46"/>
        <v>0</v>
      </c>
      <c r="H75" s="13">
        <f t="shared" si="47"/>
        <v>0</v>
      </c>
      <c r="I75" s="13">
        <f t="shared" si="48"/>
        <v>0</v>
      </c>
      <c r="J75" s="13">
        <f t="shared" si="49"/>
        <v>0.04</v>
      </c>
      <c r="K75" s="11">
        <f t="shared" si="50"/>
        <v>7.0284237726098188E-3</v>
      </c>
      <c r="L75" s="92">
        <f t="shared" si="51"/>
        <v>7.9069767441860457E-3</v>
      </c>
    </row>
    <row r="76" spans="1:12" x14ac:dyDescent="0.3">
      <c r="A76" s="6" t="s">
        <v>27</v>
      </c>
      <c r="B76" s="13">
        <f t="shared" si="41"/>
        <v>0</v>
      </c>
      <c r="C76" s="13">
        <f t="shared" si="42"/>
        <v>4.5454545454545456E-2</v>
      </c>
      <c r="D76" s="13">
        <f t="shared" si="43"/>
        <v>1.4705882352941176E-2</v>
      </c>
      <c r="E76" s="13">
        <f t="shared" si="44"/>
        <v>0</v>
      </c>
      <c r="F76" s="13">
        <f t="shared" si="45"/>
        <v>5.4054054054054057E-2</v>
      </c>
      <c r="G76" s="13">
        <f t="shared" si="46"/>
        <v>5.128205128205128E-2</v>
      </c>
      <c r="H76" s="13">
        <f t="shared" si="47"/>
        <v>0.24390243902439024</v>
      </c>
      <c r="I76" s="13">
        <f t="shared" si="48"/>
        <v>0.11904761904761904</v>
      </c>
      <c r="J76" s="13">
        <f t="shared" si="49"/>
        <v>0.08</v>
      </c>
      <c r="K76" s="11">
        <f t="shared" si="50"/>
        <v>6.760517680173346E-2</v>
      </c>
      <c r="L76" s="92">
        <f t="shared" si="51"/>
        <v>7.6055823901950148E-2</v>
      </c>
    </row>
    <row r="77" spans="1:12" x14ac:dyDescent="0.3">
      <c r="A77" s="6" t="s">
        <v>17</v>
      </c>
      <c r="B77" s="13">
        <f t="shared" si="41"/>
        <v>0</v>
      </c>
      <c r="C77" s="13">
        <f t="shared" si="42"/>
        <v>7.575757575757576E-2</v>
      </c>
      <c r="D77" s="13">
        <f t="shared" si="43"/>
        <v>8.8235294117647065E-2</v>
      </c>
      <c r="E77" s="13">
        <f t="shared" si="44"/>
        <v>2.3255813953488372E-2</v>
      </c>
      <c r="F77" s="13">
        <f t="shared" si="45"/>
        <v>0</v>
      </c>
      <c r="G77" s="13">
        <f t="shared" si="46"/>
        <v>0</v>
      </c>
      <c r="H77" s="13">
        <f t="shared" si="47"/>
        <v>0</v>
      </c>
      <c r="I77" s="13">
        <f t="shared" si="48"/>
        <v>0</v>
      </c>
      <c r="J77" s="13">
        <f t="shared" si="49"/>
        <v>0</v>
      </c>
      <c r="K77" s="11">
        <f t="shared" si="50"/>
        <v>2.0805409314301242E-2</v>
      </c>
      <c r="L77" s="92">
        <f t="shared" si="51"/>
        <v>2.3406085478588898E-2</v>
      </c>
    </row>
    <row r="78" spans="1:12" x14ac:dyDescent="0.3">
      <c r="A78" s="6" t="s">
        <v>40</v>
      </c>
      <c r="B78" s="13">
        <f t="shared" si="41"/>
        <v>0</v>
      </c>
      <c r="C78" s="13">
        <f t="shared" si="42"/>
        <v>1.5151515151515152E-2</v>
      </c>
      <c r="D78" s="13">
        <f t="shared" si="43"/>
        <v>0</v>
      </c>
      <c r="E78" s="13">
        <f t="shared" si="44"/>
        <v>2.3255813953488372E-2</v>
      </c>
      <c r="F78" s="13">
        <f t="shared" si="45"/>
        <v>0</v>
      </c>
      <c r="G78" s="13">
        <f t="shared" si="46"/>
        <v>0</v>
      </c>
      <c r="H78" s="13">
        <f t="shared" si="47"/>
        <v>0</v>
      </c>
      <c r="I78" s="13">
        <f t="shared" si="48"/>
        <v>0</v>
      </c>
      <c r="J78" s="13">
        <f t="shared" si="49"/>
        <v>0</v>
      </c>
      <c r="K78" s="11">
        <f t="shared" si="50"/>
        <v>4.267481011667058E-3</v>
      </c>
      <c r="L78" s="92">
        <f t="shared" si="51"/>
        <v>4.8009161381254405E-3</v>
      </c>
    </row>
    <row r="79" spans="1:12" x14ac:dyDescent="0.3">
      <c r="A79" s="14" t="s">
        <v>22</v>
      </c>
      <c r="B79" s="15">
        <f t="shared" si="41"/>
        <v>0.2857142857142857</v>
      </c>
      <c r="C79" s="15">
        <f t="shared" si="42"/>
        <v>0</v>
      </c>
      <c r="D79" s="15">
        <f t="shared" si="43"/>
        <v>0</v>
      </c>
      <c r="E79" s="15">
        <f t="shared" si="44"/>
        <v>0</v>
      </c>
      <c r="F79" s="15">
        <f t="shared" si="45"/>
        <v>0</v>
      </c>
      <c r="G79" s="15">
        <f t="shared" si="46"/>
        <v>5.128205128205128E-2</v>
      </c>
      <c r="H79" s="15">
        <f t="shared" si="47"/>
        <v>0</v>
      </c>
      <c r="I79" s="15">
        <f t="shared" si="48"/>
        <v>0</v>
      </c>
      <c r="J79" s="15">
        <f t="shared" si="49"/>
        <v>0</v>
      </c>
      <c r="K79" s="40">
        <f t="shared" si="50"/>
        <v>3.7444037444037438E-2</v>
      </c>
      <c r="L79" s="94">
        <f>AVERAGE(C79:J79)</f>
        <v>6.41025641025641E-3</v>
      </c>
    </row>
    <row r="80" spans="1:12" x14ac:dyDescent="0.3">
      <c r="A80" s="39"/>
      <c r="B80" s="40">
        <f t="shared" ref="B80:J80" si="52">SUM(B72:B79)</f>
        <v>0.71428571428571419</v>
      </c>
      <c r="C80" s="40">
        <f>SUM(C72:C79)</f>
        <v>0.53030303030303039</v>
      </c>
      <c r="D80" s="40">
        <f t="shared" si="52"/>
        <v>0.58823529411764708</v>
      </c>
      <c r="E80" s="40">
        <f t="shared" si="52"/>
        <v>0.32558139534883718</v>
      </c>
      <c r="F80" s="40">
        <f t="shared" si="52"/>
        <v>0.56756756756756765</v>
      </c>
      <c r="G80" s="40">
        <f t="shared" si="52"/>
        <v>0.43589743589743585</v>
      </c>
      <c r="H80" s="40">
        <f t="shared" si="52"/>
        <v>0.31707317073170732</v>
      </c>
      <c r="I80" s="40">
        <f t="shared" si="52"/>
        <v>0.23809523809523808</v>
      </c>
      <c r="J80" s="40">
        <f t="shared" si="52"/>
        <v>0.28000000000000003</v>
      </c>
      <c r="K80" s="45"/>
      <c r="L80" s="41"/>
    </row>
    <row r="81" spans="1:12" x14ac:dyDescent="0.3">
      <c r="A81" s="18" t="s">
        <v>136</v>
      </c>
      <c r="C81" s="80">
        <f>SUM(C72:C76)</f>
        <v>0.43939393939393945</v>
      </c>
      <c r="D81" s="80">
        <f t="shared" ref="D81:J81" si="53">SUM(D72:D76)</f>
        <v>0.5</v>
      </c>
      <c r="E81" s="80">
        <f t="shared" si="53"/>
        <v>0.27906976744186046</v>
      </c>
      <c r="F81" s="80">
        <f t="shared" si="53"/>
        <v>0.56756756756756765</v>
      </c>
      <c r="G81" s="80">
        <f t="shared" si="53"/>
        <v>0.38461538461538458</v>
      </c>
      <c r="H81" s="80">
        <f t="shared" si="53"/>
        <v>0.31707317073170732</v>
      </c>
      <c r="I81" s="80">
        <f t="shared" si="53"/>
        <v>0.23809523809523808</v>
      </c>
      <c r="J81" s="80">
        <f t="shared" si="53"/>
        <v>0.28000000000000003</v>
      </c>
    </row>
    <row r="82" spans="1:12" x14ac:dyDescent="0.3">
      <c r="A82" s="1" t="s">
        <v>139</v>
      </c>
      <c r="C82" s="80">
        <f>SUM(C77:C79)</f>
        <v>9.0909090909090912E-2</v>
      </c>
      <c r="D82" s="80">
        <f t="shared" ref="D82:J82" si="54">SUM(D77:D79)</f>
        <v>8.8235294117647065E-2</v>
      </c>
      <c r="E82" s="80">
        <f t="shared" si="54"/>
        <v>4.6511627906976744E-2</v>
      </c>
      <c r="F82" s="80">
        <f t="shared" si="54"/>
        <v>0</v>
      </c>
      <c r="G82" s="80">
        <f t="shared" si="54"/>
        <v>5.128205128205128E-2</v>
      </c>
      <c r="H82" s="80">
        <f t="shared" si="54"/>
        <v>0</v>
      </c>
      <c r="I82" s="80">
        <f t="shared" si="54"/>
        <v>0</v>
      </c>
      <c r="J82" s="80">
        <f t="shared" si="54"/>
        <v>0</v>
      </c>
    </row>
    <row r="83" spans="1:12" s="107" customFormat="1" x14ac:dyDescent="0.3"/>
    <row r="85" spans="1:12" x14ac:dyDescent="0.3">
      <c r="A85" s="38" t="s">
        <v>58</v>
      </c>
      <c r="B85" s="124" t="s">
        <v>59</v>
      </c>
      <c r="C85" s="124"/>
      <c r="D85" s="124"/>
      <c r="E85" s="124"/>
      <c r="F85" s="124"/>
      <c r="G85" s="124"/>
      <c r="H85" s="124"/>
      <c r="I85" s="124"/>
      <c r="J85" s="124"/>
      <c r="K85" s="124" t="s">
        <v>18</v>
      </c>
      <c r="L85" s="125"/>
    </row>
    <row r="86" spans="1:12" x14ac:dyDescent="0.3">
      <c r="A86" s="51" t="s">
        <v>16</v>
      </c>
      <c r="B86" s="48">
        <v>2011</v>
      </c>
      <c r="C86" s="48">
        <v>2012</v>
      </c>
      <c r="D86" s="55">
        <v>2013</v>
      </c>
      <c r="E86" s="55">
        <v>2014</v>
      </c>
      <c r="F86" s="48">
        <v>2017</v>
      </c>
      <c r="G86" s="48">
        <v>2018</v>
      </c>
      <c r="H86" s="48">
        <v>2019</v>
      </c>
      <c r="I86" s="48">
        <v>2020</v>
      </c>
      <c r="J86" s="48">
        <v>2021</v>
      </c>
      <c r="K86" s="48" t="s">
        <v>63</v>
      </c>
      <c r="L86" s="52" t="s">
        <v>62</v>
      </c>
    </row>
    <row r="87" spans="1:12" x14ac:dyDescent="0.3">
      <c r="A87" s="6" t="s">
        <v>23</v>
      </c>
      <c r="B87" s="3">
        <v>7</v>
      </c>
      <c r="C87" s="3">
        <v>1</v>
      </c>
      <c r="D87" s="3">
        <v>1</v>
      </c>
      <c r="E87" s="3"/>
      <c r="F87" s="3">
        <v>5</v>
      </c>
      <c r="G87" s="3">
        <v>10</v>
      </c>
      <c r="H87" s="3">
        <v>9</v>
      </c>
      <c r="I87" s="3"/>
      <c r="J87" s="3">
        <v>6</v>
      </c>
      <c r="K87" s="7">
        <f>SUM(B87:J87)</f>
        <v>39</v>
      </c>
      <c r="L87" s="54">
        <f>K87/K95</f>
        <v>0.3611111111111111</v>
      </c>
    </row>
    <row r="88" spans="1:12" x14ac:dyDescent="0.3">
      <c r="A88" s="6" t="s">
        <v>9</v>
      </c>
      <c r="B88" s="3">
        <v>5</v>
      </c>
      <c r="C88" s="3"/>
      <c r="D88" s="3">
        <v>2</v>
      </c>
      <c r="E88" s="3">
        <v>3</v>
      </c>
      <c r="F88" s="3">
        <v>5</v>
      </c>
      <c r="G88" s="3">
        <v>2</v>
      </c>
      <c r="H88" s="3">
        <v>4</v>
      </c>
      <c r="I88" s="3"/>
      <c r="J88" s="3">
        <v>1</v>
      </c>
      <c r="K88" s="7">
        <f>SUM(B88:J88)</f>
        <v>22</v>
      </c>
      <c r="L88" s="54">
        <f>K88/K95</f>
        <v>0.20370370370370369</v>
      </c>
    </row>
    <row r="89" spans="1:12" x14ac:dyDescent="0.3">
      <c r="A89" s="6" t="s">
        <v>12</v>
      </c>
      <c r="B89" s="3"/>
      <c r="C89" s="3"/>
      <c r="D89" s="3"/>
      <c r="E89" s="3">
        <v>1</v>
      </c>
      <c r="F89" s="3">
        <v>1</v>
      </c>
      <c r="G89" s="3"/>
      <c r="H89" s="3">
        <v>3</v>
      </c>
      <c r="I89" s="3"/>
      <c r="J89" s="3"/>
      <c r="K89" s="7">
        <f>SUM(B89:J89)</f>
        <v>5</v>
      </c>
      <c r="L89" s="54">
        <f>K89/K95</f>
        <v>4.6296296296296294E-2</v>
      </c>
    </row>
    <row r="90" spans="1:12" x14ac:dyDescent="0.3">
      <c r="A90" s="6" t="s">
        <v>13</v>
      </c>
      <c r="B90" s="3"/>
      <c r="C90" s="3"/>
      <c r="D90" s="3"/>
      <c r="E90" s="3"/>
      <c r="F90" s="3"/>
      <c r="G90" s="3"/>
      <c r="H90" s="3"/>
      <c r="I90" s="3"/>
      <c r="J90" s="3"/>
      <c r="K90" s="7">
        <f t="shared" ref="K90:K94" si="55">SUM(B90:J90)</f>
        <v>0</v>
      </c>
      <c r="L90" s="54">
        <f>K90/K95</f>
        <v>0</v>
      </c>
    </row>
    <row r="91" spans="1:12" x14ac:dyDescent="0.3">
      <c r="A91" s="6" t="s">
        <v>27</v>
      </c>
      <c r="B91" s="3">
        <v>4</v>
      </c>
      <c r="C91" s="3"/>
      <c r="D91" s="3"/>
      <c r="E91" s="3">
        <v>1</v>
      </c>
      <c r="F91" s="3">
        <v>6</v>
      </c>
      <c r="G91" s="3">
        <v>2</v>
      </c>
      <c r="H91" s="3">
        <v>13</v>
      </c>
      <c r="I91" s="3"/>
      <c r="J91" s="3">
        <v>1</v>
      </c>
      <c r="K91" s="7">
        <f t="shared" si="55"/>
        <v>27</v>
      </c>
      <c r="L91" s="54">
        <f>K91/K95</f>
        <v>0.25</v>
      </c>
    </row>
    <row r="92" spans="1:12" x14ac:dyDescent="0.3">
      <c r="A92" s="6" t="s">
        <v>17</v>
      </c>
      <c r="B92" s="3">
        <v>1</v>
      </c>
      <c r="C92" s="3">
        <v>1</v>
      </c>
      <c r="D92" s="3">
        <v>3</v>
      </c>
      <c r="E92" s="3">
        <v>1</v>
      </c>
      <c r="F92" s="3"/>
      <c r="G92" s="3">
        <v>1</v>
      </c>
      <c r="H92" s="3"/>
      <c r="I92" s="3"/>
      <c r="J92" s="3"/>
      <c r="K92" s="7">
        <f t="shared" si="55"/>
        <v>7</v>
      </c>
      <c r="L92" s="54">
        <f>K92/K95</f>
        <v>6.4814814814814811E-2</v>
      </c>
    </row>
    <row r="93" spans="1:12" x14ac:dyDescent="0.3">
      <c r="A93" s="6" t="s">
        <v>40</v>
      </c>
      <c r="B93" s="3">
        <v>1</v>
      </c>
      <c r="C93" s="3">
        <v>3</v>
      </c>
      <c r="D93" s="3">
        <v>1</v>
      </c>
      <c r="E93" s="3"/>
      <c r="F93" s="3"/>
      <c r="G93" s="3">
        <v>1</v>
      </c>
      <c r="H93" s="3"/>
      <c r="I93" s="3"/>
      <c r="J93" s="3"/>
      <c r="K93" s="7">
        <f t="shared" si="55"/>
        <v>6</v>
      </c>
      <c r="L93" s="54">
        <f>K93/K95</f>
        <v>5.5555555555555552E-2</v>
      </c>
    </row>
    <row r="94" spans="1:12" x14ac:dyDescent="0.3">
      <c r="A94" s="14" t="s">
        <v>22</v>
      </c>
      <c r="B94" s="16">
        <v>1</v>
      </c>
      <c r="C94" s="16"/>
      <c r="D94" s="16"/>
      <c r="E94" s="16"/>
      <c r="F94" s="16"/>
      <c r="G94" s="16"/>
      <c r="H94" s="16">
        <v>1</v>
      </c>
      <c r="I94" s="16"/>
      <c r="J94" s="16"/>
      <c r="K94" s="55">
        <f t="shared" si="55"/>
        <v>2</v>
      </c>
      <c r="L94" s="56">
        <f>K94/K95</f>
        <v>1.8518518518518517E-2</v>
      </c>
    </row>
    <row r="95" spans="1:12" x14ac:dyDescent="0.3">
      <c r="A95" s="9" t="s">
        <v>24</v>
      </c>
      <c r="B95" s="7">
        <f t="shared" ref="B95:L95" si="56">SUM(B87:B94)</f>
        <v>19</v>
      </c>
      <c r="C95" s="7">
        <f t="shared" si="56"/>
        <v>5</v>
      </c>
      <c r="D95" s="7">
        <f t="shared" si="56"/>
        <v>7</v>
      </c>
      <c r="E95" s="7">
        <f t="shared" si="56"/>
        <v>6</v>
      </c>
      <c r="F95" s="7">
        <f t="shared" si="56"/>
        <v>17</v>
      </c>
      <c r="G95" s="7">
        <f t="shared" si="56"/>
        <v>16</v>
      </c>
      <c r="H95" s="7">
        <f t="shared" si="56"/>
        <v>30</v>
      </c>
      <c r="I95" s="7">
        <f t="shared" si="56"/>
        <v>0</v>
      </c>
      <c r="J95" s="7">
        <f t="shared" si="56"/>
        <v>8</v>
      </c>
      <c r="K95" s="7">
        <f t="shared" si="56"/>
        <v>108</v>
      </c>
      <c r="L95" s="50">
        <f t="shared" si="56"/>
        <v>0.99999999999999989</v>
      </c>
    </row>
    <row r="96" spans="1:12" x14ac:dyDescent="0.3">
      <c r="A96" s="9" t="s">
        <v>25</v>
      </c>
      <c r="B96" s="1">
        <v>77</v>
      </c>
      <c r="C96" s="1">
        <v>50</v>
      </c>
      <c r="D96" s="7">
        <v>49</v>
      </c>
      <c r="E96" s="7">
        <v>18</v>
      </c>
      <c r="F96" s="7">
        <v>38</v>
      </c>
      <c r="G96" s="7">
        <v>43</v>
      </c>
      <c r="H96" s="7">
        <v>60</v>
      </c>
      <c r="I96" s="7"/>
      <c r="J96" s="7">
        <v>23</v>
      </c>
      <c r="K96" s="1">
        <f>SUM(B96:J96)</f>
        <v>358</v>
      </c>
      <c r="L96" s="44"/>
    </row>
    <row r="97" spans="1:12" x14ac:dyDescent="0.3">
      <c r="A97" s="9" t="s">
        <v>26</v>
      </c>
      <c r="B97" s="11">
        <f>(B95/B96)</f>
        <v>0.24675324675324675</v>
      </c>
      <c r="C97" s="11">
        <f t="shared" ref="C97:J97" si="57">(C95/C96)</f>
        <v>0.1</v>
      </c>
      <c r="D97" s="11">
        <f t="shared" si="57"/>
        <v>0.14285714285714285</v>
      </c>
      <c r="E97" s="11">
        <f t="shared" si="57"/>
        <v>0.33333333333333331</v>
      </c>
      <c r="F97" s="11">
        <f t="shared" si="57"/>
        <v>0.44736842105263158</v>
      </c>
      <c r="G97" s="11">
        <f t="shared" si="57"/>
        <v>0.37209302325581395</v>
      </c>
      <c r="H97" s="11">
        <f t="shared" si="57"/>
        <v>0.5</v>
      </c>
      <c r="I97" s="11"/>
      <c r="J97" s="11">
        <f t="shared" si="57"/>
        <v>0.34782608695652173</v>
      </c>
      <c r="K97" s="2"/>
      <c r="L97" s="44"/>
    </row>
    <row r="98" spans="1:12" x14ac:dyDescent="0.3">
      <c r="A98" s="112" t="s">
        <v>141</v>
      </c>
      <c r="B98" s="116">
        <f>(SUM(B87:B91)/B96)</f>
        <v>0.20779220779220781</v>
      </c>
      <c r="C98" s="116">
        <f t="shared" ref="C98:J98" si="58">(SUM(C87:C91)/C96)</f>
        <v>0.02</v>
      </c>
      <c r="D98" s="116">
        <f t="shared" si="58"/>
        <v>6.1224489795918366E-2</v>
      </c>
      <c r="E98" s="116">
        <f t="shared" si="58"/>
        <v>0.27777777777777779</v>
      </c>
      <c r="F98" s="116">
        <f t="shared" si="58"/>
        <v>0.44736842105263158</v>
      </c>
      <c r="G98" s="116">
        <f t="shared" si="58"/>
        <v>0.32558139534883723</v>
      </c>
      <c r="H98" s="116">
        <f t="shared" si="58"/>
        <v>0.48333333333333334</v>
      </c>
      <c r="I98" s="116"/>
      <c r="J98" s="116">
        <f t="shared" si="58"/>
        <v>0.34782608695652173</v>
      </c>
      <c r="K98" s="114"/>
      <c r="L98" s="115"/>
    </row>
    <row r="99" spans="1:12" x14ac:dyDescent="0.3">
      <c r="A99" s="117" t="s">
        <v>142</v>
      </c>
      <c r="B99" s="118">
        <f>(B96-B95)/B96</f>
        <v>0.75324675324675328</v>
      </c>
      <c r="C99" s="118">
        <f>(C96-C95)/C96</f>
        <v>0.9</v>
      </c>
      <c r="D99" s="118">
        <f t="shared" ref="D99:J99" si="59">(D96-D95)/D96</f>
        <v>0.8571428571428571</v>
      </c>
      <c r="E99" s="118">
        <f t="shared" si="59"/>
        <v>0.66666666666666663</v>
      </c>
      <c r="F99" s="118">
        <f t="shared" si="59"/>
        <v>0.55263157894736847</v>
      </c>
      <c r="G99" s="118">
        <f t="shared" si="59"/>
        <v>0.62790697674418605</v>
      </c>
      <c r="H99" s="118">
        <f t="shared" si="59"/>
        <v>0.5</v>
      </c>
      <c r="I99" s="118"/>
      <c r="J99" s="118">
        <f t="shared" si="59"/>
        <v>0.65217391304347827</v>
      </c>
      <c r="K99" s="118"/>
      <c r="L99" s="119"/>
    </row>
    <row r="100" spans="1:12" x14ac:dyDescent="0.3">
      <c r="A100" s="12"/>
      <c r="B100" s="2"/>
      <c r="C100" s="2"/>
      <c r="D100" s="4"/>
      <c r="E100" s="3"/>
      <c r="F100" s="2"/>
      <c r="G100" s="2"/>
      <c r="H100" s="2"/>
      <c r="I100" s="2"/>
      <c r="J100" s="2"/>
      <c r="K100" s="2"/>
      <c r="L100" s="44"/>
    </row>
    <row r="101" spans="1:12" x14ac:dyDescent="0.3">
      <c r="A101" s="18" t="s">
        <v>73</v>
      </c>
      <c r="B101" s="123" t="s">
        <v>59</v>
      </c>
      <c r="C101" s="123"/>
      <c r="D101" s="123"/>
      <c r="E101" s="123"/>
      <c r="F101" s="123"/>
      <c r="G101" s="123"/>
      <c r="H101" s="123"/>
      <c r="I101" s="123"/>
      <c r="J101" s="123"/>
      <c r="K101" s="2"/>
      <c r="L101" s="44"/>
    </row>
    <row r="102" spans="1:12" x14ac:dyDescent="0.3">
      <c r="A102" s="53" t="s">
        <v>56</v>
      </c>
      <c r="B102" s="48">
        <v>2011</v>
      </c>
      <c r="C102" s="48">
        <v>2012</v>
      </c>
      <c r="D102" s="55">
        <v>2013</v>
      </c>
      <c r="E102" s="55">
        <v>2014</v>
      </c>
      <c r="F102" s="48">
        <v>2017</v>
      </c>
      <c r="G102" s="48">
        <v>2018</v>
      </c>
      <c r="H102" s="48">
        <v>2019</v>
      </c>
      <c r="I102" s="48">
        <v>2020</v>
      </c>
      <c r="J102" s="48">
        <v>2021</v>
      </c>
      <c r="K102" s="48" t="s">
        <v>54</v>
      </c>
      <c r="L102" s="41"/>
    </row>
    <row r="103" spans="1:12" x14ac:dyDescent="0.3">
      <c r="A103" s="6" t="s">
        <v>23</v>
      </c>
      <c r="B103" s="13">
        <f t="shared" ref="B103:B110" si="60">B87/$B$96</f>
        <v>9.0909090909090912E-2</v>
      </c>
      <c r="C103" s="13">
        <f t="shared" ref="C103:C110" si="61">C87/$C$96</f>
        <v>0.02</v>
      </c>
      <c r="D103" s="13">
        <f t="shared" ref="D103:D110" si="62">D87/$D$96</f>
        <v>2.0408163265306121E-2</v>
      </c>
      <c r="E103" s="13">
        <f t="shared" ref="E103:E110" si="63">E87/$E$96</f>
        <v>0</v>
      </c>
      <c r="F103" s="13">
        <f t="shared" ref="F103:F110" si="64">F87/$F$96</f>
        <v>0.13157894736842105</v>
      </c>
      <c r="G103" s="13">
        <f t="shared" ref="G103:G110" si="65">G87/$G$96</f>
        <v>0.23255813953488372</v>
      </c>
      <c r="H103" s="13">
        <f t="shared" ref="H103:H110" si="66">H87/$H$96</f>
        <v>0.15</v>
      </c>
      <c r="I103" s="13"/>
      <c r="J103" s="13">
        <f t="shared" ref="J103:J110" si="67">J87/$J$96</f>
        <v>0.2608695652173913</v>
      </c>
      <c r="K103" s="11">
        <f>AVERAGE(B103:H103,J103)</f>
        <v>0.11329048828688665</v>
      </c>
      <c r="L103" s="44"/>
    </row>
    <row r="104" spans="1:12" x14ac:dyDescent="0.3">
      <c r="A104" s="6" t="s">
        <v>9</v>
      </c>
      <c r="B104" s="13">
        <f t="shared" si="60"/>
        <v>6.4935064935064929E-2</v>
      </c>
      <c r="C104" s="13">
        <f t="shared" si="61"/>
        <v>0</v>
      </c>
      <c r="D104" s="13">
        <f t="shared" si="62"/>
        <v>4.0816326530612242E-2</v>
      </c>
      <c r="E104" s="13">
        <f t="shared" si="63"/>
        <v>0.16666666666666666</v>
      </c>
      <c r="F104" s="13">
        <f t="shared" si="64"/>
        <v>0.13157894736842105</v>
      </c>
      <c r="G104" s="13">
        <f t="shared" si="65"/>
        <v>4.6511627906976744E-2</v>
      </c>
      <c r="H104" s="13">
        <f t="shared" si="66"/>
        <v>6.6666666666666666E-2</v>
      </c>
      <c r="I104" s="13"/>
      <c r="J104" s="13">
        <f t="shared" si="67"/>
        <v>4.3478260869565216E-2</v>
      </c>
      <c r="K104" s="11">
        <f t="shared" ref="K104:K110" si="68">AVERAGE(B104:H104,J104)</f>
        <v>7.0081695117996681E-2</v>
      </c>
      <c r="L104" s="44"/>
    </row>
    <row r="105" spans="1:12" x14ac:dyDescent="0.3">
      <c r="A105" s="6" t="s">
        <v>12</v>
      </c>
      <c r="B105" s="13">
        <f t="shared" si="60"/>
        <v>0</v>
      </c>
      <c r="C105" s="13">
        <f t="shared" si="61"/>
        <v>0</v>
      </c>
      <c r="D105" s="13">
        <f t="shared" si="62"/>
        <v>0</v>
      </c>
      <c r="E105" s="13">
        <f t="shared" si="63"/>
        <v>5.5555555555555552E-2</v>
      </c>
      <c r="F105" s="13">
        <f t="shared" si="64"/>
        <v>2.6315789473684209E-2</v>
      </c>
      <c r="G105" s="13">
        <f t="shared" si="65"/>
        <v>0</v>
      </c>
      <c r="H105" s="13">
        <f t="shared" si="66"/>
        <v>0.05</v>
      </c>
      <c r="I105" s="13"/>
      <c r="J105" s="13">
        <f t="shared" si="67"/>
        <v>0</v>
      </c>
      <c r="K105" s="11">
        <f t="shared" si="68"/>
        <v>1.6483918128654969E-2</v>
      </c>
      <c r="L105" s="44"/>
    </row>
    <row r="106" spans="1:12" x14ac:dyDescent="0.3">
      <c r="A106" s="6" t="s">
        <v>13</v>
      </c>
      <c r="B106" s="13">
        <f t="shared" si="60"/>
        <v>0</v>
      </c>
      <c r="C106" s="13">
        <f t="shared" si="61"/>
        <v>0</v>
      </c>
      <c r="D106" s="13">
        <f t="shared" si="62"/>
        <v>0</v>
      </c>
      <c r="E106" s="13">
        <f t="shared" si="63"/>
        <v>0</v>
      </c>
      <c r="F106" s="13">
        <f t="shared" si="64"/>
        <v>0</v>
      </c>
      <c r="G106" s="13">
        <f t="shared" si="65"/>
        <v>0</v>
      </c>
      <c r="H106" s="13">
        <f t="shared" si="66"/>
        <v>0</v>
      </c>
      <c r="I106" s="13"/>
      <c r="J106" s="13">
        <f t="shared" si="67"/>
        <v>0</v>
      </c>
      <c r="K106" s="11">
        <f t="shared" si="68"/>
        <v>0</v>
      </c>
      <c r="L106" s="44"/>
    </row>
    <row r="107" spans="1:12" x14ac:dyDescent="0.3">
      <c r="A107" s="6" t="s">
        <v>27</v>
      </c>
      <c r="B107" s="13">
        <f t="shared" si="60"/>
        <v>5.1948051948051951E-2</v>
      </c>
      <c r="C107" s="13">
        <f t="shared" si="61"/>
        <v>0</v>
      </c>
      <c r="D107" s="13">
        <f t="shared" si="62"/>
        <v>0</v>
      </c>
      <c r="E107" s="13">
        <f t="shared" si="63"/>
        <v>5.5555555555555552E-2</v>
      </c>
      <c r="F107" s="13">
        <f t="shared" si="64"/>
        <v>0.15789473684210525</v>
      </c>
      <c r="G107" s="13">
        <f t="shared" si="65"/>
        <v>4.6511627906976744E-2</v>
      </c>
      <c r="H107" s="13">
        <f t="shared" si="66"/>
        <v>0.21666666666666667</v>
      </c>
      <c r="I107" s="13"/>
      <c r="J107" s="13">
        <f t="shared" si="67"/>
        <v>4.3478260869565216E-2</v>
      </c>
      <c r="K107" s="11">
        <f t="shared" si="68"/>
        <v>7.1506862473615165E-2</v>
      </c>
      <c r="L107" s="44"/>
    </row>
    <row r="108" spans="1:12" x14ac:dyDescent="0.3">
      <c r="A108" s="6" t="s">
        <v>17</v>
      </c>
      <c r="B108" s="13">
        <f t="shared" si="60"/>
        <v>1.2987012987012988E-2</v>
      </c>
      <c r="C108" s="13">
        <f t="shared" si="61"/>
        <v>0.02</v>
      </c>
      <c r="D108" s="13">
        <f t="shared" si="62"/>
        <v>6.1224489795918366E-2</v>
      </c>
      <c r="E108" s="13">
        <f t="shared" si="63"/>
        <v>5.5555555555555552E-2</v>
      </c>
      <c r="F108" s="13">
        <f t="shared" si="64"/>
        <v>0</v>
      </c>
      <c r="G108" s="13">
        <f t="shared" si="65"/>
        <v>2.3255813953488372E-2</v>
      </c>
      <c r="H108" s="13">
        <f t="shared" si="66"/>
        <v>0</v>
      </c>
      <c r="I108" s="13"/>
      <c r="J108" s="13">
        <f t="shared" si="67"/>
        <v>0</v>
      </c>
      <c r="K108" s="11">
        <f t="shared" si="68"/>
        <v>2.1627859036496909E-2</v>
      </c>
      <c r="L108" s="44"/>
    </row>
    <row r="109" spans="1:12" x14ac:dyDescent="0.3">
      <c r="A109" s="6" t="s">
        <v>40</v>
      </c>
      <c r="B109" s="13">
        <f t="shared" si="60"/>
        <v>1.2987012987012988E-2</v>
      </c>
      <c r="C109" s="13">
        <f t="shared" si="61"/>
        <v>0.06</v>
      </c>
      <c r="D109" s="13">
        <f t="shared" si="62"/>
        <v>2.0408163265306121E-2</v>
      </c>
      <c r="E109" s="13">
        <f t="shared" si="63"/>
        <v>0</v>
      </c>
      <c r="F109" s="13">
        <f t="shared" si="64"/>
        <v>0</v>
      </c>
      <c r="G109" s="13">
        <f t="shared" si="65"/>
        <v>2.3255813953488372E-2</v>
      </c>
      <c r="H109" s="13">
        <f t="shared" si="66"/>
        <v>0</v>
      </c>
      <c r="I109" s="13"/>
      <c r="J109" s="13">
        <f t="shared" si="67"/>
        <v>0</v>
      </c>
      <c r="K109" s="11">
        <f t="shared" si="68"/>
        <v>1.4581373775725935E-2</v>
      </c>
      <c r="L109" s="44"/>
    </row>
    <row r="110" spans="1:12" x14ac:dyDescent="0.3">
      <c r="A110" s="14" t="s">
        <v>22</v>
      </c>
      <c r="B110" s="15">
        <f t="shared" si="60"/>
        <v>1.2987012987012988E-2</v>
      </c>
      <c r="C110" s="15">
        <f t="shared" si="61"/>
        <v>0</v>
      </c>
      <c r="D110" s="15">
        <f t="shared" si="62"/>
        <v>0</v>
      </c>
      <c r="E110" s="15">
        <f t="shared" si="63"/>
        <v>0</v>
      </c>
      <c r="F110" s="15">
        <f t="shared" si="64"/>
        <v>0</v>
      </c>
      <c r="G110" s="15">
        <f t="shared" si="65"/>
        <v>0</v>
      </c>
      <c r="H110" s="15">
        <f t="shared" si="66"/>
        <v>1.6666666666666666E-2</v>
      </c>
      <c r="I110" s="15"/>
      <c r="J110" s="15">
        <f t="shared" si="67"/>
        <v>0</v>
      </c>
      <c r="K110" s="40">
        <f t="shared" si="68"/>
        <v>3.7067099567099568E-3</v>
      </c>
      <c r="L110" s="41"/>
    </row>
    <row r="111" spans="1:12" x14ac:dyDescent="0.3">
      <c r="A111" s="39"/>
      <c r="B111" s="40">
        <f t="shared" ref="B111:H111" si="69">SUM(B103:B110)</f>
        <v>0.24675324675324678</v>
      </c>
      <c r="C111" s="40">
        <f t="shared" si="69"/>
        <v>0.1</v>
      </c>
      <c r="D111" s="40">
        <f t="shared" si="69"/>
        <v>0.14285714285714285</v>
      </c>
      <c r="E111" s="40">
        <f t="shared" si="69"/>
        <v>0.33333333333333337</v>
      </c>
      <c r="F111" s="40">
        <f t="shared" si="69"/>
        <v>0.44736842105263158</v>
      </c>
      <c r="G111" s="40">
        <f t="shared" si="69"/>
        <v>0.37209302325581395</v>
      </c>
      <c r="H111" s="40">
        <f t="shared" si="69"/>
        <v>0.5</v>
      </c>
      <c r="I111" s="40"/>
      <c r="J111" s="40">
        <f>SUM(J103:J110)</f>
        <v>0.34782608695652173</v>
      </c>
      <c r="K111" s="45"/>
      <c r="L111" s="41"/>
    </row>
    <row r="112" spans="1:12" x14ac:dyDescent="0.3">
      <c r="A112" s="18" t="s">
        <v>137</v>
      </c>
      <c r="B112" s="80">
        <f>SUM(B103:B107)</f>
        <v>0.20779220779220781</v>
      </c>
      <c r="C112" s="80">
        <f t="shared" ref="C112:J112" si="70">SUM(C103:C107)</f>
        <v>0.02</v>
      </c>
      <c r="D112" s="80">
        <f t="shared" si="70"/>
        <v>6.1224489795918366E-2</v>
      </c>
      <c r="E112" s="80">
        <f t="shared" si="70"/>
        <v>0.27777777777777779</v>
      </c>
      <c r="F112" s="80">
        <f t="shared" si="70"/>
        <v>0.44736842105263158</v>
      </c>
      <c r="G112" s="80">
        <f t="shared" si="70"/>
        <v>0.32558139534883723</v>
      </c>
      <c r="H112" s="80">
        <f t="shared" si="70"/>
        <v>0.48333333333333334</v>
      </c>
      <c r="I112" s="80"/>
      <c r="J112" s="80">
        <f t="shared" si="70"/>
        <v>0.34782608695652173</v>
      </c>
    </row>
    <row r="113" spans="1:31" x14ac:dyDescent="0.3">
      <c r="A113" s="1" t="s">
        <v>139</v>
      </c>
      <c r="B113" s="80">
        <f>SUM(B108:B110)</f>
        <v>3.896103896103896E-2</v>
      </c>
      <c r="C113" s="80">
        <f t="shared" ref="C113:J113" si="71">SUM(C108:C110)</f>
        <v>0.08</v>
      </c>
      <c r="D113" s="80">
        <f t="shared" si="71"/>
        <v>8.1632653061224483E-2</v>
      </c>
      <c r="E113" s="80">
        <f t="shared" si="71"/>
        <v>5.5555555555555552E-2</v>
      </c>
      <c r="F113" s="80">
        <f t="shared" si="71"/>
        <v>0</v>
      </c>
      <c r="G113" s="80">
        <f t="shared" si="71"/>
        <v>4.6511627906976744E-2</v>
      </c>
      <c r="H113" s="80">
        <f t="shared" si="71"/>
        <v>1.6666666666666666E-2</v>
      </c>
      <c r="I113" s="80"/>
      <c r="J113" s="80">
        <f t="shared" si="71"/>
        <v>0</v>
      </c>
    </row>
    <row r="114" spans="1:31" s="107" customFormat="1" x14ac:dyDescent="0.3"/>
    <row r="115" spans="1:31" x14ac:dyDescent="0.3">
      <c r="A115" s="19" t="s">
        <v>134</v>
      </c>
    </row>
    <row r="116" spans="1:31" x14ac:dyDescent="0.3">
      <c r="A116" s="75" t="s">
        <v>79</v>
      </c>
      <c r="B116" s="121">
        <v>2011</v>
      </c>
      <c r="C116" s="121"/>
      <c r="D116" s="121">
        <v>2012</v>
      </c>
      <c r="E116" s="122"/>
      <c r="F116" s="121">
        <v>2013</v>
      </c>
      <c r="G116" s="121"/>
      <c r="H116" s="121">
        <v>2014</v>
      </c>
      <c r="I116" s="121"/>
      <c r="J116" s="121">
        <v>2017</v>
      </c>
      <c r="K116" s="122"/>
      <c r="L116" s="121">
        <v>2018</v>
      </c>
      <c r="M116" s="121"/>
      <c r="N116" s="121">
        <v>2019</v>
      </c>
      <c r="O116" s="121"/>
      <c r="P116" s="121">
        <v>2020</v>
      </c>
      <c r="Q116" s="121"/>
      <c r="R116" s="121">
        <v>2021</v>
      </c>
      <c r="S116" s="121"/>
      <c r="T116" s="121" t="s">
        <v>76</v>
      </c>
      <c r="U116" s="121"/>
      <c r="W116" s="38" t="s">
        <v>64</v>
      </c>
      <c r="X116" s="106"/>
      <c r="Y116" s="86"/>
      <c r="Z116" s="86"/>
      <c r="AA116" s="86"/>
      <c r="AB116" s="86"/>
      <c r="AC116" s="86"/>
      <c r="AD116" s="86"/>
      <c r="AE116" s="87"/>
    </row>
    <row r="117" spans="1:31" x14ac:dyDescent="0.3">
      <c r="A117" s="75" t="s">
        <v>78</v>
      </c>
      <c r="B117" s="99" t="s">
        <v>74</v>
      </c>
      <c r="C117" s="95" t="s">
        <v>75</v>
      </c>
      <c r="D117" s="99" t="s">
        <v>74</v>
      </c>
      <c r="E117" s="79" t="s">
        <v>75</v>
      </c>
      <c r="F117" s="99" t="s">
        <v>74</v>
      </c>
      <c r="G117" s="95" t="s">
        <v>75</v>
      </c>
      <c r="H117" s="99" t="s">
        <v>74</v>
      </c>
      <c r="I117" s="95" t="s">
        <v>75</v>
      </c>
      <c r="J117" s="99" t="s">
        <v>74</v>
      </c>
      <c r="K117" s="79" t="s">
        <v>75</v>
      </c>
      <c r="L117" s="99" t="s">
        <v>74</v>
      </c>
      <c r="M117" s="95" t="s">
        <v>75</v>
      </c>
      <c r="N117" s="99" t="s">
        <v>74</v>
      </c>
      <c r="O117" s="95" t="s">
        <v>75</v>
      </c>
      <c r="P117" s="99" t="s">
        <v>74</v>
      </c>
      <c r="Q117" s="95" t="s">
        <v>75</v>
      </c>
      <c r="R117" s="99" t="s">
        <v>74</v>
      </c>
      <c r="S117" s="95" t="s">
        <v>75</v>
      </c>
      <c r="T117" s="99" t="s">
        <v>74</v>
      </c>
      <c r="U117" s="95" t="s">
        <v>75</v>
      </c>
      <c r="W117" s="6" t="s">
        <v>20</v>
      </c>
      <c r="X117" s="2">
        <v>237</v>
      </c>
      <c r="AE117" s="44"/>
    </row>
    <row r="118" spans="1:31" x14ac:dyDescent="0.3">
      <c r="A118" s="84" t="s">
        <v>23</v>
      </c>
      <c r="B118" s="100"/>
      <c r="C118" s="96">
        <v>9.0909090909090912E-2</v>
      </c>
      <c r="D118" s="100">
        <v>0.34848484848484851</v>
      </c>
      <c r="E118" s="85">
        <v>0.02</v>
      </c>
      <c r="F118" s="100">
        <v>0.3235294117647059</v>
      </c>
      <c r="G118" s="96">
        <v>2.0408163265306121E-2</v>
      </c>
      <c r="H118" s="100">
        <v>4.6511627906976744E-2</v>
      </c>
      <c r="I118" s="96">
        <v>0</v>
      </c>
      <c r="J118" s="100">
        <v>0.24324324324324326</v>
      </c>
      <c r="K118" s="85">
        <v>0.13157894736842105</v>
      </c>
      <c r="L118" s="100">
        <v>0.25641025641025639</v>
      </c>
      <c r="M118" s="96">
        <v>0.23255813953488372</v>
      </c>
      <c r="N118" s="100">
        <v>7.3170731707317069E-2</v>
      </c>
      <c r="O118" s="96">
        <v>0.15</v>
      </c>
      <c r="P118" s="100">
        <v>2.3809523809523808E-2</v>
      </c>
      <c r="Q118" s="87"/>
      <c r="R118" s="100">
        <v>0.16</v>
      </c>
      <c r="S118" s="96">
        <v>0.2608695652173913</v>
      </c>
      <c r="T118" s="104">
        <v>0.18439495541585896</v>
      </c>
      <c r="U118" s="91">
        <v>0.11329048828688665</v>
      </c>
      <c r="W118" s="6" t="s">
        <v>19</v>
      </c>
      <c r="X118" s="2">
        <v>27</v>
      </c>
      <c r="AE118" s="44"/>
    </row>
    <row r="119" spans="1:31" x14ac:dyDescent="0.3">
      <c r="A119" s="88" t="s">
        <v>9</v>
      </c>
      <c r="B119" s="101"/>
      <c r="C119" s="97">
        <v>6.4935064935064929E-2</v>
      </c>
      <c r="D119" s="101">
        <v>4.5454545454545456E-2</v>
      </c>
      <c r="E119" s="80">
        <v>0</v>
      </c>
      <c r="F119" s="101">
        <v>0.14705882352941177</v>
      </c>
      <c r="G119" s="97">
        <v>4.0816326530612242E-2</v>
      </c>
      <c r="H119" s="101">
        <v>2.3255813953488372E-2</v>
      </c>
      <c r="I119" s="97">
        <v>0.16666666666666666</v>
      </c>
      <c r="J119" s="101">
        <v>0.21621621621621623</v>
      </c>
      <c r="K119" s="80">
        <v>0.13157894736842105</v>
      </c>
      <c r="L119" s="101">
        <v>7.6923076923076927E-2</v>
      </c>
      <c r="M119" s="97">
        <v>4.6511627906976744E-2</v>
      </c>
      <c r="N119" s="101">
        <v>0</v>
      </c>
      <c r="O119" s="97">
        <v>6.6666666666666666E-2</v>
      </c>
      <c r="P119" s="101">
        <v>4.7619047619047616E-2</v>
      </c>
      <c r="Q119" s="44"/>
      <c r="R119" s="101">
        <v>0</v>
      </c>
      <c r="S119" s="97">
        <v>4.3478260869565216E-2</v>
      </c>
      <c r="T119" s="105">
        <v>6.9565940461973286E-2</v>
      </c>
      <c r="U119" s="92">
        <v>7.0081695117996681E-2</v>
      </c>
      <c r="W119" s="6" t="s">
        <v>22</v>
      </c>
      <c r="X119" s="2">
        <v>6</v>
      </c>
      <c r="AE119" s="44"/>
    </row>
    <row r="120" spans="1:31" x14ac:dyDescent="0.3">
      <c r="A120" s="88" t="s">
        <v>12</v>
      </c>
      <c r="B120" s="101"/>
      <c r="C120" s="97">
        <v>0</v>
      </c>
      <c r="D120" s="101">
        <v>0</v>
      </c>
      <c r="E120" s="80">
        <v>0</v>
      </c>
      <c r="F120" s="101">
        <v>1.4705882352941176E-2</v>
      </c>
      <c r="G120" s="97">
        <v>0</v>
      </c>
      <c r="H120" s="101">
        <v>0.18604651162790697</v>
      </c>
      <c r="I120" s="97">
        <v>5.5555555555555552E-2</v>
      </c>
      <c r="J120" s="101">
        <v>5.4054054054054057E-2</v>
      </c>
      <c r="K120" s="80">
        <v>2.6315789473684209E-2</v>
      </c>
      <c r="L120" s="101">
        <v>0</v>
      </c>
      <c r="M120" s="97">
        <v>0</v>
      </c>
      <c r="N120" s="101">
        <v>0</v>
      </c>
      <c r="O120" s="97">
        <v>0.05</v>
      </c>
      <c r="P120" s="101">
        <v>4.7619047619047616E-2</v>
      </c>
      <c r="Q120" s="44"/>
      <c r="R120" s="101">
        <v>0</v>
      </c>
      <c r="S120" s="97">
        <v>0</v>
      </c>
      <c r="T120" s="105">
        <v>3.7803186956743728E-2</v>
      </c>
      <c r="U120" s="92">
        <v>1.6483918128654969E-2</v>
      </c>
      <c r="W120" s="6"/>
      <c r="X120" s="1">
        <f>SUM(X117:X119)</f>
        <v>270</v>
      </c>
      <c r="AE120" s="44"/>
    </row>
    <row r="121" spans="1:31" x14ac:dyDescent="0.3">
      <c r="A121" s="88" t="s">
        <v>13</v>
      </c>
      <c r="B121" s="101"/>
      <c r="C121" s="97">
        <v>0</v>
      </c>
      <c r="D121" s="101">
        <v>0</v>
      </c>
      <c r="E121" s="80">
        <v>0</v>
      </c>
      <c r="F121" s="101">
        <v>0</v>
      </c>
      <c r="G121" s="97">
        <v>0</v>
      </c>
      <c r="H121" s="101">
        <v>2.3255813953488372E-2</v>
      </c>
      <c r="I121" s="97">
        <v>0</v>
      </c>
      <c r="J121" s="101">
        <v>0</v>
      </c>
      <c r="K121" s="80">
        <v>0</v>
      </c>
      <c r="L121" s="101">
        <v>0</v>
      </c>
      <c r="M121" s="97">
        <v>0</v>
      </c>
      <c r="N121" s="101">
        <v>0</v>
      </c>
      <c r="O121" s="97">
        <v>0</v>
      </c>
      <c r="P121" s="101">
        <v>0</v>
      </c>
      <c r="Q121" s="44"/>
      <c r="R121" s="101">
        <v>0.04</v>
      </c>
      <c r="S121" s="97">
        <v>0</v>
      </c>
      <c r="T121" s="105">
        <v>7.9069767441860457E-3</v>
      </c>
      <c r="U121" s="92">
        <v>0</v>
      </c>
      <c r="W121" s="88"/>
      <c r="AE121" s="44"/>
    </row>
    <row r="122" spans="1:31" x14ac:dyDescent="0.3">
      <c r="A122" s="88" t="s">
        <v>27</v>
      </c>
      <c r="B122" s="101"/>
      <c r="C122" s="97">
        <v>5.1948051948051951E-2</v>
      </c>
      <c r="D122" s="101">
        <v>4.5454545454545456E-2</v>
      </c>
      <c r="E122" s="80">
        <v>0</v>
      </c>
      <c r="F122" s="101">
        <v>1.4705882352941176E-2</v>
      </c>
      <c r="G122" s="97">
        <v>0</v>
      </c>
      <c r="H122" s="101">
        <v>0</v>
      </c>
      <c r="I122" s="97">
        <v>5.5555555555555552E-2</v>
      </c>
      <c r="J122" s="101">
        <v>5.4054054054054057E-2</v>
      </c>
      <c r="K122" s="80">
        <v>0.15789473684210525</v>
      </c>
      <c r="L122" s="101">
        <v>5.128205128205128E-2</v>
      </c>
      <c r="M122" s="97">
        <v>4.6511627906976744E-2</v>
      </c>
      <c r="N122" s="101">
        <v>0.24390243902439024</v>
      </c>
      <c r="O122" s="97">
        <v>0.21666666666666667</v>
      </c>
      <c r="P122" s="101">
        <v>0.11904761904761904</v>
      </c>
      <c r="Q122" s="44"/>
      <c r="R122" s="101">
        <v>0.08</v>
      </c>
      <c r="S122" s="97">
        <v>4.3478260869565216E-2</v>
      </c>
      <c r="T122" s="105">
        <v>7.6055823901950148E-2</v>
      </c>
      <c r="U122" s="92">
        <v>7.1506862473615165E-2</v>
      </c>
      <c r="W122" s="88"/>
      <c r="AE122" s="44"/>
    </row>
    <row r="123" spans="1:31" x14ac:dyDescent="0.3">
      <c r="A123" s="88" t="s">
        <v>17</v>
      </c>
      <c r="B123" s="101"/>
      <c r="C123" s="97">
        <v>1.2987012987012988E-2</v>
      </c>
      <c r="D123" s="101">
        <v>7.575757575757576E-2</v>
      </c>
      <c r="E123" s="80">
        <v>0.02</v>
      </c>
      <c r="F123" s="101">
        <v>8.8235294117647065E-2</v>
      </c>
      <c r="G123" s="97">
        <v>6.1224489795918366E-2</v>
      </c>
      <c r="H123" s="101">
        <v>2.3255813953488372E-2</v>
      </c>
      <c r="I123" s="97">
        <v>5.5555555555555552E-2</v>
      </c>
      <c r="J123" s="101">
        <v>0</v>
      </c>
      <c r="K123" s="80">
        <v>0</v>
      </c>
      <c r="L123" s="101">
        <v>0</v>
      </c>
      <c r="M123" s="97">
        <v>2.3255813953488372E-2</v>
      </c>
      <c r="N123" s="101">
        <v>0</v>
      </c>
      <c r="O123" s="97">
        <v>0</v>
      </c>
      <c r="P123" s="101">
        <v>0</v>
      </c>
      <c r="Q123" s="44"/>
      <c r="R123" s="101">
        <v>0</v>
      </c>
      <c r="S123" s="97">
        <v>0</v>
      </c>
      <c r="T123" s="105">
        <v>2.3406085478588898E-2</v>
      </c>
      <c r="U123" s="92">
        <v>2.1627859036496909E-2</v>
      </c>
      <c r="W123" s="88"/>
      <c r="AE123" s="44"/>
    </row>
    <row r="124" spans="1:31" x14ac:dyDescent="0.3">
      <c r="A124" s="88" t="s">
        <v>40</v>
      </c>
      <c r="B124" s="101"/>
      <c r="C124" s="97">
        <v>1.2987012987012988E-2</v>
      </c>
      <c r="D124" s="101">
        <v>1.5151515151515152E-2</v>
      </c>
      <c r="E124" s="80">
        <v>0.06</v>
      </c>
      <c r="F124" s="101">
        <v>0</v>
      </c>
      <c r="G124" s="97">
        <v>2.0408163265306121E-2</v>
      </c>
      <c r="H124" s="101">
        <v>2.3255813953488372E-2</v>
      </c>
      <c r="I124" s="97">
        <v>0</v>
      </c>
      <c r="J124" s="101">
        <v>0</v>
      </c>
      <c r="K124" s="80">
        <v>0</v>
      </c>
      <c r="L124" s="101">
        <v>0</v>
      </c>
      <c r="M124" s="97">
        <v>2.3255813953488372E-2</v>
      </c>
      <c r="N124" s="101">
        <v>0</v>
      </c>
      <c r="O124" s="97">
        <v>0</v>
      </c>
      <c r="P124" s="101">
        <v>0</v>
      </c>
      <c r="Q124" s="44"/>
      <c r="R124" s="101">
        <v>0</v>
      </c>
      <c r="S124" s="97">
        <v>0</v>
      </c>
      <c r="T124" s="105">
        <v>4.8009161381254405E-3</v>
      </c>
      <c r="U124" s="92">
        <v>1.4581373775725935E-2</v>
      </c>
      <c r="W124" s="88"/>
      <c r="AE124" s="44"/>
    </row>
    <row r="125" spans="1:31" x14ac:dyDescent="0.3">
      <c r="A125" s="39" t="s">
        <v>22</v>
      </c>
      <c r="B125" s="102"/>
      <c r="C125" s="98">
        <v>1.2987012987012988E-2</v>
      </c>
      <c r="D125" s="102">
        <v>0</v>
      </c>
      <c r="E125" s="89">
        <v>0</v>
      </c>
      <c r="F125" s="102">
        <v>0</v>
      </c>
      <c r="G125" s="98">
        <v>0</v>
      </c>
      <c r="H125" s="102">
        <v>0</v>
      </c>
      <c r="I125" s="98">
        <v>0</v>
      </c>
      <c r="J125" s="102">
        <v>0</v>
      </c>
      <c r="K125" s="89">
        <v>0</v>
      </c>
      <c r="L125" s="102">
        <v>5.128205128205128E-2</v>
      </c>
      <c r="M125" s="98">
        <v>0</v>
      </c>
      <c r="N125" s="102">
        <v>0</v>
      </c>
      <c r="O125" s="98">
        <v>1.6666666666666666E-2</v>
      </c>
      <c r="P125" s="102">
        <v>0</v>
      </c>
      <c r="Q125" s="41"/>
      <c r="R125" s="102">
        <v>0</v>
      </c>
      <c r="S125" s="98">
        <v>0</v>
      </c>
      <c r="T125" s="103">
        <v>6.41025641025641E-3</v>
      </c>
      <c r="U125" s="94">
        <v>3.7067099567099568E-3</v>
      </c>
      <c r="W125" s="88"/>
      <c r="AE125" s="44"/>
    </row>
    <row r="126" spans="1:31" x14ac:dyDescent="0.3">
      <c r="A126" s="9" t="s">
        <v>77</v>
      </c>
      <c r="B126" s="103"/>
      <c r="C126" s="94">
        <v>0.24675324675324678</v>
      </c>
      <c r="D126" s="103">
        <v>0.53030303030303039</v>
      </c>
      <c r="E126" s="90">
        <v>0.1</v>
      </c>
      <c r="F126" s="103">
        <v>0.58823529411764708</v>
      </c>
      <c r="G126" s="94">
        <v>0.14285714285714285</v>
      </c>
      <c r="H126" s="103">
        <v>0.32558139534883718</v>
      </c>
      <c r="I126" s="94">
        <v>0.33333333333333337</v>
      </c>
      <c r="J126" s="103">
        <v>0.56756756756756765</v>
      </c>
      <c r="K126" s="90">
        <v>0.44736842105263158</v>
      </c>
      <c r="L126" s="103">
        <v>0.43589743589743585</v>
      </c>
      <c r="M126" s="94">
        <v>0.37209302325581395</v>
      </c>
      <c r="N126" s="103">
        <v>0.31707317073170732</v>
      </c>
      <c r="O126" s="94">
        <v>0.5</v>
      </c>
      <c r="P126" s="103">
        <v>0.23809523809523808</v>
      </c>
      <c r="Q126" s="41"/>
      <c r="R126" s="103">
        <v>0.28000000000000003</v>
      </c>
      <c r="S126" s="94">
        <v>0.34782608695652173</v>
      </c>
      <c r="T126" s="93"/>
      <c r="U126" s="41"/>
      <c r="W126" s="88"/>
      <c r="AE126" s="44"/>
    </row>
    <row r="127" spans="1:31" x14ac:dyDescent="0.3">
      <c r="W127" s="88"/>
      <c r="AE127" s="44"/>
    </row>
    <row r="128" spans="1:31" x14ac:dyDescent="0.3">
      <c r="A128" s="111" t="s">
        <v>128</v>
      </c>
      <c r="C128" s="80">
        <f t="shared" ref="C128:P128" si="72">SUM(C123:C124)</f>
        <v>2.5974025974025976E-2</v>
      </c>
      <c r="D128" s="109">
        <f t="shared" si="72"/>
        <v>9.0909090909090912E-2</v>
      </c>
      <c r="E128" s="80">
        <f t="shared" si="72"/>
        <v>0.08</v>
      </c>
      <c r="F128" s="109">
        <f t="shared" si="72"/>
        <v>8.8235294117647065E-2</v>
      </c>
      <c r="G128" s="80">
        <f t="shared" si="72"/>
        <v>8.1632653061224483E-2</v>
      </c>
      <c r="H128" s="109">
        <f t="shared" si="72"/>
        <v>4.6511627906976744E-2</v>
      </c>
      <c r="I128" s="80">
        <f t="shared" si="72"/>
        <v>5.5555555555555552E-2</v>
      </c>
      <c r="J128" s="109">
        <f t="shared" si="72"/>
        <v>0</v>
      </c>
      <c r="K128" s="80">
        <f t="shared" si="72"/>
        <v>0</v>
      </c>
      <c r="L128" s="109">
        <f t="shared" si="72"/>
        <v>0</v>
      </c>
      <c r="M128" s="80">
        <f t="shared" si="72"/>
        <v>4.6511627906976744E-2</v>
      </c>
      <c r="N128" s="109">
        <f t="shared" si="72"/>
        <v>0</v>
      </c>
      <c r="O128" s="80">
        <f t="shared" si="72"/>
        <v>0</v>
      </c>
      <c r="P128" s="109">
        <f t="shared" si="72"/>
        <v>0</v>
      </c>
      <c r="Q128" s="80"/>
      <c r="R128" s="109">
        <f>SUM(R123:R124)</f>
        <v>0</v>
      </c>
      <c r="S128" s="80">
        <f>SUM(S123:S124)</f>
        <v>0</v>
      </c>
      <c r="W128" s="88"/>
      <c r="AE128" s="44"/>
    </row>
    <row r="129" spans="1:31" x14ac:dyDescent="0.3">
      <c r="C129" s="80"/>
      <c r="D129" s="109"/>
      <c r="E129" s="80"/>
      <c r="F129" s="109"/>
      <c r="G129" s="80"/>
      <c r="H129" s="109"/>
      <c r="I129" s="80"/>
      <c r="J129" s="109"/>
      <c r="K129" s="80"/>
      <c r="L129" s="109"/>
      <c r="M129" s="80"/>
      <c r="N129" s="109"/>
      <c r="O129" s="80"/>
      <c r="P129" s="109"/>
      <c r="Q129" s="80"/>
      <c r="R129" s="109"/>
      <c r="S129" s="80"/>
      <c r="W129" s="88"/>
      <c r="AE129" s="44"/>
    </row>
    <row r="130" spans="1:31" x14ac:dyDescent="0.3">
      <c r="B130" s="19" t="s">
        <v>74</v>
      </c>
      <c r="C130" s="19" t="s">
        <v>75</v>
      </c>
      <c r="F130" s="75"/>
      <c r="G130" s="75"/>
      <c r="H130" s="75"/>
      <c r="I130" s="75"/>
      <c r="J130" s="75"/>
      <c r="K130" s="75"/>
      <c r="W130" s="88"/>
      <c r="AE130" s="44"/>
    </row>
    <row r="131" spans="1:31" x14ac:dyDescent="0.3">
      <c r="A131" s="110" t="s">
        <v>129</v>
      </c>
      <c r="B131" s="19" t="s">
        <v>132</v>
      </c>
      <c r="C131" s="19" t="s">
        <v>133</v>
      </c>
      <c r="F131" s="75"/>
      <c r="G131" s="75"/>
      <c r="H131" s="75"/>
      <c r="I131" s="75"/>
      <c r="J131" s="75"/>
      <c r="K131" s="75"/>
      <c r="W131" s="88"/>
      <c r="AE131" s="44"/>
    </row>
    <row r="132" spans="1:31" x14ac:dyDescent="0.3">
      <c r="A132" s="110" t="s">
        <v>130</v>
      </c>
      <c r="B132" s="80">
        <f>AVERAGE(D128,F128,H128)</f>
        <v>7.5218670977904897E-2</v>
      </c>
      <c r="C132" s="80">
        <f>AVERAGE(E128,G128,I128)</f>
        <v>7.2396069538926675E-2</v>
      </c>
      <c r="I132" s="80"/>
      <c r="W132" s="88"/>
      <c r="AE132" s="44"/>
    </row>
    <row r="133" spans="1:31" x14ac:dyDescent="0.3">
      <c r="A133" s="110" t="s">
        <v>131</v>
      </c>
      <c r="B133" s="80">
        <f>AVERAGE(J128,L128,N128,P128,R128)</f>
        <v>0</v>
      </c>
      <c r="C133" s="80">
        <f>AVERAGE(K128,M128,O128,S128)</f>
        <v>1.1627906976744186E-2</v>
      </c>
      <c r="I133" s="80"/>
      <c r="W133" s="88"/>
      <c r="AE133" s="44"/>
    </row>
    <row r="134" spans="1:31" x14ac:dyDescent="0.3">
      <c r="I134" s="80"/>
      <c r="W134" s="88"/>
      <c r="AE134" s="44"/>
    </row>
    <row r="135" spans="1:31" x14ac:dyDescent="0.3">
      <c r="A135" s="111" t="s">
        <v>80</v>
      </c>
      <c r="B135" s="75" t="s">
        <v>65</v>
      </c>
      <c r="C135" s="75" t="s">
        <v>66</v>
      </c>
      <c r="I135" s="80"/>
      <c r="W135" s="88"/>
      <c r="AE135" s="44"/>
    </row>
    <row r="136" spans="1:31" x14ac:dyDescent="0.3">
      <c r="A136" s="110" t="s">
        <v>81</v>
      </c>
      <c r="B136" s="80">
        <f>AVERAGE(D118,F118,H118)</f>
        <v>0.2395086293855104</v>
      </c>
      <c r="C136" s="80">
        <f>AVERAGE(C118,E118,G118,I118)</f>
        <v>3.2829313543599262E-2</v>
      </c>
      <c r="I136" s="80"/>
      <c r="W136" s="88"/>
      <c r="AE136" s="44"/>
    </row>
    <row r="137" spans="1:31" x14ac:dyDescent="0.3">
      <c r="A137" s="110" t="s">
        <v>82</v>
      </c>
      <c r="B137" s="80">
        <f>AVERAGE(J118,L118,N118,P118,R118)</f>
        <v>0.15132675103406812</v>
      </c>
      <c r="C137" s="80">
        <f>AVERAGE(K118,M118,O118,S118)</f>
        <v>0.19375166303017399</v>
      </c>
      <c r="I137" s="80"/>
      <c r="W137" s="39"/>
      <c r="X137" s="45"/>
      <c r="Y137" s="45"/>
      <c r="Z137" s="45"/>
      <c r="AA137" s="45"/>
      <c r="AB137" s="45"/>
      <c r="AC137" s="45"/>
      <c r="AD137" s="45"/>
      <c r="AE137" s="41"/>
    </row>
    <row r="138" spans="1:31" x14ac:dyDescent="0.3">
      <c r="I138" s="80"/>
    </row>
    <row r="139" spans="1:31" x14ac:dyDescent="0.3">
      <c r="I139" s="80"/>
    </row>
    <row r="140" spans="1:31" x14ac:dyDescent="0.3">
      <c r="I140" s="81"/>
      <c r="K140" s="80"/>
    </row>
  </sheetData>
  <mergeCells count="21">
    <mergeCell ref="W1:Y1"/>
    <mergeCell ref="Q1:R1"/>
    <mergeCell ref="K54:L54"/>
    <mergeCell ref="K85:L85"/>
    <mergeCell ref="B85:J85"/>
    <mergeCell ref="B101:J101"/>
    <mergeCell ref="B1:P1"/>
    <mergeCell ref="B26:J26"/>
    <mergeCell ref="B54:J54"/>
    <mergeCell ref="B40:J40"/>
    <mergeCell ref="B70:J70"/>
    <mergeCell ref="B116:C116"/>
    <mergeCell ref="D116:E116"/>
    <mergeCell ref="F116:G116"/>
    <mergeCell ref="H116:I116"/>
    <mergeCell ref="J116:K116"/>
    <mergeCell ref="L116:M116"/>
    <mergeCell ref="N116:O116"/>
    <mergeCell ref="P116:Q116"/>
    <mergeCell ref="R116:S116"/>
    <mergeCell ref="T116:U11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16E1-5D9E-4A60-A80A-D97229000012}">
  <dimension ref="A1:F18"/>
  <sheetViews>
    <sheetView workbookViewId="0">
      <selection activeCell="F11" sqref="F11"/>
    </sheetView>
  </sheetViews>
  <sheetFormatPr defaultRowHeight="13" x14ac:dyDescent="0.3"/>
  <cols>
    <col min="5" max="5" width="52.3984375" bestFit="1" customWidth="1"/>
    <col min="6" max="6" width="26" bestFit="1" customWidth="1"/>
  </cols>
  <sheetData>
    <row r="1" spans="1:6" x14ac:dyDescent="0.3">
      <c r="A1" t="s">
        <v>83</v>
      </c>
      <c r="B1" t="s">
        <v>85</v>
      </c>
      <c r="C1" t="s">
        <v>86</v>
      </c>
      <c r="D1" t="s">
        <v>87</v>
      </c>
      <c r="E1" t="s">
        <v>16</v>
      </c>
    </row>
    <row r="2" spans="1:6" x14ac:dyDescent="0.3">
      <c r="A2" t="s">
        <v>84</v>
      </c>
      <c r="C2" t="s">
        <v>3</v>
      </c>
      <c r="D2" t="s">
        <v>88</v>
      </c>
      <c r="E2" t="s">
        <v>127</v>
      </c>
      <c r="F2" t="s">
        <v>122</v>
      </c>
    </row>
    <row r="3" spans="1:6" x14ac:dyDescent="0.3">
      <c r="A3" t="s">
        <v>99</v>
      </c>
      <c r="B3">
        <v>2012108</v>
      </c>
      <c r="C3" t="s">
        <v>3</v>
      </c>
      <c r="D3" t="s">
        <v>94</v>
      </c>
      <c r="E3" t="s">
        <v>100</v>
      </c>
      <c r="F3" t="s">
        <v>123</v>
      </c>
    </row>
    <row r="4" spans="1:6" x14ac:dyDescent="0.3">
      <c r="A4" t="s">
        <v>89</v>
      </c>
      <c r="B4">
        <v>2012250</v>
      </c>
      <c r="C4" t="s">
        <v>6</v>
      </c>
      <c r="D4" t="s">
        <v>90</v>
      </c>
      <c r="E4" t="s">
        <v>91</v>
      </c>
      <c r="F4" t="s">
        <v>122</v>
      </c>
    </row>
    <row r="5" spans="1:6" x14ac:dyDescent="0.3">
      <c r="A5" t="s">
        <v>93</v>
      </c>
      <c r="B5">
        <v>2012124</v>
      </c>
      <c r="C5" t="s">
        <v>3</v>
      </c>
      <c r="D5" t="s">
        <v>94</v>
      </c>
      <c r="E5" t="s">
        <v>95</v>
      </c>
      <c r="F5" t="s">
        <v>122</v>
      </c>
    </row>
    <row r="6" spans="1:6" x14ac:dyDescent="0.3">
      <c r="A6" t="s">
        <v>96</v>
      </c>
      <c r="B6">
        <v>2012021</v>
      </c>
      <c r="C6" t="s">
        <v>6</v>
      </c>
      <c r="D6" t="s">
        <v>94</v>
      </c>
      <c r="E6" t="s">
        <v>98</v>
      </c>
      <c r="F6" t="s">
        <v>123</v>
      </c>
    </row>
    <row r="7" spans="1:6" x14ac:dyDescent="0.3">
      <c r="A7" t="s">
        <v>120</v>
      </c>
      <c r="C7" t="s">
        <v>6</v>
      </c>
      <c r="D7" t="s">
        <v>107</v>
      </c>
      <c r="E7" t="s">
        <v>121</v>
      </c>
      <c r="F7" t="s">
        <v>123</v>
      </c>
    </row>
    <row r="8" spans="1:6" x14ac:dyDescent="0.3">
      <c r="A8" t="s">
        <v>117</v>
      </c>
      <c r="B8">
        <v>2019151</v>
      </c>
      <c r="C8" t="s">
        <v>3</v>
      </c>
      <c r="D8" t="s">
        <v>107</v>
      </c>
      <c r="E8" t="s">
        <v>119</v>
      </c>
      <c r="F8" t="s">
        <v>124</v>
      </c>
    </row>
    <row r="9" spans="1:6" x14ac:dyDescent="0.3">
      <c r="A9" t="s">
        <v>118</v>
      </c>
      <c r="C9" t="s">
        <v>3</v>
      </c>
      <c r="D9" t="s">
        <v>107</v>
      </c>
      <c r="E9" t="s">
        <v>119</v>
      </c>
      <c r="F9" t="s">
        <v>124</v>
      </c>
    </row>
    <row r="10" spans="1:6" x14ac:dyDescent="0.3">
      <c r="A10" t="s">
        <v>115</v>
      </c>
      <c r="B10">
        <v>2020107</v>
      </c>
      <c r="C10" t="s">
        <v>3</v>
      </c>
      <c r="D10" t="s">
        <v>90</v>
      </c>
      <c r="E10" t="s">
        <v>116</v>
      </c>
      <c r="F10" t="s">
        <v>123</v>
      </c>
    </row>
    <row r="11" spans="1:6" x14ac:dyDescent="0.3">
      <c r="A11" t="s">
        <v>112</v>
      </c>
      <c r="B11">
        <v>2020112</v>
      </c>
      <c r="C11" t="s">
        <v>3</v>
      </c>
      <c r="D11" t="s">
        <v>113</v>
      </c>
      <c r="E11" t="s">
        <v>114</v>
      </c>
      <c r="F11" t="s">
        <v>20</v>
      </c>
    </row>
    <row r="12" spans="1:6" x14ac:dyDescent="0.3">
      <c r="A12" t="s">
        <v>102</v>
      </c>
      <c r="C12" t="s">
        <v>6</v>
      </c>
      <c r="E12" t="s">
        <v>103</v>
      </c>
      <c r="F12" t="s">
        <v>123</v>
      </c>
    </row>
    <row r="13" spans="1:6" x14ac:dyDescent="0.3">
      <c r="A13" t="s">
        <v>104</v>
      </c>
      <c r="C13" t="s">
        <v>3</v>
      </c>
      <c r="D13" t="s">
        <v>105</v>
      </c>
      <c r="E13" t="s">
        <v>110</v>
      </c>
      <c r="F13" t="s">
        <v>125</v>
      </c>
    </row>
    <row r="14" spans="1:6" x14ac:dyDescent="0.3">
      <c r="A14" t="s">
        <v>101</v>
      </c>
      <c r="B14">
        <v>2021118</v>
      </c>
      <c r="C14" t="s">
        <v>3</v>
      </c>
      <c r="E14" t="s">
        <v>13</v>
      </c>
      <c r="F14" t="s">
        <v>20</v>
      </c>
    </row>
    <row r="15" spans="1:6" x14ac:dyDescent="0.3">
      <c r="A15" t="s">
        <v>106</v>
      </c>
      <c r="C15" t="s">
        <v>3</v>
      </c>
      <c r="D15" t="s">
        <v>107</v>
      </c>
      <c r="E15" t="s">
        <v>111</v>
      </c>
      <c r="F15" t="s">
        <v>123</v>
      </c>
    </row>
    <row r="16" spans="1:6" x14ac:dyDescent="0.3">
      <c r="A16" t="s">
        <v>108</v>
      </c>
      <c r="C16" t="s">
        <v>6</v>
      </c>
      <c r="D16" t="s">
        <v>90</v>
      </c>
      <c r="E16" t="s">
        <v>109</v>
      </c>
      <c r="F16" t="s">
        <v>126</v>
      </c>
    </row>
    <row r="18" spans="1:5" x14ac:dyDescent="0.3">
      <c r="A18" t="s">
        <v>92</v>
      </c>
      <c r="B18">
        <v>2012228</v>
      </c>
      <c r="C18" t="s">
        <v>6</v>
      </c>
      <c r="D18" t="s">
        <v>90</v>
      </c>
      <c r="E18" t="s">
        <v>97</v>
      </c>
    </row>
  </sheetData>
  <autoFilter ref="A1:F16" xr:uid="{A27216E1-5D9E-4A60-A80A-D97229000012}"/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COD to 14 Days</vt:lpstr>
      <vt:lpstr>COD Tables &amp; Charts</vt:lpstr>
      <vt:lpstr>Vet Necropsies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Demma, Dominic J (DFG)</dc:creator>
  <cp:lastModifiedBy>Renae Sattler</cp:lastModifiedBy>
  <dcterms:created xsi:type="dcterms:W3CDTF">2018-12-07T23:37:15Z</dcterms:created>
  <dcterms:modified xsi:type="dcterms:W3CDTF">2025-06-02T21:23:57Z</dcterms:modified>
</cp:coreProperties>
</file>