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5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wwhite/matlab_files/EDC/"/>
    </mc:Choice>
  </mc:AlternateContent>
  <bookViews>
    <workbookView xWindow="580" yWindow="460" windowWidth="19100" windowHeight="16520" tabRatio="50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5" i="1" l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44" i="1"/>
  <c r="F24" i="1"/>
  <c r="G24" i="1"/>
  <c r="F22" i="1"/>
  <c r="G22" i="1"/>
  <c r="D24" i="1"/>
  <c r="D22" i="1"/>
  <c r="C24" i="1"/>
  <c r="B24" i="1"/>
  <c r="C22" i="1"/>
  <c r="B22" i="1"/>
  <c r="D33" i="1"/>
  <c r="D32" i="1"/>
  <c r="D31" i="1"/>
  <c r="D30" i="1"/>
  <c r="D37" i="1"/>
  <c r="D36" i="1"/>
  <c r="D35" i="1"/>
  <c r="D34" i="1"/>
  <c r="F20" i="1"/>
  <c r="G20" i="1"/>
  <c r="F18" i="1"/>
  <c r="G18" i="1"/>
  <c r="G16" i="1"/>
  <c r="F16" i="1"/>
  <c r="D20" i="1"/>
  <c r="D18" i="1"/>
  <c r="D16" i="1"/>
  <c r="C20" i="1"/>
  <c r="C18" i="1"/>
  <c r="C16" i="1"/>
  <c r="B20" i="1"/>
  <c r="B18" i="1"/>
  <c r="B16" i="1"/>
  <c r="D12" i="1"/>
  <c r="D11" i="1"/>
  <c r="D10" i="1"/>
  <c r="D9" i="1"/>
</calcChain>
</file>

<file path=xl/sharedStrings.xml><?xml version="1.0" encoding="utf-8"?>
<sst xmlns="http://schemas.openxmlformats.org/spreadsheetml/2006/main" count="77" uniqueCount="28">
  <si>
    <t>Summary of data from Bryan Cole. Fish collection data.xls</t>
  </si>
  <si>
    <t>Data on sex ratio, GSI, other data from BC's fish collections in 2012-2013</t>
  </si>
  <si>
    <t>Site</t>
  </si>
  <si>
    <t>Sex ratios examined for time of peak GSI, when most spawning is occuring (April-May)</t>
  </si>
  <si>
    <t>Georgiana</t>
  </si>
  <si>
    <t>Date</t>
  </si>
  <si>
    <t>Total adults</t>
  </si>
  <si>
    <t>Sex ratio (prop male)</t>
  </si>
  <si>
    <t>GSI (female)</t>
  </si>
  <si>
    <t>Sacramento</t>
  </si>
  <si>
    <t>Napa</t>
  </si>
  <si>
    <t>Averages:</t>
  </si>
  <si>
    <t>Sex ratio</t>
  </si>
  <si>
    <t>variance factor</t>
  </si>
  <si>
    <t>Z</t>
  </si>
  <si>
    <t>lower</t>
  </si>
  <si>
    <t>upper</t>
  </si>
  <si>
    <t>Summary of data from Susanne Brander (from data in Brander et al. 2013)</t>
  </si>
  <si>
    <t>Peak GSI:</t>
  </si>
  <si>
    <t>Suisun</t>
  </si>
  <si>
    <t>Denverton</t>
  </si>
  <si>
    <t>MeanGSI</t>
  </si>
  <si>
    <t>Fs</t>
  </si>
  <si>
    <t>Ms</t>
  </si>
  <si>
    <t>Total</t>
  </si>
  <si>
    <t>DV</t>
  </si>
  <si>
    <t>Raw pattern:</t>
  </si>
  <si>
    <t>SUI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</si>
</sst>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5" fontId="0" fillId="0" borderId="0" xfId="0" applyNumberFormat="1"/>
    <xf numFmtId="14" fontId="0" fillId="2" borderId="0" xfId="0" applyNumberFormat="1" applyFill="1"/>
    <xf numFmtId="14" fontId="0" fillId="0" borderId="0" xfId="0" applyNumberForma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topLeftCell="A12" workbookViewId="0">
      <selection activeCell="D54" sqref="D54"/>
    </sheetView>
  </sheetViews>
  <sheetFormatPr baseColWidth="10" defaultRowHeight="16" x14ac:dyDescent="0.2"/>
  <cols>
    <col min="4" max="4" width="18.33203125" customWidth="1"/>
  </cols>
  <sheetData>
    <row r="1" spans="1:7" x14ac:dyDescent="0.2">
      <c r="A1" t="s">
        <v>0</v>
      </c>
    </row>
    <row r="2" spans="1:7" x14ac:dyDescent="0.2">
      <c r="A2" t="s">
        <v>1</v>
      </c>
    </row>
    <row r="3" spans="1:7" x14ac:dyDescent="0.2">
      <c r="A3" t="s">
        <v>3</v>
      </c>
    </row>
    <row r="6" spans="1:7" x14ac:dyDescent="0.2">
      <c r="A6" t="s">
        <v>2</v>
      </c>
      <c r="B6" t="s">
        <v>5</v>
      </c>
      <c r="C6" t="s">
        <v>6</v>
      </c>
      <c r="D6" t="s">
        <v>7</v>
      </c>
      <c r="E6" t="s">
        <v>8</v>
      </c>
    </row>
    <row r="7" spans="1:7" x14ac:dyDescent="0.2">
      <c r="A7" t="s">
        <v>4</v>
      </c>
      <c r="B7" s="1">
        <v>41010</v>
      </c>
      <c r="C7">
        <v>19</v>
      </c>
      <c r="D7">
        <v>0.36840000000000001</v>
      </c>
      <c r="E7">
        <v>2.157346</v>
      </c>
    </row>
    <row r="8" spans="1:7" x14ac:dyDescent="0.2">
      <c r="A8" t="s">
        <v>4</v>
      </c>
      <c r="B8" s="1">
        <v>41340</v>
      </c>
      <c r="C8">
        <v>14</v>
      </c>
      <c r="D8">
        <v>0.42859999999999998</v>
      </c>
      <c r="E8">
        <v>1.176471</v>
      </c>
    </row>
    <row r="9" spans="1:7" x14ac:dyDescent="0.2">
      <c r="A9" t="s">
        <v>9</v>
      </c>
      <c r="B9" s="1">
        <v>41078</v>
      </c>
      <c r="C9">
        <v>32</v>
      </c>
      <c r="D9">
        <f>1/32</f>
        <v>3.125E-2</v>
      </c>
      <c r="E9">
        <v>8.2949999999999999</v>
      </c>
    </row>
    <row r="10" spans="1:7" x14ac:dyDescent="0.2">
      <c r="A10" t="s">
        <v>9</v>
      </c>
      <c r="B10" s="1">
        <v>41387</v>
      </c>
      <c r="C10">
        <v>22</v>
      </c>
      <c r="D10">
        <f>8/22</f>
        <v>0.36363636363636365</v>
      </c>
      <c r="E10">
        <v>7.4279999999999999</v>
      </c>
    </row>
    <row r="11" spans="1:7" x14ac:dyDescent="0.2">
      <c r="A11" t="s">
        <v>10</v>
      </c>
      <c r="B11" s="1">
        <v>41078</v>
      </c>
      <c r="C11">
        <v>15</v>
      </c>
      <c r="D11">
        <f>6/15</f>
        <v>0.4</v>
      </c>
      <c r="E11">
        <v>9.1269840000000002</v>
      </c>
    </row>
    <row r="12" spans="1:7" x14ac:dyDescent="0.2">
      <c r="A12" t="s">
        <v>10</v>
      </c>
      <c r="B12" s="1">
        <v>41425</v>
      </c>
      <c r="C12">
        <v>23</v>
      </c>
      <c r="D12">
        <f>4/23</f>
        <v>0.17391304347826086</v>
      </c>
      <c r="E12">
        <v>11.78862</v>
      </c>
    </row>
    <row r="15" spans="1:7" x14ac:dyDescent="0.2">
      <c r="A15" t="s">
        <v>11</v>
      </c>
      <c r="B15" t="s">
        <v>6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</row>
    <row r="16" spans="1:7" x14ac:dyDescent="0.2">
      <c r="A16" t="s">
        <v>4</v>
      </c>
      <c r="B16">
        <f>C7+C8</f>
        <v>33</v>
      </c>
      <c r="C16">
        <f>(D7*C7+D8*C8)/B16</f>
        <v>0.39393939393939392</v>
      </c>
      <c r="D16">
        <f>SQRT((C16*(1-C16))/B16)</f>
        <v>8.5058117002089331E-2</v>
      </c>
      <c r="E16">
        <v>1.96</v>
      </c>
      <c r="F16">
        <f>C16-E16*D16</f>
        <v>0.22722548461529885</v>
      </c>
      <c r="G16">
        <f>C16+F16</f>
        <v>0.62116487855469282</v>
      </c>
    </row>
    <row r="18" spans="1:7" x14ac:dyDescent="0.2">
      <c r="A18" t="s">
        <v>9</v>
      </c>
      <c r="B18">
        <f>C9+C10</f>
        <v>54</v>
      </c>
      <c r="C18">
        <f>(D9*C9+D10*C10)/B18</f>
        <v>0.16666666666666666</v>
      </c>
      <c r="D18">
        <f>SQRT((C18*(1-C18))/B18)</f>
        <v>5.0715051620848717E-2</v>
      </c>
      <c r="E18">
        <v>1.96</v>
      </c>
      <c r="F18">
        <f>C18-E18*D18</f>
        <v>6.7265165489803172E-2</v>
      </c>
      <c r="G18">
        <f>C18+F18</f>
        <v>0.23393183215646984</v>
      </c>
    </row>
    <row r="20" spans="1:7" x14ac:dyDescent="0.2">
      <c r="A20" t="s">
        <v>10</v>
      </c>
      <c r="B20">
        <f>C11+C12</f>
        <v>38</v>
      </c>
      <c r="C20">
        <f>(D11*C11+D12*C12)/B20</f>
        <v>0.26315789473684209</v>
      </c>
      <c r="D20">
        <f>SQRT((C20*(1-C20))/B20)</f>
        <v>7.1433778161925907E-2</v>
      </c>
      <c r="E20">
        <v>1.96</v>
      </c>
      <c r="F20">
        <f>C20-E20*D20</f>
        <v>0.12314768953946731</v>
      </c>
      <c r="G20">
        <f>C20+F20</f>
        <v>0.3863055842763094</v>
      </c>
    </row>
    <row r="22" spans="1:7" x14ac:dyDescent="0.2">
      <c r="A22" t="s">
        <v>19</v>
      </c>
      <c r="B22">
        <f>SUM(C30:C33)</f>
        <v>36</v>
      </c>
      <c r="C22">
        <f>(D30*C30+D31*C31+D32*C32+D33*C33)/B22</f>
        <v>0.69444444444444442</v>
      </c>
      <c r="D22">
        <f>SQRT((C22*(1-C22))/B22)</f>
        <v>7.6773721998967592E-2</v>
      </c>
      <c r="E22">
        <v>1.96</v>
      </c>
      <c r="F22">
        <f>C22-E22*D22</f>
        <v>0.54396794932646797</v>
      </c>
      <c r="G22">
        <f>C22+F22</f>
        <v>1.2384123937709124</v>
      </c>
    </row>
    <row r="24" spans="1:7" x14ac:dyDescent="0.2">
      <c r="A24" t="s">
        <v>20</v>
      </c>
      <c r="B24">
        <f>SUM(C34:C38)</f>
        <v>43</v>
      </c>
      <c r="C24">
        <f>(D36*C36+D37*C37+D34*C34+D35*C35+D38*C38)/B24</f>
        <v>0.65116279069767447</v>
      </c>
      <c r="D24">
        <f>SQRT((C24*(1-C24))/B24)</f>
        <v>7.2681178701275675E-2</v>
      </c>
      <c r="E24">
        <v>1.96</v>
      </c>
      <c r="F24">
        <f>C24-E24*D24</f>
        <v>0.50870768044317416</v>
      </c>
      <c r="G24">
        <f>C24+F24</f>
        <v>1.1598704711408487</v>
      </c>
    </row>
    <row r="26" spans="1:7" x14ac:dyDescent="0.2">
      <c r="A26" t="s">
        <v>17</v>
      </c>
    </row>
    <row r="28" spans="1:7" x14ac:dyDescent="0.2">
      <c r="A28" t="s">
        <v>18</v>
      </c>
    </row>
    <row r="29" spans="1:7" x14ac:dyDescent="0.2">
      <c r="A29" t="s">
        <v>2</v>
      </c>
      <c r="B29" t="s">
        <v>5</v>
      </c>
      <c r="C29" t="s">
        <v>6</v>
      </c>
      <c r="D29" t="s">
        <v>7</v>
      </c>
      <c r="E29" t="s">
        <v>8</v>
      </c>
    </row>
    <row r="30" spans="1:7" x14ac:dyDescent="0.2">
      <c r="A30" t="s">
        <v>19</v>
      </c>
      <c r="B30" s="1">
        <v>39952</v>
      </c>
      <c r="C30">
        <v>10</v>
      </c>
      <c r="D30">
        <f>8/10</f>
        <v>0.8</v>
      </c>
      <c r="E30">
        <v>11.5</v>
      </c>
    </row>
    <row r="31" spans="1:7" x14ac:dyDescent="0.2">
      <c r="A31" t="s">
        <v>19</v>
      </c>
      <c r="B31" s="1">
        <v>39987</v>
      </c>
      <c r="C31">
        <v>10</v>
      </c>
      <c r="D31">
        <f>7/10</f>
        <v>0.7</v>
      </c>
      <c r="E31">
        <v>11.7</v>
      </c>
    </row>
    <row r="32" spans="1:7" x14ac:dyDescent="0.2">
      <c r="A32" t="s">
        <v>19</v>
      </c>
      <c r="B32" s="1">
        <v>40010</v>
      </c>
      <c r="C32">
        <v>11</v>
      </c>
      <c r="D32">
        <f>8/11</f>
        <v>0.72727272727272729</v>
      </c>
      <c r="E32">
        <v>10.1</v>
      </c>
    </row>
    <row r="33" spans="1:7" x14ac:dyDescent="0.2">
      <c r="A33" t="s">
        <v>19</v>
      </c>
      <c r="B33" s="1">
        <v>40321</v>
      </c>
      <c r="C33">
        <v>5</v>
      </c>
      <c r="D33">
        <f>2/5</f>
        <v>0.4</v>
      </c>
      <c r="E33">
        <v>14.4</v>
      </c>
    </row>
    <row r="34" spans="1:7" x14ac:dyDescent="0.2">
      <c r="A34" t="s">
        <v>20</v>
      </c>
      <c r="B34" s="3">
        <v>39955</v>
      </c>
      <c r="C34">
        <v>11</v>
      </c>
      <c r="D34">
        <f>6/C34</f>
        <v>0.54545454545454541</v>
      </c>
      <c r="E34">
        <v>9.7799999999999994</v>
      </c>
    </row>
    <row r="35" spans="1:7" x14ac:dyDescent="0.2">
      <c r="A35" t="s">
        <v>20</v>
      </c>
      <c r="B35" s="3">
        <v>39987</v>
      </c>
      <c r="C35">
        <v>10</v>
      </c>
      <c r="D35">
        <f>7/10</f>
        <v>0.7</v>
      </c>
      <c r="E35">
        <v>11.4</v>
      </c>
    </row>
    <row r="36" spans="1:7" x14ac:dyDescent="0.2">
      <c r="A36" t="s">
        <v>20</v>
      </c>
      <c r="B36" s="3">
        <v>40293</v>
      </c>
      <c r="C36">
        <v>6</v>
      </c>
      <c r="D36">
        <f>5/C36</f>
        <v>0.83333333333333337</v>
      </c>
      <c r="E36">
        <v>11.4</v>
      </c>
    </row>
    <row r="37" spans="1:7" x14ac:dyDescent="0.2">
      <c r="A37" t="s">
        <v>20</v>
      </c>
      <c r="B37" s="3">
        <v>40321</v>
      </c>
      <c r="C37">
        <v>14</v>
      </c>
      <c r="D37">
        <f>10/C37</f>
        <v>0.7142857142857143</v>
      </c>
      <c r="E37">
        <v>11.4</v>
      </c>
    </row>
    <row r="38" spans="1:7" x14ac:dyDescent="0.2">
      <c r="A38" t="s">
        <v>20</v>
      </c>
      <c r="B38" s="3">
        <v>40353</v>
      </c>
      <c r="C38">
        <v>2</v>
      </c>
      <c r="D38">
        <v>0</v>
      </c>
      <c r="E38">
        <v>9.75</v>
      </c>
    </row>
    <row r="39" spans="1:7" x14ac:dyDescent="0.2">
      <c r="B39" s="4"/>
    </row>
    <row r="40" spans="1:7" x14ac:dyDescent="0.2">
      <c r="B40" s="4"/>
    </row>
    <row r="41" spans="1:7" x14ac:dyDescent="0.2">
      <c r="B41" s="4"/>
    </row>
    <row r="42" spans="1:7" x14ac:dyDescent="0.2">
      <c r="A42" t="s">
        <v>26</v>
      </c>
    </row>
    <row r="43" spans="1:7" x14ac:dyDescent="0.2">
      <c r="A43" t="s">
        <v>2</v>
      </c>
      <c r="B43" t="s">
        <v>5</v>
      </c>
      <c r="C43" t="s">
        <v>21</v>
      </c>
      <c r="D43" t="s">
        <v>22</v>
      </c>
      <c r="E43" t="s">
        <v>23</v>
      </c>
      <c r="F43" t="s">
        <v>24</v>
      </c>
    </row>
    <row r="44" spans="1:7" x14ac:dyDescent="0.2">
      <c r="A44" t="s">
        <v>25</v>
      </c>
      <c r="B44" s="2">
        <v>39892</v>
      </c>
      <c r="D44">
        <v>10</v>
      </c>
      <c r="E44">
        <v>3</v>
      </c>
      <c r="F44">
        <f>SUM(D44:E44)</f>
        <v>13</v>
      </c>
      <c r="G44">
        <f>E44/F44</f>
        <v>0.23076923076923078</v>
      </c>
    </row>
    <row r="45" spans="1:7" x14ac:dyDescent="0.2">
      <c r="A45" t="s">
        <v>25</v>
      </c>
      <c r="B45" s="2">
        <v>39931</v>
      </c>
      <c r="D45">
        <v>8</v>
      </c>
      <c r="E45">
        <v>9</v>
      </c>
      <c r="F45">
        <f t="shared" ref="F45:F71" si="0">SUM(D45:E45)</f>
        <v>17</v>
      </c>
      <c r="G45">
        <f t="shared" ref="G45:G71" si="1">E45/F45</f>
        <v>0.52941176470588236</v>
      </c>
    </row>
    <row r="46" spans="1:7" x14ac:dyDescent="0.2">
      <c r="A46" t="s">
        <v>25</v>
      </c>
      <c r="B46" s="1">
        <v>39938</v>
      </c>
      <c r="D46">
        <v>5</v>
      </c>
      <c r="E46">
        <v>15</v>
      </c>
      <c r="F46">
        <f t="shared" si="0"/>
        <v>20</v>
      </c>
      <c r="G46">
        <f t="shared" si="1"/>
        <v>0.75</v>
      </c>
    </row>
    <row r="47" spans="1:7" x14ac:dyDescent="0.2">
      <c r="A47" t="s">
        <v>25</v>
      </c>
      <c r="B47" s="3">
        <v>39955</v>
      </c>
      <c r="C47">
        <v>9.7799999999999994</v>
      </c>
      <c r="D47">
        <v>5</v>
      </c>
      <c r="E47">
        <v>6</v>
      </c>
      <c r="F47">
        <f t="shared" si="0"/>
        <v>11</v>
      </c>
      <c r="G47">
        <f t="shared" si="1"/>
        <v>0.54545454545454541</v>
      </c>
    </row>
    <row r="48" spans="1:7" x14ac:dyDescent="0.2">
      <c r="A48" t="s">
        <v>25</v>
      </c>
      <c r="B48" s="3">
        <v>39987</v>
      </c>
      <c r="C48">
        <v>11.4</v>
      </c>
      <c r="D48">
        <v>3</v>
      </c>
      <c r="E48">
        <v>7</v>
      </c>
      <c r="F48">
        <f t="shared" si="0"/>
        <v>10</v>
      </c>
      <c r="G48">
        <f t="shared" si="1"/>
        <v>0.7</v>
      </c>
    </row>
    <row r="49" spans="1:7" x14ac:dyDescent="0.2">
      <c r="A49" t="s">
        <v>25</v>
      </c>
      <c r="B49" s="1">
        <v>40010</v>
      </c>
      <c r="C49">
        <v>8.4</v>
      </c>
      <c r="D49">
        <v>4</v>
      </c>
      <c r="E49">
        <v>10</v>
      </c>
      <c r="F49">
        <f t="shared" si="0"/>
        <v>14</v>
      </c>
      <c r="G49">
        <f t="shared" si="1"/>
        <v>0.7142857142857143</v>
      </c>
    </row>
    <row r="50" spans="1:7" x14ac:dyDescent="0.2">
      <c r="A50" t="s">
        <v>25</v>
      </c>
      <c r="B50" s="1">
        <v>40042</v>
      </c>
      <c r="C50">
        <v>0.6</v>
      </c>
      <c r="D50">
        <v>1</v>
      </c>
      <c r="E50">
        <v>4</v>
      </c>
      <c r="F50">
        <f t="shared" si="0"/>
        <v>5</v>
      </c>
      <c r="G50">
        <f t="shared" si="1"/>
        <v>0.8</v>
      </c>
    </row>
    <row r="51" spans="1:7" x14ac:dyDescent="0.2">
      <c r="A51" t="s">
        <v>25</v>
      </c>
      <c r="B51" s="1">
        <v>40070</v>
      </c>
      <c r="C51">
        <v>0.9</v>
      </c>
      <c r="D51">
        <v>1</v>
      </c>
      <c r="E51">
        <v>1</v>
      </c>
      <c r="F51">
        <f t="shared" si="0"/>
        <v>2</v>
      </c>
      <c r="G51">
        <f t="shared" si="1"/>
        <v>0.5</v>
      </c>
    </row>
    <row r="52" spans="1:7" x14ac:dyDescent="0.2">
      <c r="A52" t="s">
        <v>25</v>
      </c>
      <c r="B52" s="1">
        <v>40103</v>
      </c>
      <c r="C52">
        <v>8.5</v>
      </c>
      <c r="D52">
        <v>2</v>
      </c>
      <c r="E52">
        <v>0</v>
      </c>
      <c r="F52">
        <f t="shared" si="0"/>
        <v>2</v>
      </c>
      <c r="G52">
        <f t="shared" si="1"/>
        <v>0</v>
      </c>
    </row>
    <row r="53" spans="1:7" x14ac:dyDescent="0.2">
      <c r="A53" t="s">
        <v>25</v>
      </c>
      <c r="B53" s="1">
        <v>40265</v>
      </c>
      <c r="C53">
        <v>8.1999999999999993</v>
      </c>
      <c r="D53">
        <v>2</v>
      </c>
      <c r="E53">
        <v>7</v>
      </c>
      <c r="F53">
        <f t="shared" si="0"/>
        <v>9</v>
      </c>
      <c r="G53">
        <f t="shared" si="1"/>
        <v>0.77777777777777779</v>
      </c>
    </row>
    <row r="54" spans="1:7" x14ac:dyDescent="0.2">
      <c r="A54" t="s">
        <v>25</v>
      </c>
      <c r="B54" s="3">
        <v>40293</v>
      </c>
      <c r="C54">
        <v>11.4</v>
      </c>
      <c r="D54">
        <v>1</v>
      </c>
      <c r="E54">
        <v>5</v>
      </c>
      <c r="F54">
        <f t="shared" si="0"/>
        <v>6</v>
      </c>
      <c r="G54">
        <f t="shared" si="1"/>
        <v>0.83333333333333337</v>
      </c>
    </row>
    <row r="55" spans="1:7" x14ac:dyDescent="0.2">
      <c r="A55" t="s">
        <v>25</v>
      </c>
      <c r="B55" s="3">
        <v>40321</v>
      </c>
      <c r="C55">
        <v>11.4</v>
      </c>
      <c r="D55">
        <v>4</v>
      </c>
      <c r="E55">
        <v>10</v>
      </c>
      <c r="F55">
        <f t="shared" si="0"/>
        <v>14</v>
      </c>
      <c r="G55">
        <f t="shared" si="1"/>
        <v>0.7142857142857143</v>
      </c>
    </row>
    <row r="56" spans="1:7" x14ac:dyDescent="0.2">
      <c r="A56" t="s">
        <v>25</v>
      </c>
      <c r="B56" s="3">
        <v>40353</v>
      </c>
      <c r="C56">
        <v>9.75</v>
      </c>
      <c r="D56">
        <v>2</v>
      </c>
      <c r="E56">
        <v>0</v>
      </c>
      <c r="F56">
        <f t="shared" si="0"/>
        <v>2</v>
      </c>
      <c r="G56">
        <f t="shared" si="1"/>
        <v>0</v>
      </c>
    </row>
    <row r="57" spans="1:7" x14ac:dyDescent="0.2">
      <c r="A57" t="s">
        <v>25</v>
      </c>
      <c r="B57" s="1">
        <v>40384</v>
      </c>
      <c r="D57">
        <v>0</v>
      </c>
      <c r="E57">
        <v>5</v>
      </c>
      <c r="F57">
        <f t="shared" si="0"/>
        <v>5</v>
      </c>
      <c r="G57">
        <f t="shared" si="1"/>
        <v>1</v>
      </c>
    </row>
    <row r="58" spans="1:7" x14ac:dyDescent="0.2">
      <c r="A58" t="s">
        <v>25</v>
      </c>
      <c r="B58" s="1">
        <v>40410</v>
      </c>
      <c r="D58">
        <v>0</v>
      </c>
      <c r="E58">
        <v>8</v>
      </c>
      <c r="F58">
        <f t="shared" si="0"/>
        <v>8</v>
      </c>
      <c r="G58">
        <f t="shared" si="1"/>
        <v>1</v>
      </c>
    </row>
    <row r="59" spans="1:7" x14ac:dyDescent="0.2">
      <c r="A59" t="s">
        <v>27</v>
      </c>
      <c r="B59" s="1">
        <v>39938</v>
      </c>
      <c r="D59">
        <v>1</v>
      </c>
      <c r="E59">
        <v>25</v>
      </c>
      <c r="F59">
        <f t="shared" si="0"/>
        <v>26</v>
      </c>
      <c r="G59">
        <f t="shared" si="1"/>
        <v>0.96153846153846156</v>
      </c>
    </row>
    <row r="60" spans="1:7" x14ac:dyDescent="0.2">
      <c r="A60" t="s">
        <v>27</v>
      </c>
      <c r="B60" s="1">
        <v>39945</v>
      </c>
      <c r="D60">
        <v>0</v>
      </c>
      <c r="E60">
        <v>8</v>
      </c>
      <c r="F60">
        <f t="shared" si="0"/>
        <v>8</v>
      </c>
      <c r="G60">
        <f t="shared" si="1"/>
        <v>1</v>
      </c>
    </row>
    <row r="61" spans="1:7" x14ac:dyDescent="0.2">
      <c r="A61" t="s">
        <v>27</v>
      </c>
      <c r="B61" s="1">
        <v>39952</v>
      </c>
      <c r="C61">
        <v>11.5</v>
      </c>
      <c r="D61">
        <v>2</v>
      </c>
      <c r="E61">
        <v>8</v>
      </c>
      <c r="F61">
        <f t="shared" si="0"/>
        <v>10</v>
      </c>
      <c r="G61">
        <f t="shared" si="1"/>
        <v>0.8</v>
      </c>
    </row>
    <row r="62" spans="1:7" x14ac:dyDescent="0.2">
      <c r="A62" t="s">
        <v>27</v>
      </c>
      <c r="B62" s="1">
        <v>39987</v>
      </c>
      <c r="C62">
        <v>11.7</v>
      </c>
      <c r="D62">
        <v>3</v>
      </c>
      <c r="E62">
        <v>7</v>
      </c>
      <c r="F62">
        <f t="shared" si="0"/>
        <v>10</v>
      </c>
      <c r="G62">
        <f t="shared" si="1"/>
        <v>0.7</v>
      </c>
    </row>
    <row r="63" spans="1:7" x14ac:dyDescent="0.2">
      <c r="A63" t="s">
        <v>27</v>
      </c>
      <c r="B63" s="1">
        <v>40010</v>
      </c>
      <c r="C63">
        <v>10.1</v>
      </c>
      <c r="D63">
        <v>3</v>
      </c>
      <c r="E63">
        <v>8</v>
      </c>
      <c r="F63">
        <f t="shared" si="0"/>
        <v>11</v>
      </c>
      <c r="G63">
        <f t="shared" si="1"/>
        <v>0.72727272727272729</v>
      </c>
    </row>
    <row r="64" spans="1:7" x14ac:dyDescent="0.2">
      <c r="A64" t="s">
        <v>27</v>
      </c>
      <c r="B64" s="1">
        <v>40042</v>
      </c>
      <c r="D64">
        <v>0</v>
      </c>
      <c r="E64">
        <v>8</v>
      </c>
      <c r="F64">
        <f t="shared" si="0"/>
        <v>8</v>
      </c>
      <c r="G64">
        <f t="shared" si="1"/>
        <v>1</v>
      </c>
    </row>
    <row r="65" spans="1:7" x14ac:dyDescent="0.2">
      <c r="A65" t="s">
        <v>27</v>
      </c>
      <c r="B65" s="1">
        <v>40070</v>
      </c>
      <c r="D65">
        <v>0</v>
      </c>
      <c r="E65">
        <v>4</v>
      </c>
      <c r="F65">
        <f t="shared" si="0"/>
        <v>4</v>
      </c>
      <c r="G65">
        <f t="shared" si="1"/>
        <v>1</v>
      </c>
    </row>
    <row r="66" spans="1:7" x14ac:dyDescent="0.2">
      <c r="A66" t="s">
        <v>27</v>
      </c>
      <c r="B66" s="1">
        <v>40265</v>
      </c>
      <c r="D66">
        <v>0</v>
      </c>
      <c r="E66">
        <v>5</v>
      </c>
      <c r="F66">
        <f t="shared" si="0"/>
        <v>5</v>
      </c>
      <c r="G66">
        <f t="shared" si="1"/>
        <v>1</v>
      </c>
    </row>
    <row r="67" spans="1:7" x14ac:dyDescent="0.2">
      <c r="A67" t="s">
        <v>27</v>
      </c>
      <c r="B67" s="1">
        <v>40293</v>
      </c>
      <c r="C67">
        <v>7.5</v>
      </c>
      <c r="D67">
        <v>2</v>
      </c>
      <c r="E67">
        <v>8</v>
      </c>
      <c r="F67">
        <f t="shared" si="0"/>
        <v>10</v>
      </c>
      <c r="G67">
        <f t="shared" si="1"/>
        <v>0.8</v>
      </c>
    </row>
    <row r="68" spans="1:7" x14ac:dyDescent="0.2">
      <c r="A68" t="s">
        <v>27</v>
      </c>
      <c r="B68" s="1">
        <v>40321</v>
      </c>
      <c r="C68">
        <v>14.4</v>
      </c>
      <c r="D68">
        <v>3</v>
      </c>
      <c r="E68">
        <v>2</v>
      </c>
      <c r="F68">
        <f t="shared" si="0"/>
        <v>5</v>
      </c>
      <c r="G68">
        <f t="shared" si="1"/>
        <v>0.4</v>
      </c>
    </row>
    <row r="69" spans="1:7" x14ac:dyDescent="0.2">
      <c r="A69" t="s">
        <v>27</v>
      </c>
      <c r="B69" s="1">
        <v>40353</v>
      </c>
      <c r="D69">
        <v>0</v>
      </c>
      <c r="E69">
        <v>7</v>
      </c>
      <c r="F69">
        <f t="shared" si="0"/>
        <v>7</v>
      </c>
      <c r="G69">
        <f t="shared" si="1"/>
        <v>1</v>
      </c>
    </row>
    <row r="70" spans="1:7" x14ac:dyDescent="0.2">
      <c r="A70" t="s">
        <v>27</v>
      </c>
      <c r="B70" s="1">
        <v>40384</v>
      </c>
      <c r="D70">
        <v>0</v>
      </c>
      <c r="E70">
        <v>1</v>
      </c>
      <c r="F70">
        <f t="shared" si="0"/>
        <v>1</v>
      </c>
      <c r="G70">
        <f t="shared" si="1"/>
        <v>1</v>
      </c>
    </row>
    <row r="71" spans="1:7" x14ac:dyDescent="0.2">
      <c r="A71" t="s">
        <v>27</v>
      </c>
      <c r="B71" s="1">
        <v>40410</v>
      </c>
      <c r="D71">
        <v>0</v>
      </c>
      <c r="E71">
        <v>9</v>
      </c>
      <c r="F71">
        <f t="shared" si="0"/>
        <v>9</v>
      </c>
      <c r="G71">
        <f t="shared" si="1"/>
        <v>1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White</dc:creator>
  <cp:lastModifiedBy>Microsoft Office User</cp:lastModifiedBy>
  <dcterms:created xsi:type="dcterms:W3CDTF">2015-06-11T17:51:10Z</dcterms:created>
  <dcterms:modified xsi:type="dcterms:W3CDTF">2016-07-19T18:03:36Z</dcterms:modified>
</cp:coreProperties>
</file>