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showInkAnnotation="0" autoCompressPictures="0"/>
  <mc:AlternateContent xmlns:mc="http://schemas.openxmlformats.org/markup-compatibility/2006">
    <mc:Choice Requires="x15">
      <x15ac:absPath xmlns:x15ac="http://schemas.microsoft.com/office/spreadsheetml/2010/11/ac" url="C:\Users\jwkim\Desktop\태수\하둡 강의\"/>
    </mc:Choice>
  </mc:AlternateContent>
  <bookViews>
    <workbookView xWindow="-1260" yWindow="-30540" windowWidth="23250" windowHeight="13170" tabRatio="500" firstSheet="1" activeTab="4"/>
  </bookViews>
  <sheets>
    <sheet name="parameter 설명" sheetId="4" r:id="rId1"/>
    <sheet name="Parameter check list" sheetId="5" r:id="rId2"/>
    <sheet name="Cluster Configuration" sheetId="1" r:id="rId3"/>
    <sheet name="YARN Configuration" sheetId="2" r:id="rId4"/>
    <sheet name="MapReduce Configuration" sheetId="3" r:id="rId5"/>
  </sheets>
  <definedNames>
    <definedName name="AppMasterCpuVcores">'MapReduce Configuration'!$H$7</definedName>
    <definedName name="AppMasterJavaHeap">'MapReduce Configuration'!$H$9</definedName>
    <definedName name="AppMasterMemory">'MapReduce Configuration'!$H$8</definedName>
    <definedName name="ClusterAvailableMemoryGB">'YARN Configuration'!$F$16</definedName>
    <definedName name="ClusterAvailableVcore">'YARN Configuration'!$F$15</definedName>
    <definedName name="ClusterHostCount">'Cluster Configuration'!$D$38</definedName>
    <definedName name="HostAvailableMemory">'Cluster Configuration'!$F$31</definedName>
    <definedName name="HostAvailableVcore">'Cluster Configuration'!$E$30</definedName>
    <definedName name="MapTaskCpuVcores">'MapReduce Configuration'!$H$10</definedName>
    <definedName name="MapTaskIoSortMb">'MapReduce Configuration'!$H$16</definedName>
    <definedName name="MapTaskJavaHeap">'MapReduce Configuration'!$H$12</definedName>
    <definedName name="MapTaskMemory">'MapReduce Configuration'!$H$11</definedName>
    <definedName name="ReduceTaskCpuVcores">'MapReduce Configuration'!$H$13</definedName>
    <definedName name="ReduceTaskJavaHeap">'MapReduce Configuration'!$H$15</definedName>
    <definedName name="ReduceTaskMemory">'MapReduce Configuration'!$H$14</definedName>
    <definedName name="SchedulerIncrAllocMb">'YARN Configuration'!$F$29</definedName>
    <definedName name="SchedulerIncrAllocVcore">'YARN Configuration'!$F$24</definedName>
    <definedName name="SchedulerMaxAllocMb">'YARN Configuration'!$F$28</definedName>
    <definedName name="SchedulerMaxAllocVcore">'YARN Configuration'!$F$23</definedName>
    <definedName name="SchedulerMinAllocMb">'YARN Configuration'!$F$27</definedName>
    <definedName name="SchedulerMinAllocVcore">'YARN Configuration'!$F$22</definedName>
    <definedName name="WorkerHostCPU">'Cluster Configuration'!$D$9</definedName>
    <definedName name="WorkerHostHDD">'Cluster Configuration'!$D$10</definedName>
    <definedName name="WorkerHostRAM">'Cluster Configuration'!$D$8</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H14" i="3" l="1"/>
  <c r="F41" i="3" s="1"/>
  <c r="F32" i="3"/>
  <c r="F28" i="1"/>
  <c r="F31" i="1" s="1"/>
  <c r="E45" i="2"/>
  <c r="E28" i="1"/>
  <c r="E30" i="1" s="1"/>
  <c r="F8" i="2" s="1"/>
  <c r="F34" i="3"/>
  <c r="F38" i="3"/>
  <c r="F37" i="3"/>
  <c r="F33" i="3"/>
  <c r="F31" i="3"/>
  <c r="F30" i="3"/>
  <c r="F29" i="3"/>
  <c r="F26" i="3"/>
  <c r="F24" i="3"/>
  <c r="F23" i="3"/>
  <c r="F22" i="3"/>
  <c r="E51" i="2"/>
  <c r="E49" i="2"/>
  <c r="E47" i="2"/>
  <c r="F39" i="3" l="1"/>
  <c r="F25" i="3"/>
  <c r="E46" i="2"/>
  <c r="F40" i="3"/>
  <c r="E50" i="2"/>
  <c r="F15" i="2"/>
  <c r="F39" i="2" s="1"/>
  <c r="E48" i="2"/>
  <c r="F16" i="2"/>
  <c r="F9" i="2"/>
  <c r="F38" i="2" l="1"/>
  <c r="F37" i="2"/>
  <c r="F36" i="2"/>
</calcChain>
</file>

<file path=xl/sharedStrings.xml><?xml version="1.0" encoding="utf-8"?>
<sst xmlns="http://schemas.openxmlformats.org/spreadsheetml/2006/main" count="289" uniqueCount="225">
  <si>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</si>
  <si>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</si>
  <si>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</si>
  <si>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</si>
  <si>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</si>
  <si>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</si>
  <si>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</si>
  <si>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</si>
  <si>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Gigabytes</t>
  </si>
  <si>
    <t>8 CPUs: 6 cores, 3.5 GHz, 15MB cache</t>
  </si>
  <si>
    <t>12x3TB SATA III Hard Drives in JBOD Configuration</t>
  </si>
  <si>
    <t>1 Gigabit Ethernet</t>
  </si>
  <si>
    <t>STEP 1: Worker Host Configuration</t>
  </si>
  <si>
    <t>Machine Configuration</t>
  </si>
  <si>
    <t>STEP 2: Worker Host Planning</t>
  </si>
  <si>
    <t>Service</t>
  </si>
  <si>
    <t>Category</t>
  </si>
  <si>
    <t>CPU (cores)</t>
  </si>
  <si>
    <t>Memory (MB)</t>
  </si>
  <si>
    <t>Notes</t>
  </si>
  <si>
    <t>Operating System</t>
  </si>
  <si>
    <t>Task overhead</t>
  </si>
  <si>
    <t>Cloudera Manager agent</t>
  </si>
  <si>
    <t>Other services</t>
  </si>
  <si>
    <t>HDFS DataNode</t>
  </si>
  <si>
    <t>Impala daemon</t>
  </si>
  <si>
    <t>Hbase RegionServer</t>
  </si>
  <si>
    <t>Solr Server</t>
  </si>
  <si>
    <t>YARN NodeManager</t>
  </si>
  <si>
    <t>Available Resources</t>
  </si>
  <si>
    <t>Physical Cores to Vcores Multiplier</t>
  </si>
  <si>
    <t>YARN Available Vcores</t>
  </si>
  <si>
    <t>YARN Available Memory</t>
  </si>
  <si>
    <t>Overhead</t>
  </si>
  <si>
    <t>CDH</t>
  </si>
  <si>
    <t>Most operating systems use 4-8GB minimum.</t>
  </si>
  <si>
    <t>Allow additional memory overhead for task buffers such as the HDFS Sort I/O buffer,  JVM overheads, etc.</t>
  </si>
  <si>
    <t>Allocate 1GB for Cloudera Manager agents, which track resource usage on a host.</t>
  </si>
  <si>
    <t>Enter the required cores or memory for services not listed above.</t>
  </si>
  <si>
    <t>Allocate 1GB for the HDFS DataNode.</t>
  </si>
  <si>
    <t>STEP 3: Cluster Size</t>
  </si>
  <si>
    <t>Enter the number of nodes you have (or expect to have) in the cluster</t>
  </si>
  <si>
    <t>Number of Worker Hosts in the cluster</t>
  </si>
  <si>
    <t>(Optional Service) Suggestion: Allocate at least 16GB memory when using Impala.</t>
  </si>
  <si>
    <t>(Optional Service) Suggestion: Allocate no more than 12-16GB memory when using HBase Region Servers.</t>
  </si>
  <si>
    <t>(Optional Service) Suggestion: Minimum 1GB for Solr server.  More will be necessary depending on index sizes.</t>
  </si>
  <si>
    <t>Allocate 1GB for the YARN NodeManager.</t>
  </si>
  <si>
    <t>STEP 4: YARN Configuration on Cluster</t>
  </si>
  <si>
    <t>Property</t>
  </si>
  <si>
    <t>yarn.nodemanager.resource.cpu-vcores</t>
  </si>
  <si>
    <t>yarn.nodemanager.resource.memory-mb</t>
  </si>
  <si>
    <t>These are the first set of configuration values for your cluster.  You can set these values in YARN-&gt;Configuration</t>
  </si>
  <si>
    <t>Value</t>
  </si>
  <si>
    <t>Copied from STEP 2 "Available Resources"</t>
  </si>
  <si>
    <t>This value will be used in STEP 4 for YARN Configuration</t>
  </si>
  <si>
    <t>STEP 5: Verify YARN Settings on Cluster</t>
  </si>
  <si>
    <t>Calculated from STEP 2 "YARN Available Vcores" and STEP 3</t>
  </si>
  <si>
    <t>Calculated from STEP 2 "YARN Available Memory" and STEP 3</t>
  </si>
  <si>
    <t>Go to the Resource Manager Web UI (usually http://&lt;ResourceManagerIP&gt;:8088/ and verify the "Memory Total" and "Vcores Total" matches the values above.  If your machine has no bad nodes, then the numbers should match exactly.</t>
  </si>
  <si>
    <t>STEP 6: Verify Container Settings on Cluster</t>
  </si>
  <si>
    <t>Resource Manager Property to Check</t>
  </si>
  <si>
    <t>Expected Value for "Vcores Total"</t>
  </si>
  <si>
    <t>Expected Value for "Memory Total" (in GB)</t>
  </si>
  <si>
    <t>YARN Configuration Property</t>
  </si>
  <si>
    <t>YARN Container Configuration Property (Vcores)</t>
  </si>
  <si>
    <t>YARN Container Configuration Property (Memory)</t>
  </si>
  <si>
    <t>This section will do some basic checking of your container parameters in STEP 6 against the hosts.</t>
  </si>
  <si>
    <t>Check Status</t>
  </si>
  <si>
    <t>Vcore Max &gt;= Vcore Min</t>
  </si>
  <si>
    <t>Memory Max &gt;= Memory  Min</t>
  </si>
  <si>
    <t>Set this ratio based on the expected number of concurrent threads per core.  Use 1 for CPU intensive tasks up to 4 for standard I/O bound tasks.</t>
  </si>
  <si>
    <t>Note</t>
  </si>
  <si>
    <t>Sanity Check</t>
  </si>
  <si>
    <t>Step 6A: Cluster Container Capacity</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</si>
  <si>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</si>
  <si>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</si>
  <si>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</si>
  <si>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</si>
  <si>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Cluster Container Estimates</t>
  </si>
  <si>
    <t>Minimum vcore reservation for a container</t>
  </si>
  <si>
    <t>Maximum vcore reservation for a container</t>
  </si>
  <si>
    <t>Vcore allocations must be a multiple of this value</t>
  </si>
  <si>
    <t>Minimum memory reservation for a container</t>
  </si>
  <si>
    <t>Maximum memory reservation for a container</t>
  </si>
  <si>
    <t>Memory allocations must be a multiple of this value</t>
  </si>
  <si>
    <t>yarn.scheduler.maximum-allocation-vcores must be greater than or equal to yarn.scheduler.minimum-allocation-vcores</t>
  </si>
  <si>
    <t>yarn.scheduler.maximum-allocation-mb must be greater than or equal to yarn.scheduler.minimum-allocation-mb</t>
  </si>
  <si>
    <t>yarn.scheduler.minimum-allocation-vcores must be greater than or equal to 1 (0 for Impala)</t>
  </si>
  <si>
    <t>VCoreMin &lt;= HostsVCores</t>
  </si>
  <si>
    <t>yarn.scheduler.minimum-allocation-vcores must be less than or equal to the yarn.nodemanager.resource.cpu-vcores</t>
  </si>
  <si>
    <t>VCoreMax &lt;= HostsVcores</t>
  </si>
  <si>
    <t>yarn.scheduler.maximum-allocation-vcores must be greater than or equal to 1</t>
  </si>
  <si>
    <t>yarn.scheduler.maximum-allocation-vcores must be less than or equal to the yarn.nodemanager.resource.memory-mb</t>
  </si>
  <si>
    <t>Memory Min &lt; 1024 MB</t>
  </si>
  <si>
    <t>VCoreMin &gt;= 0</t>
  </si>
  <si>
    <t>VCoreMax &gt;= 1</t>
  </si>
  <si>
    <t>YARN Configuration</t>
  </si>
  <si>
    <t>MapReduce Configuration</t>
  </si>
  <si>
    <t>STEP 7: MapReduce Configuration</t>
  </si>
  <si>
    <t>Property Type</t>
  </si>
  <si>
    <t>Component</t>
  </si>
  <si>
    <t>ApplicationMaster Java Maximum Heap Size (available in CM)</t>
  </si>
  <si>
    <t>Java VM Heap</t>
  </si>
  <si>
    <t>Config</t>
  </si>
  <si>
    <t>Application Master</t>
  </si>
  <si>
    <t>Map Task</t>
  </si>
  <si>
    <t>mapreduce.reduce.cpu.vcores</t>
  </si>
  <si>
    <t>Reduce Task</t>
  </si>
  <si>
    <t>AM container vcore reservation</t>
  </si>
  <si>
    <t>AM container memory reservation</t>
  </si>
  <si>
    <t>AM Java heap size</t>
  </si>
  <si>
    <t>Reduce Task Java heap size</t>
  </si>
  <si>
    <t>Map task vcore reservation</t>
  </si>
  <si>
    <t>Map task memory reservation</t>
  </si>
  <si>
    <t>Reduce task vcore reservation</t>
  </si>
  <si>
    <t>Map task Java heap size</t>
  </si>
  <si>
    <t>Reduce task memory reservation</t>
  </si>
  <si>
    <t>Spill/Sort (Map Task)</t>
  </si>
  <si>
    <t>STEP 7A: MapReduce Sanity Checking</t>
  </si>
  <si>
    <t>yarn.app.mapreduce.am.resource.cpu-vcores &gt;= container min</t>
  </si>
  <si>
    <t>yarn.app.mapreduce.am.resource.cpu-vcores &lt;= container max</t>
  </si>
  <si>
    <t>yarn.app.mapreduce.am.resource.mb &gt;= container min</t>
  </si>
  <si>
    <t>yarn.app.mapreduce.am.resource.mb &lt;= container max</t>
  </si>
  <si>
    <t>Make sure ApplicationMaster vcore request fits within container limits</t>
  </si>
  <si>
    <t>Ditto</t>
  </si>
  <si>
    <t>Make sure ApplicationMaster memory request fits within container limits</t>
  </si>
  <si>
    <t>ApplicationMaster Java Heap "close" to memory request</t>
  </si>
  <si>
    <t>Make sure ApplicationMaster Java Heap is within 90% to 100% of yarn.app.mapreduce.am.resource.mb.  Otherwise, memory is being wasted.</t>
  </si>
  <si>
    <t>mapreduce.map.cpu.vcores &gt;= container min</t>
  </si>
  <si>
    <t>mapreduce.map.cpu.vcores &lt;= container max</t>
  </si>
  <si>
    <t>Map Task Java Heap "close" to memory request</t>
  </si>
  <si>
    <t>Make sure Map Task vcore request fits within container limits</t>
  </si>
  <si>
    <t>Application Master Sanity Checks</t>
  </si>
  <si>
    <t>Map Task Sanity Checks</t>
  </si>
  <si>
    <t>Make sure Map Task memory request fits within container limits</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</si>
  <si>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</si>
  <si>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</si>
  <si>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</si>
  <si>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</si>
  <si>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</si>
  <si>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mapreduce.reduce.cpu.vcores &lt;= container max</t>
  </si>
  <si>
    <t>mapreduce.reduce.cpu.memory.mb &gt;= container min</t>
  </si>
  <si>
    <t>mapreduce.reduce.cpu.memory.mb &lt;= container max</t>
  </si>
  <si>
    <t>Reduce Task Java Heap "close" to memory request</t>
  </si>
  <si>
    <t>Make sure Reduce Task vcore request fits within container limits</t>
  </si>
  <si>
    <t>Make sure Reduce Task memory request fits within container limits</t>
  </si>
  <si>
    <t>Make sure that Reduce Task Java Heap is within 90% to 100% of mapreduce.reduce.cpu.memory.mb.  Otherwise, memory is being wasted.</t>
  </si>
  <si>
    <t>Now that you have your base Host configuration from Step 1, use the table below to allocate resources, mainly CPU and memory, to the various software components that run on the host.</t>
  </si>
  <si>
    <t>This section will tell you the capacity of your cluster (in terms of containers).</t>
  </si>
  <si>
    <t>In order to have YARN jobs run cleanly, you need to configure the container properties.</t>
  </si>
  <si>
    <t>Sanity check MapReduce settings against container minimum/maximum properties.</t>
  </si>
  <si>
    <t>참고주소</t>
    <phoneticPr fontId="10" type="noConversion"/>
  </si>
  <si>
    <t>If yarn.scheduler.minimum-allocation-mb is less than 1GB, containers will likely get killed by YARN</t>
    <phoneticPr fontId="10" type="noConversion"/>
  </si>
  <si>
    <t>yarn.scheduler.minimum-allocation-mb</t>
    <phoneticPr fontId="10" type="noConversion"/>
  </si>
  <si>
    <t>yarn.scheduler.increment-allocation-mb</t>
    <phoneticPr fontId="10" type="noConversion"/>
  </si>
  <si>
    <t>mapreduce.reduce.java.opts</t>
    <phoneticPr fontId="10" type="noConversion"/>
  </si>
  <si>
    <t>mapreduce.map.java.opts.max.heap</t>
    <phoneticPr fontId="10" type="noConversion"/>
  </si>
  <si>
    <t>STEP 6B: Container Sanity Checking</t>
    <phoneticPr fontId="10" type="noConversion"/>
  </si>
  <si>
    <t>yarn.scheduler.increment-allocation-vcores</t>
    <phoneticPr fontId="10" type="noConversion"/>
  </si>
  <si>
    <t>yarn.app.mapreduce.am.resource.mb</t>
    <phoneticPr fontId="10" type="noConversion"/>
  </si>
  <si>
    <t>mapreduce.map.memory.mb &gt;= container min</t>
    <phoneticPr fontId="10" type="noConversion"/>
  </si>
  <si>
    <t>mapreduce.map.memory.mb &lt;= container max</t>
    <phoneticPr fontId="10" type="noConversion"/>
  </si>
  <si>
    <t>mapreduce.task.io.sort.mb</t>
    <phoneticPr fontId="10" type="noConversion"/>
  </si>
  <si>
    <t>Spill/Sort memory reservation</t>
    <phoneticPr fontId="10" type="noConversion"/>
  </si>
  <si>
    <t>1. yarn-env.sh</t>
  </si>
  <si>
    <t xml:space="preserve">  YARN_NODEMANAGER_HEAPSIZE : 노드 매니저의 JAVA HEAP SIZE</t>
  </si>
  <si>
    <t>2. yarn-site.xml</t>
  </si>
  <si>
    <t xml:space="preserve">  yarn.nodemanager.resource.memory-mb : 노드 매니저가 컨테이너 할당에 사용할 수 있는 메모리 사이즈</t>
  </si>
  <si>
    <t xml:space="preserve">  yarn.scheduler.minimum-allocation-vcores : 컨테이너에 할당 할 수 있는 최소 Vcore 개수</t>
  </si>
  <si>
    <t xml:space="preserve">  yarn-scheduler.maximum-allocation-vcore : 컨테이너에 할당 할 수 있는 최대 Vcore 개수</t>
  </si>
  <si>
    <t xml:space="preserve">  yarn.scheduler.minimum-allocation-mb : 컨테이너에 할당 할 수 있는 최소 memory 용량</t>
  </si>
  <si>
    <t xml:space="preserve">  yarn.scheduler.maximum-allocation-mb : 컨테이너에 할당 할 수 있는 최대 memory 용량</t>
  </si>
  <si>
    <t xml:space="preserve">  yarn.scheduler.increment-allocation-vcores : 컨테이너에 추가 할당 할 수 있는 Vcore 수</t>
  </si>
  <si>
    <t xml:space="preserve">  yarn.scheduler.increment-allocation-mb : 컨테이너에 추가 할당 할 수 memory 용량</t>
  </si>
  <si>
    <t>3. mapred-site.xml</t>
  </si>
  <si>
    <t xml:space="preserve">  yarn.app.mapreduce.am.resource.cpu-vcores : Application Master에 할당 하는 Vcore 개수</t>
  </si>
  <si>
    <t xml:space="preserve">  yarn.app.mapreduce.am.resource.mb : Application Master에 할당 하는 memory 용량</t>
  </si>
  <si>
    <t xml:space="preserve">  mapreduce.map.cpu.vcores : Map 작업에 사용하는 Vcore 개수</t>
  </si>
  <si>
    <t xml:space="preserve">  mapreduce.map.memory.mb : Map 작업에 사용하는 memory 용량</t>
  </si>
  <si>
    <t xml:space="preserve">  mapreduce.map.java.opts.max.heap : Mapper의 JAVA HEAP SIZE</t>
  </si>
  <si>
    <t xml:space="preserve">  mapreduce.reduce.cpu.vcores : Reduce 작업에 사용하는 Vcore 개수</t>
  </si>
  <si>
    <t xml:space="preserve">  mapreduce.reduce.memory.mb : </t>
  </si>
  <si>
    <t>Reduce 작업에 사용하는 memory 용량</t>
  </si>
  <si>
    <t xml:space="preserve">  mapreduce.reduce.java.opts : Reducer의 JAVA HEAP SIZE</t>
  </si>
  <si>
    <t xml:space="preserve">  mapreduce.task.io.sort.mb : Split/Sort 작업을 위한 예약 메모리</t>
  </si>
  <si>
    <t>1.YARN CHECK LIST</t>
  </si>
  <si>
    <t xml:space="preserve"> 1) YARN Node Manager 체크 리스트</t>
  </si>
  <si>
    <t>yarn.nodemanager.resource.memory-mb &lt;= YARN_NODEMANAGER_HEAPSIZE</t>
  </si>
  <si>
    <t xml:space="preserve"> 2) YARN Container 체크 리스트</t>
  </si>
  <si>
    <t>yarn-scheduler.maximum-allocation-vcores &gt;= yarn.scheduler.minimum-allocation-vcores</t>
  </si>
  <si>
    <t>yarn.scheduler.maximum-allocation-mb &gt;= yarn.scheduler.minimum-allocation-mb</t>
  </si>
  <si>
    <t>yarn.scheduler.minimum-allocation-vcores &gt;= 0</t>
  </si>
  <si>
    <t>yarn.scheduler.minimum-allocation-vcores &lt;= HostsVCores</t>
  </si>
  <si>
    <t>yarn-scheduler.maximum-allocation-vcores &gt;= 1</t>
  </si>
  <si>
    <t>yarn-scheduler.maximum-allocation-vcores &lt;= HostsVcores</t>
  </si>
  <si>
    <t>yarn.scheduler.minimum-allocation-mb &lt; 1024 MB</t>
  </si>
  <si>
    <t>2.MAP REDUCE CHECK LIST</t>
  </si>
  <si>
    <t xml:space="preserve"> 1) Application Master 체크 리스트</t>
  </si>
  <si>
    <t>yarn.app.mapreduce.am.resource.cpu-vcores &gt;= yarn.scheduler.minimum-allocation-vcores</t>
  </si>
  <si>
    <t>yarn.app.mapreduce.am.resource.cpu-vcores &lt;= yarn-scheduler.maximum-allocation-vcores</t>
  </si>
  <si>
    <t>yarn.app.mapreduce.am.resource.mb &gt;= yarn.scheduler.minimum-allocation-mb</t>
  </si>
  <si>
    <t>yarn.app.mapreduce.am.resource.mb &lt;= yarn.scheduler.maximum-allocation-mb</t>
  </si>
  <si>
    <t>yarn.app.mapreduce.am.resource.mb = ApplicationMaster Java Heap (must be close)</t>
  </si>
  <si>
    <t xml:space="preserve"> 2) Map Task 체크 리스트</t>
  </si>
  <si>
    <t>mapreduce.map.cpu.vcores &gt;= yarn.scheduler.minimum-allocation-vcores</t>
  </si>
  <si>
    <t>mapreduce.map.cpu.vcores &lt;= yarn-scheduler.maximum-allocation-vcores</t>
  </si>
  <si>
    <t>mapreduce.map.cpu.memory.mb &gt;= yarn.scheduler.minimum-allocation-mb</t>
  </si>
  <si>
    <t>mapreduce.map.cpu.memory.mb &lt;= yarn.scheduler.maximum-allocation-mb</t>
  </si>
  <si>
    <t>mapreduce.map.memory.mb = mapreduce.map.java.opts.max.heap (must be close)</t>
  </si>
  <si>
    <t>mapreduce.task.io.sort.mb &lt;&lt; mapreduce.map.java.opts.max.heap</t>
  </si>
  <si>
    <t xml:space="preserve"> 3) Reduce Task 체크 리스트</t>
  </si>
  <si>
    <t>mapreduce.reduce.cpu.vcores &gt;= yarn.scheduler.minimum-allocation-vcores</t>
  </si>
  <si>
    <t>mapreduce.reduce.cpu.vcores &lt;= yarn-scheduler.maximum-allocation-vcores</t>
  </si>
  <si>
    <t>mapreduce.reduce.cpu.memory.mb &gt;= yarn.scheduler.minimum-allocation-mb</t>
  </si>
  <si>
    <t>mapreduce.reduce.cpu.memory.mb &lt;= yarn.scheduler.maximum-allocation-mb</t>
  </si>
  <si>
    <t>mapreduce.reduce.java.opts = mapreduce.reduce.memory.mb (must be close)</t>
  </si>
  <si>
    <t>Config 파일 별 설정 값 해설</t>
    <phoneticPr fontId="10" type="noConversion"/>
  </si>
  <si>
    <t>http://www.cloudera.com/documentation/enterprise/5-3-x/topics/cdh_ig_yarn_tuning.html</t>
    <phoneticPr fontId="10" type="noConversion"/>
  </si>
  <si>
    <t>yarn.scheduler.minimum-allocation-vcores</t>
    <phoneticPr fontId="10" type="noConversion"/>
  </si>
  <si>
    <t>yarn-scheduler.maximum-allocation-vcores</t>
    <phoneticPr fontId="10" type="noConversion"/>
  </si>
  <si>
    <t>yarn.scheduler.maximum-allocation-mb</t>
    <phoneticPr fontId="10" type="noConversion"/>
  </si>
  <si>
    <t>yarn.app.mapreduce.am.resource.cpu-vcores</t>
    <phoneticPr fontId="10" type="noConversion"/>
  </si>
  <si>
    <t>mapreduce.map.cpu.vcores</t>
    <phoneticPr fontId="10" type="noConversion"/>
  </si>
  <si>
    <t>mapreduce.map.memory.mb</t>
    <phoneticPr fontId="10" type="noConversion"/>
  </si>
  <si>
    <t>mapreduce.reduce.memory.mb</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</si>
</sst>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2"/>
      <color theme="1"/>
      <name val="맑은 고딕"/>
      <family val="2"/>
      <scheme val="minor"/>
    </font>
    <font>
      <sz val="14"/>
      <color theme="1"/>
      <name val="맑은 고딕"/>
      <family val="2"/>
      <scheme val="minor"/>
    </font>
    <font>
      <b/>
      <sz val="36"/>
      <color theme="1"/>
      <name val="맑은 고딕"/>
      <family val="3"/>
      <charset val="129"/>
      <scheme val="minor"/>
    </font>
    <font>
      <sz val="12"/>
      <color theme="0"/>
      <name val="맑은 고딕"/>
      <family val="2"/>
      <scheme val="minor"/>
    </font>
    <font>
      <b/>
      <sz val="36"/>
      <color rgb="FF29A7D5"/>
      <name val="맑은 고딕"/>
      <family val="3"/>
      <charset val="129"/>
      <scheme val="minor"/>
    </font>
    <font>
      <sz val="16"/>
      <color rgb="FF0078D9"/>
      <name val="맑은 고딕"/>
      <family val="3"/>
      <charset val="129"/>
      <scheme val="minor"/>
    </font>
    <font>
      <sz val="24"/>
      <color rgb="FF0078D9"/>
      <name val="맑은 고딕"/>
      <family val="3"/>
      <charset val="129"/>
      <scheme val="minor"/>
    </font>
    <font>
      <sz val="12"/>
      <color rgb="FF0078D9"/>
      <name val="맑은 고딕"/>
      <family val="3"/>
      <charset val="129"/>
      <scheme val="minor"/>
    </font>
    <font>
      <u/>
      <sz val="12"/>
      <color theme="10"/>
      <name val="맑은 고딕"/>
      <family val="2"/>
      <scheme val="minor"/>
    </font>
    <font>
      <u/>
      <sz val="12"/>
      <color theme="11"/>
      <name val="맑은 고딕"/>
      <family val="2"/>
      <scheme val="minor"/>
    </font>
    <font>
      <sz val="8"/>
      <name val="맑은 고딕"/>
      <family val="3"/>
      <charset val="129"/>
      <scheme val="minor"/>
    </font>
    <font>
      <b/>
      <sz val="11"/>
      <color rgb="FFFA7D00"/>
      <name val="맑은 고딕"/>
      <family val="2"/>
      <charset val="129"/>
      <scheme val="minor"/>
    </font>
    <font>
      <b/>
      <sz val="18"/>
      <color rgb="FFFA7D00"/>
      <name val="맑은 고딕"/>
      <family val="2"/>
      <charset val="129"/>
      <scheme val="minor"/>
    </font>
    <font>
      <b/>
      <sz val="18"/>
      <color rgb="FFFA7D00"/>
      <name val="맑은 고딕"/>
      <family val="3"/>
      <charset val="129"/>
      <scheme val="minor"/>
    </font>
  </fonts>
  <fills count="5">
    <fill>
      <patternFill patternType="none"/>
    </fill>
    <fill>
      <patternFill patternType="gray125"/>
    </fill>
    <fill>
      <patternFill patternType="solid">
        <fgColor rgb="FF29A7D5"/>
        <bgColor indexed="64"/>
      </patternFill>
    </fill>
    <fill>
      <patternFill patternType="solid">
        <fgColor rgb="FF004D6F"/>
        <bgColor indexed="64"/>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13">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1" fillId="4" borderId="1" applyNumberFormat="0" applyAlignment="0" applyProtection="0">
      <alignment vertical="center"/>
    </xf>
    <xf numFmtId="0" fontId="8" fillId="0" borderId="0" applyNumberFormat="0" applyFill="0" applyBorder="0" applyAlignment="0" applyProtection="0"/>
  </cellStyleXfs>
  <cellXfs count="35">
    <xf numFmtId="0" fontId="0" fillId="0" borderId="0" xfId="0"/>
    <xf numFmtId="0" fontId="0" fillId="0" borderId="0" xfId="0" applyFont="1"/>
    <xf numFmtId="0" fontId="1" fillId="0" borderId="0" xfId="0" applyFont="1"/>
    <xf numFmtId="0" fontId="2" fillId="0" borderId="0" xfId="0" applyFont="1"/>
    <xf numFmtId="0" fontId="1" fillId="0" borderId="0" xfId="0" applyFont="1"/>
    <xf numFmtId="0" fontId="0" fillId="0" borderId="0" xfId="0"/>
    <xf numFmtId="0" fontId="0" fillId="0" borderId="0" xfId="0" applyAlignment="1"/>
    <xf numFmtId="0" fontId="0" fillId="0" borderId="0" xfId="0"/>
    <xf numFmtId="0" fontId="0" fillId="0" borderId="0" xfId="0" applyAlignment="1">
      <alignment horizontal="center"/>
    </xf>
    <xf numFmtId="0" fontId="3" fillId="2" borderId="0" xfId="0" applyFont="1" applyFill="1"/>
    <xf numFmtId="0" fontId="7" fillId="0" borderId="0" xfId="0" applyFont="1"/>
    <xf numFmtId="0" fontId="3" fillId="3" borderId="0" xfId="0" applyFont="1" applyFill="1"/>
    <xf numFmtId="0" fontId="4" fillId="0" borderId="0" xfId="0" applyFont="1" applyAlignment="1"/>
    <xf numFmtId="0" fontId="3" fillId="3" borderId="0" xfId="0" applyFont="1" applyFill="1" applyAlignment="1">
      <alignment horizontal="center"/>
    </xf>
    <xf numFmtId="0" fontId="3" fillId="2" borderId="0" xfId="0" applyFont="1" applyFill="1" applyAlignment="1">
      <alignment horizontal="center"/>
    </xf>
    <xf numFmtId="0" fontId="0" fillId="0" borderId="0" xfId="0"/>
    <xf numFmtId="0" fontId="12" fillId="4" borderId="1" xfId="11" applyFont="1" applyAlignment="1"/>
    <xf numFmtId="0" fontId="13" fillId="4" borderId="1" xfId="11" applyFont="1" applyAlignment="1"/>
    <xf numFmtId="0" fontId="0" fillId="0" borderId="0" xfId="0"/>
    <xf numFmtId="0" fontId="6" fillId="0" borderId="0" xfId="0" applyFont="1"/>
    <xf numFmtId="0" fontId="4" fillId="0" borderId="0" xfId="0" applyFont="1"/>
    <xf numFmtId="0" fontId="1" fillId="0" borderId="0" xfId="0" applyFont="1" applyAlignment="1"/>
    <xf numFmtId="0" fontId="0" fillId="0" borderId="0" xfId="0"/>
    <xf numFmtId="0" fontId="5" fillId="0" borderId="0" xfId="0" applyFont="1" applyAlignment="1">
      <alignment horizontal="left" vertical="center" wrapText="1"/>
    </xf>
    <xf numFmtId="0" fontId="6" fillId="0" borderId="0" xfId="0" applyFont="1" applyAlignment="1">
      <alignment horizontal="left" vertical="center"/>
    </xf>
    <xf numFmtId="0" fontId="1" fillId="0" borderId="0" xfId="0" applyFont="1"/>
    <xf numFmtId="0" fontId="0" fillId="0" borderId="0" xfId="0" applyAlignment="1">
      <alignment horizontal="center"/>
    </xf>
    <xf numFmtId="0" fontId="6" fillId="0" borderId="0" xfId="0" applyFont="1" applyAlignment="1">
      <alignment horizontal="left"/>
    </xf>
    <xf numFmtId="0" fontId="3" fillId="3" borderId="0" xfId="0" applyFont="1" applyFill="1"/>
    <xf numFmtId="0" fontId="0" fillId="0" borderId="0" xfId="0" applyAlignment="1">
      <alignment wrapText="1"/>
    </xf>
    <xf numFmtId="0" fontId="0" fillId="0" borderId="0" xfId="0" applyFill="1" applyBorder="1" applyAlignment="1">
      <alignment wrapText="1"/>
    </xf>
    <xf numFmtId="0" fontId="0" fillId="0" borderId="0" xfId="0" applyAlignment="1"/>
    <xf numFmtId="0" fontId="0" fillId="0" borderId="0" xfId="0" applyFont="1"/>
    <xf numFmtId="0" fontId="4" fillId="0" borderId="0" xfId="0" applyFont="1" applyAlignment="1">
      <alignment horizontal="left"/>
    </xf>
    <xf numFmtId="0" fontId="8" fillId="4" borderId="1" xfId="12" applyFill="1" applyBorder="1" applyAlignment="1"/>
  </cellXfs>
  <cellStyles count="13">
    <cellStyle name="계산" xfId="11" builtinId="22"/>
    <cellStyle name="열어 본 하이퍼링크" xfId="2" builtinId="9" hidden="1"/>
    <cellStyle name="열어 본 하이퍼링크" xfId="4" builtinId="9" hidden="1"/>
    <cellStyle name="열어 본 하이퍼링크" xfId="6" builtinId="9" hidden="1"/>
    <cellStyle name="열어 본 하이퍼링크" xfId="8" builtinId="9" hidden="1"/>
    <cellStyle name="열어 본 하이퍼링크" xfId="10" builtinId="9" hidden="1"/>
    <cellStyle name="표준" xfId="0" builtinId="0"/>
    <cellStyle name="하이퍼링크" xfId="1" builtinId="8" hidden="1"/>
    <cellStyle name="하이퍼링크" xfId="3" builtinId="8" hidden="1"/>
    <cellStyle name="하이퍼링크" xfId="5" builtinId="8" hidden="1"/>
    <cellStyle name="하이퍼링크" xfId="7" builtinId="8" hidden="1"/>
    <cellStyle name="하이퍼링크" xfId="9" builtinId="8" hidden="1"/>
    <cellStyle name="하이퍼링크" xfId="12" builtinId="8"/>
  </cellStyles>
  <dxfs count="16">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auto="1"/>
      </font>
      <fill>
        <patternFill>
          <bgColor rgb="FF00FA00"/>
        </patternFill>
      </fill>
    </dxf>
    <dxf>
      <font>
        <color auto="1"/>
      </font>
      <fill>
        <patternFill>
          <bgColor rgb="FFFFFF00"/>
        </patternFill>
      </fill>
    </dxf>
    <dxf>
      <font>
        <color auto="1"/>
      </font>
      <fill>
        <patternFill>
          <bgColor rgb="FFFF0000"/>
        </patternFill>
      </fill>
    </dxf>
    <dxf>
      <font>
        <color rgb="FF9C0006"/>
      </font>
      <fill>
        <patternFill>
          <bgColor rgb="FFFF0000"/>
        </patternFill>
      </fill>
    </dxf>
    <dxf>
      <font>
        <color rgb="FF9C0006"/>
      </font>
      <fill>
        <patternFill>
          <bgColor rgb="FFFF0000"/>
        </patternFill>
      </fill>
    </dxf>
    <dxf>
      <font>
        <color theme="0"/>
      </font>
      <fill>
        <patternFill patternType="solid">
          <fgColor indexed="64"/>
          <bgColor rgb="FF004D6F"/>
        </patternFill>
      </fill>
    </dxf>
    <dxf>
      <font>
        <color rgb="FF9C0006"/>
      </font>
      <fill>
        <patternFill>
          <bgColor rgb="FFFFFF00"/>
        </patternFill>
      </fill>
    </dxf>
  </dxfs>
  <tableStyles count="0" defaultTableStyle="TableStyleMedium9" defaultPivotStyle="PivotStyleMedium7"/>
  <colors>
    <mruColors>
      <color rgb="FF29A7DF"/>
      <color rgb="FFFF0000"/>
      <color rgb="FFFFFF00"/>
      <color rgb="FF00F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50802</xdr:rowOff>
    </xdr:from>
    <xdr:to>
      <xdr:col>3</xdr:col>
      <xdr:colOff>457200</xdr:colOff>
      <xdr:row>0</xdr:row>
      <xdr:rowOff>573685</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88900" y="50802"/>
          <a:ext cx="3158565" cy="522883"/>
          <a:chOff x="566738" y="1811338"/>
          <a:chExt cx="5018087" cy="922337"/>
        </a:xfrm>
        <a:solidFill>
          <a:srgbClr val="29A7DF"/>
        </a:solidFill>
      </xdr:grpSpPr>
      <xdr:sp macro="" textlink="">
        <xdr:nvSpPr>
          <xdr:cNvPr id="3" name="Freeform 2">
            <a:extLst>
              <a:ext uri="{FF2B5EF4-FFF2-40B4-BE49-F238E27FC236}">
                <a16:creationId xmlns:a16="http://schemas.microsoft.com/office/drawing/2014/main" id="{00000000-0008-0000-0200-000003000000}"/>
              </a:ext>
            </a:extLst>
          </xdr:cNvPr>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a:extLst>
              <a:ext uri="{FF2B5EF4-FFF2-40B4-BE49-F238E27FC236}">
                <a16:creationId xmlns:a16="http://schemas.microsoft.com/office/drawing/2014/main" id="{00000000-0008-0000-0200-000004000000}"/>
              </a:ext>
            </a:extLst>
          </xdr:cNvPr>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a:extLst>
              <a:ext uri="{FF2B5EF4-FFF2-40B4-BE49-F238E27FC236}">
                <a16:creationId xmlns:a16="http://schemas.microsoft.com/office/drawing/2014/main" id="{00000000-0008-0000-0200-000005000000}"/>
              </a:ext>
            </a:extLst>
          </xdr:cNvPr>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a:extLst>
              <a:ext uri="{FF2B5EF4-FFF2-40B4-BE49-F238E27FC236}">
                <a16:creationId xmlns:a16="http://schemas.microsoft.com/office/drawing/2014/main" id="{00000000-0008-0000-0200-000006000000}"/>
              </a:ext>
            </a:extLst>
          </xdr:cNvPr>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a:extLst>
              <a:ext uri="{FF2B5EF4-FFF2-40B4-BE49-F238E27FC236}">
                <a16:creationId xmlns:a16="http://schemas.microsoft.com/office/drawing/2014/main" id="{00000000-0008-0000-0200-000007000000}"/>
              </a:ext>
            </a:extLst>
          </xdr:cNvPr>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a:extLst>
              <a:ext uri="{FF2B5EF4-FFF2-40B4-BE49-F238E27FC236}">
                <a16:creationId xmlns:a16="http://schemas.microsoft.com/office/drawing/2014/main" id="{00000000-0008-0000-0200-000008000000}"/>
              </a:ext>
            </a:extLst>
          </xdr:cNvPr>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a:extLst>
              <a:ext uri="{FF2B5EF4-FFF2-40B4-BE49-F238E27FC236}">
                <a16:creationId xmlns:a16="http://schemas.microsoft.com/office/drawing/2014/main" id="{00000000-0008-0000-0200-000009000000}"/>
              </a:ext>
            </a:extLst>
          </xdr:cNvPr>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a:extLst>
              <a:ext uri="{FF2B5EF4-FFF2-40B4-BE49-F238E27FC236}">
                <a16:creationId xmlns:a16="http://schemas.microsoft.com/office/drawing/2014/main" id="{00000000-0008-0000-0200-00000A000000}"/>
              </a:ext>
            </a:extLst>
          </xdr:cNvPr>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a:extLst>
              <a:ext uri="{FF2B5EF4-FFF2-40B4-BE49-F238E27FC236}">
                <a16:creationId xmlns:a16="http://schemas.microsoft.com/office/drawing/2014/main" id="{00000000-0008-0000-0200-00000B000000}"/>
              </a:ext>
            </a:extLst>
          </xdr:cNvPr>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88900" y="50800"/>
          <a:ext cx="3168650" cy="522883"/>
          <a:chOff x="566738" y="1811338"/>
          <a:chExt cx="5018087" cy="922337"/>
        </a:xfrm>
        <a:solidFill>
          <a:srgbClr val="29A7DF"/>
        </a:solidFill>
      </xdr:grpSpPr>
      <xdr:sp macro="" textlink="">
        <xdr:nvSpPr>
          <xdr:cNvPr id="3" name="Freeform 2">
            <a:extLst>
              <a:ext uri="{FF2B5EF4-FFF2-40B4-BE49-F238E27FC236}">
                <a16:creationId xmlns:a16="http://schemas.microsoft.com/office/drawing/2014/main" id="{00000000-0008-0000-0300-000003000000}"/>
              </a:ext>
            </a:extLst>
          </xdr:cNvPr>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a:extLst>
              <a:ext uri="{FF2B5EF4-FFF2-40B4-BE49-F238E27FC236}">
                <a16:creationId xmlns:a16="http://schemas.microsoft.com/office/drawing/2014/main" id="{00000000-0008-0000-0300-000004000000}"/>
              </a:ext>
            </a:extLst>
          </xdr:cNvPr>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a:extLst>
              <a:ext uri="{FF2B5EF4-FFF2-40B4-BE49-F238E27FC236}">
                <a16:creationId xmlns:a16="http://schemas.microsoft.com/office/drawing/2014/main" id="{00000000-0008-0000-0300-000005000000}"/>
              </a:ext>
            </a:extLst>
          </xdr:cNvPr>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a:extLst>
              <a:ext uri="{FF2B5EF4-FFF2-40B4-BE49-F238E27FC236}">
                <a16:creationId xmlns:a16="http://schemas.microsoft.com/office/drawing/2014/main" id="{00000000-0008-0000-0300-000006000000}"/>
              </a:ext>
            </a:extLst>
          </xdr:cNvPr>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a:extLst>
              <a:ext uri="{FF2B5EF4-FFF2-40B4-BE49-F238E27FC236}">
                <a16:creationId xmlns:a16="http://schemas.microsoft.com/office/drawing/2014/main" id="{00000000-0008-0000-0300-000007000000}"/>
              </a:ext>
            </a:extLst>
          </xdr:cNvPr>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a:extLst>
              <a:ext uri="{FF2B5EF4-FFF2-40B4-BE49-F238E27FC236}">
                <a16:creationId xmlns:a16="http://schemas.microsoft.com/office/drawing/2014/main" id="{00000000-0008-0000-0300-000008000000}"/>
              </a:ext>
            </a:extLst>
          </xdr:cNvPr>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a:extLst>
              <a:ext uri="{FF2B5EF4-FFF2-40B4-BE49-F238E27FC236}">
                <a16:creationId xmlns:a16="http://schemas.microsoft.com/office/drawing/2014/main" id="{00000000-0008-0000-0300-000009000000}"/>
              </a:ext>
            </a:extLst>
          </xdr:cNvPr>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a:extLst>
              <a:ext uri="{FF2B5EF4-FFF2-40B4-BE49-F238E27FC236}">
                <a16:creationId xmlns:a16="http://schemas.microsoft.com/office/drawing/2014/main" id="{00000000-0008-0000-0300-00000A000000}"/>
              </a:ext>
            </a:extLst>
          </xdr:cNvPr>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a:extLst>
              <a:ext uri="{FF2B5EF4-FFF2-40B4-BE49-F238E27FC236}">
                <a16:creationId xmlns:a16="http://schemas.microsoft.com/office/drawing/2014/main" id="{00000000-0008-0000-0300-00000B000000}"/>
              </a:ext>
            </a:extLst>
          </xdr:cNvPr>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a:extLst>
            <a:ext uri="{FF2B5EF4-FFF2-40B4-BE49-F238E27FC236}">
              <a16:creationId xmlns:a16="http://schemas.microsoft.com/office/drawing/2014/main" id="{00000000-0008-0000-0400-000002000000}"/>
            </a:ext>
          </a:extLst>
        </xdr:cNvPr>
        <xdr:cNvGrpSpPr/>
      </xdr:nvGrpSpPr>
      <xdr:grpSpPr>
        <a:xfrm>
          <a:off x="88900" y="50800"/>
          <a:ext cx="3176104" cy="522883"/>
          <a:chOff x="566738" y="1811338"/>
          <a:chExt cx="5018087" cy="922337"/>
        </a:xfrm>
        <a:solidFill>
          <a:srgbClr val="29A7DF"/>
        </a:solidFill>
      </xdr:grpSpPr>
      <xdr:sp macro="" textlink="">
        <xdr:nvSpPr>
          <xdr:cNvPr id="3" name="Freeform 2">
            <a:extLst>
              <a:ext uri="{FF2B5EF4-FFF2-40B4-BE49-F238E27FC236}">
                <a16:creationId xmlns:a16="http://schemas.microsoft.com/office/drawing/2014/main" id="{00000000-0008-0000-0400-000003000000}"/>
              </a:ext>
            </a:extLst>
          </xdr:cNvPr>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a:extLst>
              <a:ext uri="{FF2B5EF4-FFF2-40B4-BE49-F238E27FC236}">
                <a16:creationId xmlns:a16="http://schemas.microsoft.com/office/drawing/2014/main" id="{00000000-0008-0000-0400-000004000000}"/>
              </a:ext>
            </a:extLst>
          </xdr:cNvPr>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a:extLst>
              <a:ext uri="{FF2B5EF4-FFF2-40B4-BE49-F238E27FC236}">
                <a16:creationId xmlns:a16="http://schemas.microsoft.com/office/drawing/2014/main" id="{00000000-0008-0000-0400-000005000000}"/>
              </a:ext>
            </a:extLst>
          </xdr:cNvPr>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a:extLst>
              <a:ext uri="{FF2B5EF4-FFF2-40B4-BE49-F238E27FC236}">
                <a16:creationId xmlns:a16="http://schemas.microsoft.com/office/drawing/2014/main" id="{00000000-0008-0000-0400-000006000000}"/>
              </a:ext>
            </a:extLst>
          </xdr:cNvPr>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a:extLst>
              <a:ext uri="{FF2B5EF4-FFF2-40B4-BE49-F238E27FC236}">
                <a16:creationId xmlns:a16="http://schemas.microsoft.com/office/drawing/2014/main" id="{00000000-0008-0000-0400-000007000000}"/>
              </a:ext>
            </a:extLst>
          </xdr:cNvPr>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a:extLst>
              <a:ext uri="{FF2B5EF4-FFF2-40B4-BE49-F238E27FC236}">
                <a16:creationId xmlns:a16="http://schemas.microsoft.com/office/drawing/2014/main" id="{00000000-0008-0000-0400-000008000000}"/>
              </a:ext>
            </a:extLst>
          </xdr:cNvPr>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a:extLst>
              <a:ext uri="{FF2B5EF4-FFF2-40B4-BE49-F238E27FC236}">
                <a16:creationId xmlns:a16="http://schemas.microsoft.com/office/drawing/2014/main" id="{00000000-0008-0000-0400-000009000000}"/>
              </a:ext>
            </a:extLst>
          </xdr:cNvPr>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a:extLst>
              <a:ext uri="{FF2B5EF4-FFF2-40B4-BE49-F238E27FC236}">
                <a16:creationId xmlns:a16="http://schemas.microsoft.com/office/drawing/2014/main" id="{00000000-0008-0000-0400-00000A000000}"/>
              </a:ext>
            </a:extLst>
          </xdr:cNvPr>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a:extLst>
              <a:ext uri="{FF2B5EF4-FFF2-40B4-BE49-F238E27FC236}">
                <a16:creationId xmlns:a16="http://schemas.microsoft.com/office/drawing/2014/main" id="{00000000-0008-0000-0400-00000B000000}"/>
              </a:ext>
            </a:extLst>
          </xdr:cNvPr>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cloudera.com/documentation/enterprise/5-3-x/topics/cdh_ig_yarn_tuning.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A4" sqref="A4:H30"/>
    </sheetView>
  </sheetViews>
  <sheetFormatPr defaultRowHeight="17.25" x14ac:dyDescent="0.3"/>
  <sheetData>
    <row r="1" spans="1:1" s="15" customFormat="1" x14ac:dyDescent="0.3"/>
    <row r="2" spans="1:1" x14ac:dyDescent="0.3">
      <c r="A2" s="15" t="s">
        <v>216</v>
      </c>
    </row>
    <row r="4" spans="1:1" x14ac:dyDescent="0.3">
      <c r="A4" t="s">
        <v>164</v>
      </c>
    </row>
    <row r="6" spans="1:1" x14ac:dyDescent="0.3">
      <c r="A6" t="s">
        <v>165</v>
      </c>
    </row>
    <row r="9" spans="1:1" x14ac:dyDescent="0.3">
      <c r="A9" t="s">
        <v>166</v>
      </c>
    </row>
    <row r="11" spans="1:1" x14ac:dyDescent="0.3">
      <c r="A11" t="s">
        <v>167</v>
      </c>
    </row>
    <row r="12" spans="1:1" x14ac:dyDescent="0.3">
      <c r="A12" t="s">
        <v>168</v>
      </c>
    </row>
    <row r="13" spans="1:1" x14ac:dyDescent="0.3">
      <c r="A13" t="s">
        <v>169</v>
      </c>
    </row>
    <row r="14" spans="1:1" x14ac:dyDescent="0.3">
      <c r="A14" t="s">
        <v>170</v>
      </c>
    </row>
    <row r="15" spans="1:1" x14ac:dyDescent="0.3">
      <c r="A15" t="s">
        <v>171</v>
      </c>
    </row>
    <row r="16" spans="1:1" x14ac:dyDescent="0.3">
      <c r="A16" t="s">
        <v>172</v>
      </c>
    </row>
    <row r="17" spans="1:2" x14ac:dyDescent="0.3">
      <c r="A17" t="s">
        <v>173</v>
      </c>
    </row>
    <row r="20" spans="1:2" x14ac:dyDescent="0.3">
      <c r="A20" t="s">
        <v>174</v>
      </c>
    </row>
    <row r="22" spans="1:2" x14ac:dyDescent="0.3">
      <c r="A22" t="s">
        <v>175</v>
      </c>
    </row>
    <row r="23" spans="1:2" x14ac:dyDescent="0.3">
      <c r="A23" t="s">
        <v>176</v>
      </c>
    </row>
    <row r="24" spans="1:2" x14ac:dyDescent="0.3">
      <c r="A24" t="s">
        <v>177</v>
      </c>
    </row>
    <row r="25" spans="1:2" x14ac:dyDescent="0.3">
      <c r="A25" t="s">
        <v>178</v>
      </c>
    </row>
    <row r="26" spans="1:2" x14ac:dyDescent="0.3">
      <c r="A26" t="s">
        <v>179</v>
      </c>
    </row>
    <row r="27" spans="1:2" x14ac:dyDescent="0.3">
      <c r="A27" t="s">
        <v>180</v>
      </c>
    </row>
    <row r="28" spans="1:2" x14ac:dyDescent="0.3">
      <c r="A28" t="s">
        <v>181</v>
      </c>
      <c r="B28" t="s">
        <v>182</v>
      </c>
    </row>
    <row r="29" spans="1:2" x14ac:dyDescent="0.3">
      <c r="A29" t="s">
        <v>183</v>
      </c>
    </row>
    <row r="30" spans="1:2" x14ac:dyDescent="0.3">
      <c r="A30" t="s">
        <v>184</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6"/>
  <sheetViews>
    <sheetView topLeftCell="A19" workbookViewId="0">
      <selection activeCell="G15" sqref="G15"/>
    </sheetView>
  </sheetViews>
  <sheetFormatPr defaultRowHeight="17.25" x14ac:dyDescent="0.3"/>
  <sheetData>
    <row r="2" spans="1:2" x14ac:dyDescent="0.3">
      <c r="A2" t="s">
        <v>185</v>
      </c>
    </row>
    <row r="3" spans="1:2" x14ac:dyDescent="0.3">
      <c r="A3" t="s">
        <v>186</v>
      </c>
    </row>
    <row r="4" spans="1:2" x14ac:dyDescent="0.3">
      <c r="B4" t="s">
        <v>187</v>
      </c>
    </row>
    <row r="6" spans="1:2" x14ac:dyDescent="0.3">
      <c r="A6" t="s">
        <v>188</v>
      </c>
    </row>
    <row r="7" spans="1:2" x14ac:dyDescent="0.3">
      <c r="B7" t="s">
        <v>189</v>
      </c>
    </row>
    <row r="8" spans="1:2" x14ac:dyDescent="0.3">
      <c r="B8" t="s">
        <v>190</v>
      </c>
    </row>
    <row r="9" spans="1:2" x14ac:dyDescent="0.3">
      <c r="B9" t="s">
        <v>191</v>
      </c>
    </row>
    <row r="10" spans="1:2" x14ac:dyDescent="0.3">
      <c r="B10" t="s">
        <v>192</v>
      </c>
    </row>
    <row r="11" spans="1:2" x14ac:dyDescent="0.3">
      <c r="B11" t="s">
        <v>193</v>
      </c>
    </row>
    <row r="12" spans="1:2" x14ac:dyDescent="0.3">
      <c r="B12" t="s">
        <v>194</v>
      </c>
    </row>
    <row r="13" spans="1:2" x14ac:dyDescent="0.3">
      <c r="B13" t="s">
        <v>195</v>
      </c>
    </row>
    <row r="15" spans="1:2" x14ac:dyDescent="0.3">
      <c r="A15" t="s">
        <v>196</v>
      </c>
    </row>
    <row r="16" spans="1:2" x14ac:dyDescent="0.3">
      <c r="A16" t="s">
        <v>197</v>
      </c>
    </row>
    <row r="17" spans="1:2" x14ac:dyDescent="0.3">
      <c r="B17" t="s">
        <v>198</v>
      </c>
    </row>
    <row r="18" spans="1:2" x14ac:dyDescent="0.3">
      <c r="B18" t="s">
        <v>199</v>
      </c>
    </row>
    <row r="19" spans="1:2" x14ac:dyDescent="0.3">
      <c r="B19" t="s">
        <v>200</v>
      </c>
    </row>
    <row r="20" spans="1:2" x14ac:dyDescent="0.3">
      <c r="B20" t="s">
        <v>201</v>
      </c>
    </row>
    <row r="21" spans="1:2" x14ac:dyDescent="0.3">
      <c r="B21" t="s">
        <v>202</v>
      </c>
    </row>
    <row r="23" spans="1:2" x14ac:dyDescent="0.3">
      <c r="A23" t="s">
        <v>203</v>
      </c>
    </row>
    <row r="24" spans="1:2" x14ac:dyDescent="0.3">
      <c r="B24" t="s">
        <v>204</v>
      </c>
    </row>
    <row r="25" spans="1:2" x14ac:dyDescent="0.3">
      <c r="B25" t="s">
        <v>205</v>
      </c>
    </row>
    <row r="26" spans="1:2" x14ac:dyDescent="0.3">
      <c r="B26" t="s">
        <v>206</v>
      </c>
    </row>
    <row r="27" spans="1:2" x14ac:dyDescent="0.3">
      <c r="B27" t="s">
        <v>207</v>
      </c>
    </row>
    <row r="28" spans="1:2" x14ac:dyDescent="0.3">
      <c r="B28" t="s">
        <v>208</v>
      </c>
    </row>
    <row r="29" spans="1:2" x14ac:dyDescent="0.3">
      <c r="B29" t="s">
        <v>209</v>
      </c>
    </row>
    <row r="31" spans="1:2" x14ac:dyDescent="0.3">
      <c r="A31" t="s">
        <v>210</v>
      </c>
    </row>
    <row r="32" spans="1:2" x14ac:dyDescent="0.3">
      <c r="B32" t="s">
        <v>211</v>
      </c>
    </row>
    <row r="33" spans="2:2" x14ac:dyDescent="0.3">
      <c r="B33" t="s">
        <v>212</v>
      </c>
    </row>
    <row r="34" spans="2:2" x14ac:dyDescent="0.3">
      <c r="B34" t="s">
        <v>213</v>
      </c>
    </row>
    <row r="35" spans="2:2" x14ac:dyDescent="0.3">
      <c r="B35" t="s">
        <v>214</v>
      </c>
    </row>
    <row r="36" spans="2:2" x14ac:dyDescent="0.3">
      <c r="B36" t="s">
        <v>215</v>
      </c>
    </row>
  </sheetData>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8"/>
  <sheetViews>
    <sheetView topLeftCell="A7" zoomScale="85" zoomScaleNormal="85" workbookViewId="0">
      <selection activeCell="A29" sqref="A29:C29"/>
    </sheetView>
  </sheetViews>
  <sheetFormatPr defaultColWidth="10.88671875" defaultRowHeight="17.25" x14ac:dyDescent="0.3"/>
  <cols>
    <col min="6" max="6" width="12.21875" customWidth="1"/>
  </cols>
  <sheetData>
    <row r="1" spans="1:24" s="7" customFormat="1" ht="55.15" customHeight="1" x14ac:dyDescent="0.3">
      <c r="A1" s="26"/>
      <c r="B1" s="26"/>
      <c r="C1" s="26"/>
      <c r="D1" s="26"/>
      <c r="E1" s="26"/>
      <c r="F1" s="26"/>
      <c r="G1" s="26"/>
      <c r="Q1" s="18" t="s">
        <v>164</v>
      </c>
      <c r="R1" s="18"/>
      <c r="S1" s="18"/>
      <c r="T1" s="18"/>
      <c r="U1" s="18"/>
      <c r="V1" s="18"/>
      <c r="W1" s="18"/>
      <c r="X1" s="18"/>
    </row>
    <row r="2" spans="1:24" ht="54" x14ac:dyDescent="0.9">
      <c r="A2" s="20" t="s">
        <v>13</v>
      </c>
      <c r="B2" s="20"/>
      <c r="C2" s="20"/>
      <c r="D2" s="20"/>
      <c r="E2" s="20"/>
      <c r="F2" s="20"/>
      <c r="G2" s="20"/>
      <c r="J2" s="16" t="s">
        <v>151</v>
      </c>
      <c r="K2" s="17"/>
      <c r="L2" s="17"/>
      <c r="M2" s="17"/>
      <c r="N2" s="17"/>
      <c r="O2" s="17"/>
      <c r="P2" s="17"/>
      <c r="Q2" s="18"/>
      <c r="R2" s="18"/>
      <c r="S2" s="18"/>
      <c r="T2" s="18"/>
      <c r="U2" s="18"/>
      <c r="V2" s="18"/>
      <c r="W2" s="18"/>
      <c r="X2" s="18"/>
    </row>
    <row r="3" spans="1:24" ht="26.25" x14ac:dyDescent="0.45">
      <c r="J3" s="34" t="s">
        <v>217</v>
      </c>
      <c r="K3" s="17"/>
      <c r="L3" s="17"/>
      <c r="M3" s="17"/>
      <c r="N3" s="17"/>
      <c r="O3" s="17"/>
      <c r="P3" s="17"/>
      <c r="Q3" s="18" t="s">
        <v>165</v>
      </c>
      <c r="R3" s="18"/>
      <c r="S3" s="18"/>
      <c r="T3" s="18"/>
      <c r="U3" s="18"/>
      <c r="V3" s="18"/>
      <c r="W3" s="18"/>
      <c r="X3" s="18"/>
    </row>
    <row r="4" spans="1:24" ht="38.25" x14ac:dyDescent="0.7">
      <c r="A4" s="19" t="s">
        <v>12</v>
      </c>
      <c r="B4" s="19"/>
      <c r="C4" s="19"/>
      <c r="D4" s="19"/>
      <c r="E4" s="19"/>
      <c r="F4" s="19"/>
      <c r="G4" s="19"/>
      <c r="Q4" s="18"/>
      <c r="R4" s="18"/>
      <c r="S4" s="18"/>
      <c r="T4" s="18"/>
      <c r="U4" s="18"/>
      <c r="V4" s="18"/>
      <c r="W4" s="18"/>
      <c r="X4" s="18"/>
    </row>
    <row r="5" spans="1:24" ht="82.15" customHeight="1" x14ac:dyDescent="0.3">
      <c r="A5" s="23" t="s">
        <v>0</v>
      </c>
      <c r="B5" s="23"/>
      <c r="C5" s="23"/>
      <c r="D5" s="23"/>
      <c r="E5" s="23"/>
      <c r="F5" s="23"/>
      <c r="G5" s="23"/>
      <c r="H5" s="23"/>
      <c r="Q5" s="18"/>
      <c r="R5" s="18"/>
      <c r="S5" s="18"/>
      <c r="T5" s="18"/>
      <c r="U5" s="18"/>
      <c r="V5" s="18"/>
      <c r="W5" s="18"/>
      <c r="X5" s="18"/>
    </row>
    <row r="6" spans="1:24" x14ac:dyDescent="0.3">
      <c r="A6" s="1"/>
      <c r="Q6" s="18" t="s">
        <v>166</v>
      </c>
      <c r="R6" s="18"/>
      <c r="S6" s="18"/>
      <c r="T6" s="18"/>
      <c r="U6" s="18"/>
      <c r="V6" s="18"/>
      <c r="W6" s="18"/>
      <c r="X6" s="18"/>
    </row>
    <row r="7" spans="1:24" ht="26.25" x14ac:dyDescent="0.45">
      <c r="A7" s="25" t="s">
        <v>1</v>
      </c>
      <c r="B7" s="25"/>
      <c r="C7" s="25"/>
      <c r="D7" s="2" t="s">
        <v>2</v>
      </c>
      <c r="E7" s="21" t="s">
        <v>3</v>
      </c>
      <c r="F7" s="21"/>
      <c r="G7" s="21"/>
      <c r="H7" s="21"/>
      <c r="K7" s="17"/>
      <c r="L7" s="17"/>
      <c r="M7" s="17"/>
      <c r="N7" s="17"/>
      <c r="O7" s="17"/>
      <c r="P7" s="17"/>
      <c r="Q7" s="18"/>
      <c r="R7" s="18"/>
      <c r="S7" s="18"/>
      <c r="T7" s="18"/>
      <c r="U7" s="18"/>
      <c r="V7" s="18"/>
      <c r="W7" s="18"/>
      <c r="X7" s="18"/>
    </row>
    <row r="8" spans="1:24" ht="26.25" x14ac:dyDescent="0.45">
      <c r="A8" s="22" t="s">
        <v>4</v>
      </c>
      <c r="B8" s="22"/>
      <c r="C8" s="22"/>
      <c r="D8" s="9">
        <v>64</v>
      </c>
      <c r="E8" s="22" t="s">
        <v>8</v>
      </c>
      <c r="F8" s="22"/>
      <c r="G8" s="22"/>
      <c r="H8" s="22"/>
      <c r="K8" s="17"/>
      <c r="L8" s="17"/>
      <c r="M8" s="17"/>
      <c r="N8" s="17"/>
      <c r="O8" s="17"/>
      <c r="P8" s="17"/>
      <c r="Q8" s="18" t="s">
        <v>167</v>
      </c>
      <c r="R8" s="18"/>
      <c r="S8" s="18"/>
      <c r="T8" s="18"/>
      <c r="U8" s="18"/>
      <c r="V8" s="18"/>
      <c r="W8" s="18"/>
      <c r="X8" s="18"/>
    </row>
    <row r="9" spans="1:24" x14ac:dyDescent="0.3">
      <c r="A9" s="22" t="s">
        <v>5</v>
      </c>
      <c r="B9" s="22"/>
      <c r="C9" s="22"/>
      <c r="D9" s="9">
        <v>32</v>
      </c>
      <c r="E9" s="22" t="s">
        <v>9</v>
      </c>
      <c r="F9" s="22"/>
      <c r="G9" s="22"/>
      <c r="H9" s="22"/>
      <c r="Q9" s="18" t="s">
        <v>168</v>
      </c>
      <c r="R9" s="18"/>
      <c r="S9" s="18"/>
      <c r="T9" s="18"/>
      <c r="U9" s="18"/>
      <c r="V9" s="18"/>
      <c r="W9" s="18"/>
      <c r="X9" s="18"/>
    </row>
    <row r="10" spans="1:24" x14ac:dyDescent="0.3">
      <c r="A10" s="22" t="s">
        <v>6</v>
      </c>
      <c r="B10" s="22"/>
      <c r="C10" s="22"/>
      <c r="D10" s="9">
        <v>4</v>
      </c>
      <c r="E10" s="22" t="s">
        <v>10</v>
      </c>
      <c r="F10" s="22"/>
      <c r="G10" s="22"/>
      <c r="H10" s="22"/>
      <c r="Q10" s="18" t="s">
        <v>169</v>
      </c>
      <c r="R10" s="18"/>
      <c r="S10" s="18"/>
      <c r="T10" s="18"/>
      <c r="U10" s="18"/>
      <c r="V10" s="18"/>
      <c r="W10" s="18"/>
      <c r="X10" s="18"/>
    </row>
    <row r="11" spans="1:24" x14ac:dyDescent="0.3">
      <c r="A11" s="22" t="s">
        <v>7</v>
      </c>
      <c r="B11" s="22"/>
      <c r="C11" s="22"/>
      <c r="D11" s="9">
        <v>10</v>
      </c>
      <c r="E11" s="22" t="s">
        <v>11</v>
      </c>
      <c r="F11" s="22"/>
      <c r="G11" s="22"/>
      <c r="H11" s="22"/>
      <c r="Q11" s="18" t="s">
        <v>170</v>
      </c>
      <c r="R11" s="18"/>
      <c r="S11" s="18"/>
      <c r="T11" s="18"/>
      <c r="U11" s="18"/>
      <c r="V11" s="18"/>
      <c r="W11" s="18"/>
      <c r="X11" s="18"/>
    </row>
    <row r="12" spans="1:24" x14ac:dyDescent="0.3">
      <c r="Q12" s="18" t="s">
        <v>171</v>
      </c>
      <c r="R12" s="18"/>
      <c r="S12" s="18"/>
      <c r="T12" s="18"/>
      <c r="U12" s="18"/>
      <c r="V12" s="18"/>
      <c r="W12" s="18"/>
      <c r="X12" s="18"/>
    </row>
    <row r="13" spans="1:24" x14ac:dyDescent="0.3">
      <c r="A13" s="24" t="s">
        <v>14</v>
      </c>
      <c r="B13" s="24"/>
      <c r="C13" s="24"/>
      <c r="D13" s="24"/>
      <c r="E13" s="24"/>
      <c r="F13" s="24"/>
      <c r="G13" s="24"/>
      <c r="H13" s="24"/>
      <c r="Q13" s="18" t="s">
        <v>172</v>
      </c>
      <c r="R13" s="18"/>
      <c r="S13" s="18"/>
      <c r="T13" s="18"/>
      <c r="U13" s="18"/>
      <c r="V13" s="18"/>
      <c r="W13" s="18"/>
      <c r="X13" s="18"/>
    </row>
    <row r="14" spans="1:24" x14ac:dyDescent="0.3">
      <c r="A14" s="24"/>
      <c r="B14" s="24"/>
      <c r="C14" s="24"/>
      <c r="D14" s="24"/>
      <c r="E14" s="24"/>
      <c r="F14" s="24"/>
      <c r="G14" s="24"/>
      <c r="H14" s="24"/>
      <c r="Q14" s="18" t="s">
        <v>173</v>
      </c>
      <c r="R14" s="18"/>
      <c r="S14" s="18"/>
      <c r="T14" s="18"/>
      <c r="U14" s="18"/>
      <c r="V14" s="18"/>
      <c r="W14" s="18"/>
      <c r="X14" s="18"/>
    </row>
    <row r="15" spans="1:24" ht="28.9" customHeight="1" x14ac:dyDescent="0.3">
      <c r="A15" s="24"/>
      <c r="B15" s="24"/>
      <c r="C15" s="24"/>
      <c r="D15" s="24"/>
      <c r="E15" s="24"/>
      <c r="F15" s="24"/>
      <c r="G15" s="24"/>
      <c r="H15" s="24"/>
      <c r="Q15" s="18"/>
      <c r="R15" s="18"/>
      <c r="S15" s="18"/>
      <c r="T15" s="18"/>
      <c r="U15" s="18"/>
      <c r="V15" s="18"/>
      <c r="W15" s="18"/>
      <c r="X15" s="18"/>
    </row>
    <row r="16" spans="1:24" ht="79.150000000000006" customHeight="1" x14ac:dyDescent="0.3">
      <c r="A16" s="23" t="s">
        <v>147</v>
      </c>
      <c r="B16" s="23"/>
      <c r="C16" s="23"/>
      <c r="D16" s="23"/>
      <c r="E16" s="23"/>
      <c r="F16" s="23"/>
      <c r="G16" s="23"/>
      <c r="H16" s="23"/>
      <c r="Q16" s="18"/>
      <c r="R16" s="18"/>
      <c r="S16" s="18"/>
      <c r="T16" s="18"/>
      <c r="U16" s="18"/>
      <c r="V16" s="18"/>
      <c r="W16" s="18"/>
      <c r="X16" s="18"/>
    </row>
    <row r="17" spans="1:24" x14ac:dyDescent="0.3">
      <c r="Q17" s="18" t="s">
        <v>174</v>
      </c>
      <c r="R17" s="18"/>
      <c r="S17" s="18"/>
      <c r="T17" s="18"/>
      <c r="U17" s="18"/>
      <c r="V17" s="18"/>
      <c r="W17" s="18"/>
      <c r="X17" s="18"/>
    </row>
    <row r="18" spans="1:24" ht="20.25" x14ac:dyDescent="0.35">
      <c r="A18" s="25" t="s">
        <v>15</v>
      </c>
      <c r="B18" s="25"/>
      <c r="C18" s="25"/>
      <c r="D18" s="2" t="s">
        <v>16</v>
      </c>
      <c r="E18" s="2" t="s">
        <v>17</v>
      </c>
      <c r="F18" s="2" t="s">
        <v>18</v>
      </c>
      <c r="G18" s="2" t="s">
        <v>19</v>
      </c>
      <c r="Q18" s="18"/>
      <c r="R18" s="18"/>
      <c r="S18" s="18"/>
      <c r="T18" s="18"/>
      <c r="U18" s="18"/>
      <c r="V18" s="18"/>
      <c r="W18" s="18"/>
      <c r="X18" s="18"/>
    </row>
    <row r="19" spans="1:24" x14ac:dyDescent="0.3">
      <c r="A19" s="22" t="s">
        <v>20</v>
      </c>
      <c r="B19" s="22"/>
      <c r="C19" s="22"/>
      <c r="D19" t="s">
        <v>33</v>
      </c>
      <c r="E19" s="9">
        <v>1</v>
      </c>
      <c r="F19" s="9">
        <v>8192</v>
      </c>
      <c r="G19" t="s">
        <v>35</v>
      </c>
      <c r="Q19" s="18" t="s">
        <v>175</v>
      </c>
      <c r="R19" s="18"/>
      <c r="S19" s="18"/>
      <c r="T19" s="18"/>
      <c r="U19" s="18"/>
      <c r="V19" s="18"/>
      <c r="W19" s="18"/>
      <c r="X19" s="18"/>
    </row>
    <row r="20" spans="1:24" x14ac:dyDescent="0.3">
      <c r="A20" s="22" t="s">
        <v>21</v>
      </c>
      <c r="B20" s="22"/>
      <c r="C20" s="22"/>
      <c r="D20" t="s">
        <v>33</v>
      </c>
      <c r="E20" s="9">
        <v>1</v>
      </c>
      <c r="F20" s="9">
        <v>8192</v>
      </c>
      <c r="G20" t="s">
        <v>36</v>
      </c>
      <c r="Q20" s="18" t="s">
        <v>176</v>
      </c>
      <c r="R20" s="18"/>
      <c r="S20" s="18"/>
      <c r="T20" s="18"/>
      <c r="U20" s="18"/>
      <c r="V20" s="18"/>
      <c r="W20" s="18"/>
      <c r="X20" s="18"/>
    </row>
    <row r="21" spans="1:24" x14ac:dyDescent="0.3">
      <c r="A21" s="22" t="s">
        <v>22</v>
      </c>
      <c r="B21" s="22"/>
      <c r="C21" s="22"/>
      <c r="D21" t="s">
        <v>33</v>
      </c>
      <c r="E21" s="9">
        <v>1</v>
      </c>
      <c r="F21" s="9">
        <v>1024</v>
      </c>
      <c r="G21" t="s">
        <v>37</v>
      </c>
      <c r="Q21" s="18" t="s">
        <v>177</v>
      </c>
      <c r="R21" s="18"/>
      <c r="S21" s="18"/>
      <c r="T21" s="18"/>
      <c r="U21" s="18"/>
      <c r="V21" s="18"/>
      <c r="W21" s="18"/>
      <c r="X21" s="18"/>
    </row>
    <row r="22" spans="1:24" x14ac:dyDescent="0.3">
      <c r="A22" s="22" t="s">
        <v>23</v>
      </c>
      <c r="B22" s="22"/>
      <c r="C22" s="22"/>
      <c r="D22" t="s">
        <v>33</v>
      </c>
      <c r="E22" s="9">
        <v>1</v>
      </c>
      <c r="F22" s="9">
        <v>4028</v>
      </c>
      <c r="G22" t="s">
        <v>38</v>
      </c>
      <c r="Q22" s="18" t="s">
        <v>178</v>
      </c>
      <c r="R22" s="18"/>
      <c r="S22" s="18"/>
      <c r="T22" s="18"/>
      <c r="U22" s="18"/>
      <c r="V22" s="18"/>
      <c r="W22" s="18"/>
      <c r="X22" s="18"/>
    </row>
    <row r="23" spans="1:24" x14ac:dyDescent="0.3">
      <c r="A23" s="22" t="s">
        <v>24</v>
      </c>
      <c r="B23" s="22"/>
      <c r="C23" s="22"/>
      <c r="D23" t="s">
        <v>34</v>
      </c>
      <c r="E23" s="9">
        <v>1</v>
      </c>
      <c r="F23" s="9">
        <v>1024</v>
      </c>
      <c r="G23" t="s">
        <v>39</v>
      </c>
      <c r="Q23" s="18" t="s">
        <v>179</v>
      </c>
      <c r="R23" s="18"/>
      <c r="S23" s="18"/>
      <c r="T23" s="18"/>
      <c r="U23" s="18"/>
      <c r="V23" s="18"/>
      <c r="W23" s="18"/>
      <c r="X23" s="18"/>
    </row>
    <row r="24" spans="1:24" x14ac:dyDescent="0.3">
      <c r="A24" s="22" t="s">
        <v>25</v>
      </c>
      <c r="B24" s="22"/>
      <c r="C24" s="22"/>
      <c r="D24" t="s">
        <v>34</v>
      </c>
      <c r="E24" s="9">
        <v>0</v>
      </c>
      <c r="F24" s="9">
        <v>0</v>
      </c>
      <c r="G24" t="s">
        <v>43</v>
      </c>
      <c r="Q24" s="18" t="s">
        <v>180</v>
      </c>
      <c r="R24" s="18"/>
      <c r="S24" s="18"/>
      <c r="T24" s="18"/>
      <c r="U24" s="18"/>
      <c r="V24" s="18"/>
      <c r="W24" s="18"/>
      <c r="X24" s="18"/>
    </row>
    <row r="25" spans="1:24" x14ac:dyDescent="0.3">
      <c r="A25" s="22" t="s">
        <v>26</v>
      </c>
      <c r="B25" s="22"/>
      <c r="C25" s="22"/>
      <c r="D25" t="s">
        <v>34</v>
      </c>
      <c r="E25" s="9">
        <v>0</v>
      </c>
      <c r="F25" s="9">
        <v>0</v>
      </c>
      <c r="G25" t="s">
        <v>44</v>
      </c>
      <c r="Q25" s="18" t="s">
        <v>181</v>
      </c>
      <c r="R25" s="18" t="s">
        <v>182</v>
      </c>
      <c r="S25" s="18"/>
      <c r="T25" s="18"/>
      <c r="U25" s="18"/>
      <c r="V25" s="18"/>
      <c r="W25" s="18"/>
      <c r="X25" s="18"/>
    </row>
    <row r="26" spans="1:24" x14ac:dyDescent="0.3">
      <c r="A26" s="22" t="s">
        <v>27</v>
      </c>
      <c r="B26" s="22"/>
      <c r="C26" s="22"/>
      <c r="D26" t="s">
        <v>34</v>
      </c>
      <c r="E26" s="9">
        <v>0</v>
      </c>
      <c r="F26" s="9">
        <v>0</v>
      </c>
      <c r="G26" t="s">
        <v>45</v>
      </c>
      <c r="Q26" s="18" t="s">
        <v>183</v>
      </c>
      <c r="R26" s="18"/>
      <c r="S26" s="18"/>
      <c r="T26" s="18"/>
      <c r="U26" s="18"/>
      <c r="V26" s="18"/>
      <c r="W26" s="18"/>
      <c r="X26" s="18"/>
    </row>
    <row r="27" spans="1:24" x14ac:dyDescent="0.3">
      <c r="A27" s="22" t="s">
        <v>28</v>
      </c>
      <c r="B27" s="22"/>
      <c r="C27" s="22"/>
      <c r="D27" t="s">
        <v>34</v>
      </c>
      <c r="E27" s="9">
        <v>1</v>
      </c>
      <c r="F27" s="9">
        <v>1024</v>
      </c>
      <c r="G27" t="s">
        <v>46</v>
      </c>
      <c r="Q27" s="18" t="s">
        <v>184</v>
      </c>
      <c r="R27" s="18"/>
      <c r="S27" s="18"/>
      <c r="T27" s="18"/>
      <c r="U27" s="18"/>
      <c r="V27" s="18"/>
      <c r="W27" s="18"/>
      <c r="X27" s="18"/>
    </row>
    <row r="28" spans="1:24" x14ac:dyDescent="0.3">
      <c r="A28" s="28" t="s">
        <v>29</v>
      </c>
      <c r="B28" s="28"/>
      <c r="C28" s="28"/>
      <c r="D28" s="11"/>
      <c r="E28" s="11">
        <f>WorkerHostCPU-SUM(E19:E27)</f>
        <v>26</v>
      </c>
      <c r="F28" s="11">
        <f>(WorkerHostRAM*1024)-SUM(F19:F27)</f>
        <v>42052</v>
      </c>
    </row>
    <row r="29" spans="1:24" x14ac:dyDescent="0.3">
      <c r="A29" s="22" t="s">
        <v>30</v>
      </c>
      <c r="B29" s="22"/>
      <c r="C29" s="22"/>
      <c r="E29" s="9">
        <v>2</v>
      </c>
      <c r="G29" t="s">
        <v>70</v>
      </c>
    </row>
    <row r="30" spans="1:24" x14ac:dyDescent="0.3">
      <c r="A30" s="22" t="s">
        <v>31</v>
      </c>
      <c r="B30" s="22"/>
      <c r="C30" s="22"/>
      <c r="E30">
        <f>E29*E28</f>
        <v>52</v>
      </c>
      <c r="G30" t="s">
        <v>54</v>
      </c>
    </row>
    <row r="31" spans="1:24" x14ac:dyDescent="0.3">
      <c r="A31" s="22" t="s">
        <v>32</v>
      </c>
      <c r="B31" s="22"/>
      <c r="C31" s="22"/>
      <c r="F31">
        <f>F28</f>
        <v>42052</v>
      </c>
      <c r="G31" t="s">
        <v>54</v>
      </c>
    </row>
    <row r="34" spans="1:8" ht="38.25" x14ac:dyDescent="0.7">
      <c r="A34" s="27" t="s">
        <v>40</v>
      </c>
      <c r="B34" s="27"/>
      <c r="C34" s="27"/>
      <c r="D34" s="27"/>
      <c r="E34" s="27"/>
      <c r="F34" s="27"/>
      <c r="G34" s="27"/>
      <c r="H34" s="10"/>
    </row>
    <row r="35" spans="1:8" ht="39" customHeight="1" x14ac:dyDescent="0.3">
      <c r="A35" s="23" t="s">
        <v>41</v>
      </c>
      <c r="B35" s="23"/>
      <c r="C35" s="23"/>
      <c r="D35" s="23"/>
      <c r="E35" s="23"/>
      <c r="F35" s="23"/>
      <c r="G35" s="23"/>
      <c r="H35" s="23"/>
    </row>
    <row r="37" spans="1:8" x14ac:dyDescent="0.3">
      <c r="D37" t="s">
        <v>2</v>
      </c>
    </row>
    <row r="38" spans="1:8" x14ac:dyDescent="0.3">
      <c r="A38" s="22" t="s">
        <v>42</v>
      </c>
      <c r="B38" s="22"/>
      <c r="C38" s="22"/>
      <c r="D38" s="9">
        <v>4</v>
      </c>
    </row>
  </sheetData>
  <mergeCells count="33">
    <mergeCell ref="A1:G1"/>
    <mergeCell ref="A34:G34"/>
    <mergeCell ref="A31:C31"/>
    <mergeCell ref="A38:C38"/>
    <mergeCell ref="A25:C25"/>
    <mergeCell ref="A26:C26"/>
    <mergeCell ref="A27:C27"/>
    <mergeCell ref="A28:C28"/>
    <mergeCell ref="A29:C29"/>
    <mergeCell ref="A30:C30"/>
    <mergeCell ref="A35:H35"/>
    <mergeCell ref="A24:C24"/>
    <mergeCell ref="A7:C7"/>
    <mergeCell ref="A8:C8"/>
    <mergeCell ref="A9:C9"/>
    <mergeCell ref="A10:C10"/>
    <mergeCell ref="A22:C22"/>
    <mergeCell ref="A23:C23"/>
    <mergeCell ref="A13:H15"/>
    <mergeCell ref="A16:H16"/>
    <mergeCell ref="E10:H10"/>
    <mergeCell ref="E11:H11"/>
    <mergeCell ref="A11:C11"/>
    <mergeCell ref="A18:C18"/>
    <mergeCell ref="A19:C19"/>
    <mergeCell ref="A20:C20"/>
    <mergeCell ref="A21:C21"/>
    <mergeCell ref="A4:G4"/>
    <mergeCell ref="A2:G2"/>
    <mergeCell ref="E7:H7"/>
    <mergeCell ref="E8:H8"/>
    <mergeCell ref="E9:H9"/>
    <mergeCell ref="A5:H5"/>
  </mergeCells>
  <phoneticPr fontId="10" type="noConversion"/>
  <hyperlinks>
    <hyperlink ref="J3" r:id="rId1"/>
  </hyperlinks>
  <pageMargins left="0.7" right="0.7" top="0.75" bottom="0.75" header="0.3" footer="0.3"/>
  <pageSetup orientation="portrait" horizontalDpi="4294967292" verticalDpi="4294967292" r:id="rId2"/>
  <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34" workbookViewId="0">
      <selection activeCell="A29" sqref="A29:E29"/>
    </sheetView>
  </sheetViews>
  <sheetFormatPr defaultColWidth="10.88671875" defaultRowHeight="17.25" x14ac:dyDescent="0.3"/>
  <cols>
    <col min="4" max="4" width="24.33203125" customWidth="1"/>
    <col min="5" max="5" width="13.33203125" customWidth="1"/>
  </cols>
  <sheetData>
    <row r="1" spans="1:8" s="7" customFormat="1" ht="54" customHeight="1" x14ac:dyDescent="0.3">
      <c r="A1" s="26"/>
      <c r="B1" s="26"/>
      <c r="C1" s="26"/>
      <c r="D1" s="26"/>
      <c r="E1" s="26"/>
      <c r="F1" s="26"/>
    </row>
    <row r="2" spans="1:8" ht="46.9" customHeight="1" x14ac:dyDescent="0.9">
      <c r="A2" s="20" t="s">
        <v>96</v>
      </c>
      <c r="B2" s="20"/>
      <c r="C2" s="20"/>
      <c r="D2" s="20"/>
      <c r="E2" s="20"/>
      <c r="F2" s="20"/>
    </row>
    <row r="4" spans="1:8" ht="38.25" x14ac:dyDescent="0.7">
      <c r="A4" s="27" t="s">
        <v>47</v>
      </c>
      <c r="B4" s="27"/>
      <c r="C4" s="27"/>
      <c r="D4" s="27"/>
      <c r="E4" s="27"/>
      <c r="F4" s="27"/>
      <c r="G4" s="27"/>
    </row>
    <row r="5" spans="1:8" ht="40.9" customHeight="1" x14ac:dyDescent="0.3">
      <c r="A5" s="23" t="s">
        <v>51</v>
      </c>
      <c r="B5" s="23"/>
      <c r="C5" s="23"/>
      <c r="D5" s="23"/>
      <c r="E5" s="23"/>
      <c r="F5" s="23"/>
      <c r="G5" s="23"/>
      <c r="H5" s="23"/>
    </row>
    <row r="7" spans="1:8" ht="20.25" x14ac:dyDescent="0.35">
      <c r="A7" s="25" t="s">
        <v>63</v>
      </c>
      <c r="B7" s="25"/>
      <c r="C7" s="25"/>
      <c r="D7" s="25"/>
      <c r="E7" s="25"/>
      <c r="F7" s="2" t="s">
        <v>52</v>
      </c>
    </row>
    <row r="8" spans="1:8" x14ac:dyDescent="0.3">
      <c r="A8" s="32" t="s">
        <v>49</v>
      </c>
      <c r="B8" s="32"/>
      <c r="C8" s="32"/>
      <c r="D8" s="32"/>
      <c r="E8" s="32"/>
      <c r="F8">
        <f>HostAvailableVcore</f>
        <v>52</v>
      </c>
      <c r="G8" t="s">
        <v>53</v>
      </c>
    </row>
    <row r="9" spans="1:8" x14ac:dyDescent="0.3">
      <c r="A9" s="32" t="s">
        <v>50</v>
      </c>
      <c r="B9" s="32"/>
      <c r="C9" s="32"/>
      <c r="D9" s="32"/>
      <c r="E9" s="32"/>
      <c r="F9">
        <f>HostAvailableMemory</f>
        <v>42052</v>
      </c>
      <c r="G9" t="s">
        <v>53</v>
      </c>
    </row>
    <row r="11" spans="1:8" ht="38.25" x14ac:dyDescent="0.7">
      <c r="A11" s="27" t="s">
        <v>55</v>
      </c>
      <c r="B11" s="27"/>
      <c r="C11" s="27"/>
      <c r="D11" s="27"/>
      <c r="E11" s="27"/>
      <c r="F11" s="27"/>
      <c r="G11" s="27"/>
    </row>
    <row r="12" spans="1:8" ht="67.150000000000006" customHeight="1" x14ac:dyDescent="0.3">
      <c r="A12" s="23" t="s">
        <v>58</v>
      </c>
      <c r="B12" s="23"/>
      <c r="C12" s="23"/>
      <c r="D12" s="23"/>
      <c r="E12" s="23"/>
      <c r="F12" s="23"/>
      <c r="G12" s="23"/>
      <c r="H12" s="23"/>
    </row>
    <row r="14" spans="1:8" ht="20.25" x14ac:dyDescent="0.35">
      <c r="A14" s="25" t="s">
        <v>60</v>
      </c>
      <c r="B14" s="25"/>
      <c r="C14" s="25"/>
      <c r="D14" s="25"/>
      <c r="E14" s="25"/>
      <c r="F14" s="2" t="s">
        <v>52</v>
      </c>
      <c r="G14" t="s">
        <v>71</v>
      </c>
    </row>
    <row r="15" spans="1:8" x14ac:dyDescent="0.3">
      <c r="A15" s="22" t="s">
        <v>61</v>
      </c>
      <c r="B15" s="22"/>
      <c r="C15" s="22"/>
      <c r="D15" s="22"/>
      <c r="E15" s="22"/>
      <c r="F15">
        <f>HostAvailableVcore*ClusterHostCount</f>
        <v>208</v>
      </c>
      <c r="G15" t="s">
        <v>56</v>
      </c>
    </row>
    <row r="16" spans="1:8" x14ac:dyDescent="0.3">
      <c r="A16" s="22" t="s">
        <v>62</v>
      </c>
      <c r="B16" s="22"/>
      <c r="C16" s="22"/>
      <c r="D16" s="22"/>
      <c r="E16" s="22"/>
      <c r="F16">
        <f>(HostAvailableMemory*ClusterHostCount)/1024</f>
        <v>164.265625</v>
      </c>
      <c r="G16" t="s">
        <v>57</v>
      </c>
    </row>
    <row r="18" spans="1:8" ht="38.25" x14ac:dyDescent="0.7">
      <c r="A18" s="27" t="s">
        <v>59</v>
      </c>
      <c r="B18" s="27"/>
      <c r="C18" s="27"/>
      <c r="D18" s="27"/>
      <c r="E18" s="27"/>
      <c r="F18" s="27"/>
      <c r="G18" s="27"/>
    </row>
    <row r="19" spans="1:8" ht="28.9" customHeight="1" x14ac:dyDescent="0.3">
      <c r="A19" s="23" t="s">
        <v>149</v>
      </c>
      <c r="B19" s="23"/>
      <c r="C19" s="23"/>
      <c r="D19" s="23"/>
      <c r="E19" s="23"/>
      <c r="F19" s="23"/>
      <c r="G19" s="23"/>
      <c r="H19" s="23"/>
    </row>
    <row r="21" spans="1:8" ht="20.25" x14ac:dyDescent="0.35">
      <c r="A21" s="25" t="s">
        <v>64</v>
      </c>
      <c r="B21" s="25"/>
      <c r="C21" s="25"/>
      <c r="D21" s="25"/>
      <c r="E21" s="25"/>
      <c r="F21" s="2" t="s">
        <v>52</v>
      </c>
      <c r="G21" t="s">
        <v>3</v>
      </c>
    </row>
    <row r="22" spans="1:8" x14ac:dyDescent="0.3">
      <c r="A22" s="22" t="s">
        <v>218</v>
      </c>
      <c r="B22" s="32"/>
      <c r="C22" s="32"/>
      <c r="D22" s="32"/>
      <c r="E22" s="32"/>
      <c r="F22" s="9">
        <v>1</v>
      </c>
      <c r="G22" t="s">
        <v>79</v>
      </c>
    </row>
    <row r="23" spans="1:8" x14ac:dyDescent="0.3">
      <c r="A23" s="22" t="s">
        <v>219</v>
      </c>
      <c r="B23" s="32"/>
      <c r="C23" s="32"/>
      <c r="D23" s="32"/>
      <c r="E23" s="32"/>
      <c r="F23" s="9">
        <v>32</v>
      </c>
      <c r="G23" t="s">
        <v>80</v>
      </c>
    </row>
    <row r="24" spans="1:8" x14ac:dyDescent="0.3">
      <c r="A24" s="22" t="s">
        <v>158</v>
      </c>
      <c r="B24" s="32"/>
      <c r="C24" s="32"/>
      <c r="D24" s="32"/>
      <c r="E24" s="32"/>
      <c r="F24" s="9">
        <v>1</v>
      </c>
      <c r="G24" t="s">
        <v>81</v>
      </c>
    </row>
    <row r="26" spans="1:8" ht="20.25" x14ac:dyDescent="0.35">
      <c r="A26" s="25" t="s">
        <v>65</v>
      </c>
      <c r="B26" s="25"/>
      <c r="C26" s="25"/>
      <c r="D26" s="25"/>
      <c r="E26" s="25"/>
      <c r="F26" s="2" t="s">
        <v>52</v>
      </c>
    </row>
    <row r="27" spans="1:8" x14ac:dyDescent="0.3">
      <c r="A27" s="22" t="s">
        <v>153</v>
      </c>
      <c r="B27" s="32"/>
      <c r="C27" s="32"/>
      <c r="D27" s="32"/>
      <c r="E27" s="32"/>
      <c r="F27" s="9">
        <v>1024</v>
      </c>
      <c r="G27" t="s">
        <v>82</v>
      </c>
    </row>
    <row r="28" spans="1:8" x14ac:dyDescent="0.3">
      <c r="A28" s="22" t="s">
        <v>220</v>
      </c>
      <c r="B28" s="32"/>
      <c r="C28" s="32"/>
      <c r="D28" s="32"/>
      <c r="E28" s="32"/>
      <c r="F28" s="9">
        <v>40000</v>
      </c>
      <c r="G28" t="s">
        <v>83</v>
      </c>
    </row>
    <row r="29" spans="1:8" x14ac:dyDescent="0.3">
      <c r="A29" s="22" t="s">
        <v>154</v>
      </c>
      <c r="B29" s="32"/>
      <c r="C29" s="32"/>
      <c r="D29" s="32"/>
      <c r="E29" s="32"/>
      <c r="F29" s="9">
        <v>1024</v>
      </c>
      <c r="G29" t="s">
        <v>84</v>
      </c>
    </row>
    <row r="32" spans="1:8" ht="38.25" x14ac:dyDescent="0.7">
      <c r="A32" s="27" t="s">
        <v>73</v>
      </c>
      <c r="B32" s="27"/>
      <c r="C32" s="27"/>
      <c r="D32" s="27"/>
      <c r="E32" s="27"/>
      <c r="F32" s="27"/>
      <c r="G32" s="27"/>
    </row>
    <row r="33" spans="1:9" ht="34.9" customHeight="1" x14ac:dyDescent="0.3">
      <c r="A33" s="23" t="s">
        <v>148</v>
      </c>
      <c r="B33" s="23"/>
      <c r="C33" s="23"/>
      <c r="D33" s="23"/>
      <c r="E33" s="23"/>
      <c r="F33" s="23"/>
      <c r="G33" s="23"/>
      <c r="H33" s="23"/>
    </row>
    <row r="35" spans="1:9" ht="20.25" x14ac:dyDescent="0.35">
      <c r="A35" s="25" t="s">
        <v>78</v>
      </c>
      <c r="B35" s="25"/>
      <c r="C35" s="25"/>
      <c r="D35" s="25"/>
      <c r="E35" s="25"/>
      <c r="F35" s="2" t="s">
        <v>52</v>
      </c>
    </row>
    <row r="36" spans="1:9" x14ac:dyDescent="0.3">
      <c r="A36" s="22" t="s">
        <v>74</v>
      </c>
      <c r="B36" s="22"/>
      <c r="C36" s="22"/>
      <c r="D36" s="22"/>
      <c r="E36" s="22"/>
      <c r="F36" s="7">
        <f>FLOOR((ClusterAvailableMemoryGB*1024)/SchedulerMinAllocMb,1)</f>
        <v>164</v>
      </c>
    </row>
    <row r="37" spans="1:9" x14ac:dyDescent="0.3">
      <c r="A37" s="22" t="s">
        <v>75</v>
      </c>
      <c r="B37" s="22"/>
      <c r="C37" s="22"/>
      <c r="D37" s="22"/>
      <c r="E37" s="22"/>
      <c r="F37" s="7">
        <f>FLOOR((ClusterAvailableMemoryGB*1024)/SchedulerMaxAllocMb,1)</f>
        <v>4</v>
      </c>
    </row>
    <row r="38" spans="1:9" x14ac:dyDescent="0.3">
      <c r="A38" s="22" t="s">
        <v>76</v>
      </c>
      <c r="B38" s="22"/>
      <c r="C38" s="22"/>
      <c r="D38" s="22"/>
      <c r="E38" s="22"/>
      <c r="F38" s="7">
        <f>IF(SchedulerMinAllocVcore=0,ClusterAvailableVcore,FLOOR(ClusterAvailableVcore/SchedulerMinAllocVcore,1))</f>
        <v>208</v>
      </c>
    </row>
    <row r="39" spans="1:9" x14ac:dyDescent="0.3">
      <c r="A39" s="22" t="s">
        <v>77</v>
      </c>
      <c r="B39" s="22"/>
      <c r="C39" s="22"/>
      <c r="D39" s="22"/>
      <c r="E39" s="22"/>
      <c r="F39" s="7">
        <f>FLOOR(ClusterAvailableVcore/SchedulerMaxAllocVcore,1)</f>
        <v>6</v>
      </c>
    </row>
    <row r="41" spans="1:9" ht="38.25" x14ac:dyDescent="0.7">
      <c r="A41" s="27" t="s">
        <v>157</v>
      </c>
      <c r="B41" s="27"/>
      <c r="C41" s="27"/>
      <c r="D41" s="27"/>
      <c r="E41" s="27"/>
      <c r="F41" s="27"/>
      <c r="G41" s="27"/>
    </row>
    <row r="42" spans="1:9" ht="48" customHeight="1" x14ac:dyDescent="0.3">
      <c r="A42" s="23" t="s">
        <v>66</v>
      </c>
      <c r="B42" s="23"/>
      <c r="C42" s="23"/>
      <c r="D42" s="23"/>
      <c r="E42" s="23"/>
      <c r="F42" s="23"/>
      <c r="G42" s="23"/>
      <c r="H42" s="23"/>
    </row>
    <row r="44" spans="1:9" ht="20.25" x14ac:dyDescent="0.35">
      <c r="A44" s="2" t="s">
        <v>72</v>
      </c>
      <c r="E44" s="2" t="s">
        <v>67</v>
      </c>
      <c r="F44" s="2" t="s">
        <v>3</v>
      </c>
    </row>
    <row r="45" spans="1:9" ht="16.149999999999999" customHeight="1" x14ac:dyDescent="0.3">
      <c r="A45" s="22" t="s">
        <v>68</v>
      </c>
      <c r="B45" s="22"/>
      <c r="C45" s="22"/>
      <c r="D45" s="22"/>
      <c r="E45" s="13" t="str">
        <f>IF(SchedulerMaxAllocVcore&gt;=SchedulerMinAllocVcore,"GOOD","BAD")</f>
        <v>GOOD</v>
      </c>
      <c r="F45" s="6" t="s">
        <v>85</v>
      </c>
      <c r="G45" s="6"/>
      <c r="H45" s="6"/>
      <c r="I45" s="6"/>
    </row>
    <row r="46" spans="1:9" x14ac:dyDescent="0.3">
      <c r="A46" s="29" t="s">
        <v>69</v>
      </c>
      <c r="B46" s="29"/>
      <c r="C46" s="29"/>
      <c r="D46" s="29"/>
      <c r="E46" s="14" t="str">
        <f>IF(SchedulerMaxAllocMb&gt;=SchedulerMinAllocMb,"GOOD","BAD")</f>
        <v>GOOD</v>
      </c>
      <c r="F46" t="s">
        <v>86</v>
      </c>
    </row>
    <row r="47" spans="1:9" x14ac:dyDescent="0.3">
      <c r="A47" s="29" t="s">
        <v>94</v>
      </c>
      <c r="B47" s="29"/>
      <c r="C47" s="29"/>
      <c r="D47" s="29"/>
      <c r="E47" s="14" t="str">
        <f>IF(SchedulerMinAllocVcore&gt;=0,"GOOD","BAD")</f>
        <v>GOOD</v>
      </c>
      <c r="F47" t="s">
        <v>87</v>
      </c>
    </row>
    <row r="48" spans="1:9" x14ac:dyDescent="0.3">
      <c r="A48" s="31" t="s">
        <v>88</v>
      </c>
      <c r="B48" s="31"/>
      <c r="C48" s="31"/>
      <c r="D48" s="31"/>
      <c r="E48" s="14" t="str">
        <f>IF(SchedulerMinAllocVcore&lt;=F8,"GOOD","BAD")</f>
        <v>GOOD</v>
      </c>
      <c r="F48" t="s">
        <v>89</v>
      </c>
    </row>
    <row r="49" spans="1:6" x14ac:dyDescent="0.3">
      <c r="A49" s="30" t="s">
        <v>95</v>
      </c>
      <c r="B49" s="30"/>
      <c r="C49" s="30"/>
      <c r="D49" s="30"/>
      <c r="E49" s="14" t="str">
        <f>IF(SchedulerMaxAllocVcore&gt;=1,"GOOD","BAD")</f>
        <v>GOOD</v>
      </c>
      <c r="F49" t="s">
        <v>91</v>
      </c>
    </row>
    <row r="50" spans="1:6" x14ac:dyDescent="0.3">
      <c r="A50" s="30" t="s">
        <v>90</v>
      </c>
      <c r="B50" s="30"/>
      <c r="C50" s="30"/>
      <c r="D50" s="30"/>
      <c r="E50" s="14" t="str">
        <f>IF(SchedulerMaxAllocVcore&lt;=HostAvailableVcore,"GOOD","BAD")</f>
        <v>GOOD</v>
      </c>
      <c r="F50" t="s">
        <v>92</v>
      </c>
    </row>
    <row r="51" spans="1:6" x14ac:dyDescent="0.3">
      <c r="A51" s="30" t="s">
        <v>93</v>
      </c>
      <c r="B51" s="30"/>
      <c r="C51" s="30"/>
      <c r="D51" s="30"/>
      <c r="E51" s="14" t="str">
        <f>IF(SchedulerMinAllocMb&lt;1024,IF(SchedulerMinAllocMb&lt;256,"BAD","WARN"),"GOOD")</f>
        <v>GOOD</v>
      </c>
      <c r="F51" s="15" t="s">
        <v>152</v>
      </c>
    </row>
    <row r="52" spans="1:6" x14ac:dyDescent="0.3">
      <c r="A52" s="29"/>
      <c r="B52" s="29"/>
      <c r="C52" s="29"/>
      <c r="D52" s="29"/>
    </row>
    <row r="53" spans="1:6" x14ac:dyDescent="0.3">
      <c r="A53" s="29"/>
      <c r="B53" s="29"/>
      <c r="C53" s="29"/>
      <c r="D53" s="29"/>
    </row>
    <row r="54" spans="1:6" x14ac:dyDescent="0.3">
      <c r="A54" s="29"/>
      <c r="B54" s="29"/>
      <c r="C54" s="29"/>
      <c r="D54" s="29"/>
    </row>
    <row r="55" spans="1:6" x14ac:dyDescent="0.3">
      <c r="A55" s="29"/>
      <c r="B55" s="29"/>
      <c r="C55" s="29"/>
      <c r="D55" s="29"/>
    </row>
    <row r="56" spans="1:6" x14ac:dyDescent="0.3">
      <c r="A56" s="29"/>
      <c r="B56" s="29"/>
      <c r="C56" s="29"/>
      <c r="D56" s="29"/>
    </row>
    <row r="57" spans="1:6" x14ac:dyDescent="0.3">
      <c r="A57" s="29"/>
      <c r="B57" s="29"/>
      <c r="C57" s="29"/>
      <c r="D57" s="29"/>
    </row>
    <row r="58" spans="1:6" x14ac:dyDescent="0.3">
      <c r="A58" s="29"/>
      <c r="B58" s="29"/>
      <c r="C58" s="29"/>
      <c r="D58" s="29"/>
    </row>
    <row r="59" spans="1:6" x14ac:dyDescent="0.3">
      <c r="A59" s="29"/>
      <c r="B59" s="29"/>
      <c r="C59" s="29"/>
      <c r="D59" s="29"/>
    </row>
    <row r="60" spans="1:6" x14ac:dyDescent="0.3">
      <c r="A60" s="29"/>
      <c r="B60" s="29"/>
      <c r="C60" s="29"/>
      <c r="D60" s="29"/>
    </row>
    <row r="61" spans="1:6" x14ac:dyDescent="0.3">
      <c r="A61" s="29"/>
      <c r="B61" s="29"/>
      <c r="C61" s="29"/>
      <c r="D61" s="29"/>
    </row>
    <row r="62" spans="1:6" x14ac:dyDescent="0.3">
      <c r="A62" s="29"/>
      <c r="B62" s="29"/>
      <c r="C62" s="29"/>
      <c r="D62" s="29"/>
    </row>
  </sheetData>
  <mergeCells count="49">
    <mergeCell ref="A42:H42"/>
    <mergeCell ref="A1:F1"/>
    <mergeCell ref="A4:G4"/>
    <mergeCell ref="A11:G11"/>
    <mergeCell ref="A18:G18"/>
    <mergeCell ref="A32:G32"/>
    <mergeCell ref="A41:G41"/>
    <mergeCell ref="A5:H5"/>
    <mergeCell ref="A12:H12"/>
    <mergeCell ref="A19:H19"/>
    <mergeCell ref="A33:H33"/>
    <mergeCell ref="A2:F2"/>
    <mergeCell ref="A7:E7"/>
    <mergeCell ref="A8:E8"/>
    <mergeCell ref="A9:E9"/>
    <mergeCell ref="A38:E38"/>
    <mergeCell ref="A27:E27"/>
    <mergeCell ref="A28:E28"/>
    <mergeCell ref="A29:E29"/>
    <mergeCell ref="A14:E14"/>
    <mergeCell ref="A15:E15"/>
    <mergeCell ref="A16:E16"/>
    <mergeCell ref="A21:E21"/>
    <mergeCell ref="A22:E22"/>
    <mergeCell ref="A23:E23"/>
    <mergeCell ref="A24:E24"/>
    <mergeCell ref="A26:E26"/>
    <mergeCell ref="A39:E39"/>
    <mergeCell ref="A35:E35"/>
    <mergeCell ref="A61:D61"/>
    <mergeCell ref="A62:D62"/>
    <mergeCell ref="A36:E36"/>
    <mergeCell ref="A37:E37"/>
    <mergeCell ref="A55:D55"/>
    <mergeCell ref="A56:D56"/>
    <mergeCell ref="A57:D57"/>
    <mergeCell ref="A58:D58"/>
    <mergeCell ref="A59:D59"/>
    <mergeCell ref="A60:D60"/>
    <mergeCell ref="A48:D48"/>
    <mergeCell ref="A50:D50"/>
    <mergeCell ref="A52:D52"/>
    <mergeCell ref="A53:D53"/>
    <mergeCell ref="A54:D54"/>
    <mergeCell ref="A45:D45"/>
    <mergeCell ref="A51:D51"/>
    <mergeCell ref="A46:D46"/>
    <mergeCell ref="A47:D47"/>
    <mergeCell ref="A49:D49"/>
  </mergeCells>
  <phoneticPr fontId="10" type="noConversion"/>
  <conditionalFormatting sqref="E45:E62">
    <cfRule type="containsText" dxfId="15" priority="3" operator="containsText" text="WARN">
      <formula>NOT(ISERROR(SEARCH("WARN",E45)))</formula>
    </cfRule>
    <cfRule type="containsText" dxfId="14" priority="4" operator="containsText" text="GOOD">
      <formula>NOT(ISERROR(SEARCH("GOOD",E45)))</formula>
    </cfRule>
  </conditionalFormatting>
  <conditionalFormatting sqref="A57:D57">
    <cfRule type="containsText" dxfId="13" priority="2" operator="containsText" text="BAD">
      <formula>NOT(ISERROR(SEARCH("BAD",A57)))</formula>
    </cfRule>
  </conditionalFormatting>
  <conditionalFormatting sqref="E45:E62">
    <cfRule type="containsText" dxfId="12" priority="1" operator="containsText" text="BAD">
      <formula>NOT(ISERROR(SEARCH("BAD",E45)))</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abSelected="1" topLeftCell="A3" zoomScale="115" zoomScaleNormal="115" workbookViewId="0">
      <selection activeCell="A10" sqref="A10:E10"/>
    </sheetView>
  </sheetViews>
  <sheetFormatPr defaultColWidth="10.88671875" defaultRowHeight="17.25" x14ac:dyDescent="0.3"/>
  <cols>
    <col min="5" max="5" width="10.77734375" customWidth="1"/>
    <col min="6" max="6" width="15.33203125" customWidth="1"/>
    <col min="7" max="7" width="18.77734375" customWidth="1"/>
    <col min="8" max="8" width="10.77734375" customWidth="1"/>
    <col min="9" max="9" width="12.44140625" customWidth="1"/>
  </cols>
  <sheetData>
    <row r="1" spans="1:9" s="7" customFormat="1" ht="55.15" customHeight="1" x14ac:dyDescent="0.3"/>
    <row r="2" spans="1:9" ht="46.9" customHeight="1" x14ac:dyDescent="0.9">
      <c r="A2" s="33" t="s">
        <v>97</v>
      </c>
      <c r="B2" s="33"/>
      <c r="C2" s="33"/>
      <c r="D2" s="33"/>
      <c r="E2" s="33"/>
      <c r="F2" s="33"/>
      <c r="G2" s="33"/>
      <c r="H2" s="3"/>
    </row>
    <row r="3" spans="1:9" ht="38.25" x14ac:dyDescent="0.7">
      <c r="A3" s="27" t="s">
        <v>98</v>
      </c>
      <c r="B3" s="27"/>
      <c r="C3" s="27"/>
      <c r="D3" s="27"/>
      <c r="E3" s="27"/>
      <c r="F3" s="27"/>
      <c r="G3" s="27"/>
    </row>
    <row r="6" spans="1:9" ht="20.25" x14ac:dyDescent="0.35">
      <c r="A6" s="2" t="s">
        <v>48</v>
      </c>
      <c r="F6" s="2" t="s">
        <v>99</v>
      </c>
      <c r="G6" s="2" t="s">
        <v>100</v>
      </c>
      <c r="H6" s="2" t="s">
        <v>52</v>
      </c>
      <c r="I6" s="2" t="s">
        <v>3</v>
      </c>
    </row>
    <row r="7" spans="1:9" x14ac:dyDescent="0.3">
      <c r="A7" s="22" t="s">
        <v>221</v>
      </c>
      <c r="B7" s="22"/>
      <c r="C7" s="22"/>
      <c r="D7" s="22"/>
      <c r="E7" s="22"/>
      <c r="F7" t="s">
        <v>103</v>
      </c>
      <c r="G7" t="s">
        <v>104</v>
      </c>
      <c r="H7" s="9">
        <v>1</v>
      </c>
      <c r="I7" t="s">
        <v>108</v>
      </c>
    </row>
    <row r="8" spans="1:9" x14ac:dyDescent="0.3">
      <c r="A8" s="22" t="s">
        <v>159</v>
      </c>
      <c r="B8" s="22"/>
      <c r="C8" s="22"/>
      <c r="D8" s="22"/>
      <c r="E8" s="22"/>
      <c r="F8" t="s">
        <v>103</v>
      </c>
      <c r="G8" t="s">
        <v>104</v>
      </c>
      <c r="H8" s="9">
        <v>2048</v>
      </c>
      <c r="I8" t="s">
        <v>109</v>
      </c>
    </row>
    <row r="9" spans="1:9" x14ac:dyDescent="0.3">
      <c r="A9" s="22" t="s">
        <v>101</v>
      </c>
      <c r="B9" s="22"/>
      <c r="C9" s="22"/>
      <c r="D9" s="22"/>
      <c r="E9" s="22"/>
      <c r="F9" t="s">
        <v>102</v>
      </c>
      <c r="G9" t="s">
        <v>104</v>
      </c>
      <c r="H9" s="9">
        <v>2048</v>
      </c>
      <c r="I9" t="s">
        <v>110</v>
      </c>
    </row>
    <row r="10" spans="1:9" x14ac:dyDescent="0.3">
      <c r="A10" s="22" t="s">
        <v>222</v>
      </c>
      <c r="B10" s="22"/>
      <c r="C10" s="22"/>
      <c r="D10" s="22"/>
      <c r="E10" s="22"/>
      <c r="F10" t="s">
        <v>103</v>
      </c>
      <c r="G10" t="s">
        <v>105</v>
      </c>
      <c r="H10" s="9">
        <v>1</v>
      </c>
      <c r="I10" t="s">
        <v>112</v>
      </c>
    </row>
    <row r="11" spans="1:9" x14ac:dyDescent="0.3">
      <c r="A11" s="22" t="s">
        <v>223</v>
      </c>
      <c r="B11" s="22"/>
      <c r="C11" s="22"/>
      <c r="D11" s="22"/>
      <c r="E11" s="22"/>
      <c r="F11" t="s">
        <v>103</v>
      </c>
      <c r="G11" t="s">
        <v>105</v>
      </c>
      <c r="H11" s="9">
        <v>2048</v>
      </c>
      <c r="I11" t="s">
        <v>113</v>
      </c>
    </row>
    <row r="12" spans="1:9" x14ac:dyDescent="0.3">
      <c r="A12" s="22" t="s">
        <v>156</v>
      </c>
      <c r="B12" s="22"/>
      <c r="C12" s="22"/>
      <c r="D12" s="22"/>
      <c r="E12" s="22"/>
      <c r="F12" t="s">
        <v>102</v>
      </c>
      <c r="G12" t="s">
        <v>105</v>
      </c>
      <c r="H12" s="9">
        <v>2048</v>
      </c>
      <c r="I12" t="s">
        <v>115</v>
      </c>
    </row>
    <row r="13" spans="1:9" x14ac:dyDescent="0.3">
      <c r="A13" s="22" t="s">
        <v>106</v>
      </c>
      <c r="B13" s="22"/>
      <c r="C13" s="22"/>
      <c r="D13" s="22"/>
      <c r="E13" s="22"/>
      <c r="F13" t="s">
        <v>103</v>
      </c>
      <c r="G13" t="s">
        <v>107</v>
      </c>
      <c r="H13" s="9">
        <v>1</v>
      </c>
      <c r="I13" t="s">
        <v>114</v>
      </c>
    </row>
    <row r="14" spans="1:9" x14ac:dyDescent="0.3">
      <c r="A14" s="22" t="s">
        <v>224</v>
      </c>
      <c r="B14" s="22"/>
      <c r="C14" s="22"/>
      <c r="D14" s="22"/>
      <c r="E14" s="22"/>
      <c r="F14" t="s">
        <v>103</v>
      </c>
      <c r="G14" t="s">
        <v>107</v>
      </c>
      <c r="H14" s="9">
        <f>MapTaskMemory*4</f>
        <v>8192</v>
      </c>
      <c r="I14" t="s">
        <v>116</v>
      </c>
    </row>
    <row r="15" spans="1:9" x14ac:dyDescent="0.3">
      <c r="A15" s="22" t="s">
        <v>155</v>
      </c>
      <c r="B15" s="22"/>
      <c r="C15" s="22"/>
      <c r="D15" s="22"/>
      <c r="E15" s="22"/>
      <c r="F15" t="s">
        <v>102</v>
      </c>
      <c r="G15" t="s">
        <v>107</v>
      </c>
      <c r="H15" s="9">
        <v>8192</v>
      </c>
      <c r="I15" t="s">
        <v>111</v>
      </c>
    </row>
    <row r="16" spans="1:9" x14ac:dyDescent="0.3">
      <c r="A16" s="22" t="s">
        <v>162</v>
      </c>
      <c r="B16" s="22"/>
      <c r="C16" s="22"/>
      <c r="D16" s="22"/>
      <c r="E16" s="22"/>
      <c r="F16" t="s">
        <v>103</v>
      </c>
      <c r="G16" t="s">
        <v>117</v>
      </c>
      <c r="H16" s="9">
        <v>256</v>
      </c>
      <c r="I16" s="15" t="s">
        <v>163</v>
      </c>
    </row>
    <row r="18" spans="1:8" ht="54" x14ac:dyDescent="0.9">
      <c r="A18" s="12" t="s">
        <v>118</v>
      </c>
      <c r="B18" s="12"/>
      <c r="C18" s="12"/>
      <c r="D18" s="12"/>
      <c r="E18" s="12"/>
      <c r="F18" s="12"/>
      <c r="G18" s="12"/>
      <c r="H18" s="7"/>
    </row>
    <row r="19" spans="1:8" ht="19.899999999999999" customHeight="1" x14ac:dyDescent="0.3">
      <c r="A19" s="23" t="s">
        <v>150</v>
      </c>
      <c r="B19" s="23"/>
      <c r="C19" s="23"/>
      <c r="D19" s="23"/>
      <c r="E19" s="23"/>
      <c r="F19" s="23"/>
      <c r="G19" s="23"/>
      <c r="H19" s="23"/>
    </row>
    <row r="21" spans="1:8" ht="20.25" x14ac:dyDescent="0.35">
      <c r="A21" s="2" t="s">
        <v>132</v>
      </c>
      <c r="F21" s="2" t="s">
        <v>52</v>
      </c>
      <c r="G21" s="2" t="s">
        <v>3</v>
      </c>
      <c r="H21" s="2"/>
    </row>
    <row r="22" spans="1:8" x14ac:dyDescent="0.3">
      <c r="A22" t="s">
        <v>119</v>
      </c>
      <c r="F22" s="8" t="str">
        <f>IF(AppMasterCpuVcores&gt;=SchedulerMinAllocVcore,"GOOD","BAD")</f>
        <v>GOOD</v>
      </c>
      <c r="G22" t="s">
        <v>123</v>
      </c>
    </row>
    <row r="23" spans="1:8" x14ac:dyDescent="0.3">
      <c r="A23" t="s">
        <v>120</v>
      </c>
      <c r="F23" s="8" t="str">
        <f>IF(AppMasterCpuVcores&lt;=SchedulerMaxAllocVcore,"GOOD","BAD")</f>
        <v>GOOD</v>
      </c>
      <c r="G23" s="5" t="s">
        <v>124</v>
      </c>
    </row>
    <row r="24" spans="1:8" x14ac:dyDescent="0.3">
      <c r="A24" t="s">
        <v>121</v>
      </c>
      <c r="F24" s="8" t="str">
        <f>IF(AppMasterMemory&gt;=SchedulerMinAllocMb,"GOOD","BAD")</f>
        <v>GOOD</v>
      </c>
      <c r="G24" t="s">
        <v>125</v>
      </c>
    </row>
    <row r="25" spans="1:8" x14ac:dyDescent="0.3">
      <c r="A25" t="s">
        <v>122</v>
      </c>
      <c r="F25" s="8" t="str">
        <f>IF(AppMasterMemory&lt;=SchedulerMaxAllocMb,"GOOD","BAD")</f>
        <v>GOOD</v>
      </c>
      <c r="G25" t="s">
        <v>124</v>
      </c>
    </row>
    <row r="26" spans="1:8" x14ac:dyDescent="0.3">
      <c r="A26" t="s">
        <v>126</v>
      </c>
      <c r="F26" s="8" t="str">
        <f>IF((AppMasterJavaHeap/AppMasterMemory)&gt;1,"BAD",IF((AppMasterJavaHeap/AppMasterMemory)&gt;=0.9,"GOOD",IF((AppMasterJavaHeap/AppMasterMemory)&gt;=0.5,"WARN","BAD")))</f>
        <v>GOOD</v>
      </c>
      <c r="G26" t="s">
        <v>127</v>
      </c>
    </row>
    <row r="28" spans="1:8" ht="20.25" x14ac:dyDescent="0.35">
      <c r="A28" s="4" t="s">
        <v>133</v>
      </c>
      <c r="F28" s="4" t="s">
        <v>52</v>
      </c>
      <c r="G28" s="4" t="s">
        <v>3</v>
      </c>
    </row>
    <row r="29" spans="1:8" x14ac:dyDescent="0.3">
      <c r="A29" t="s">
        <v>128</v>
      </c>
      <c r="F29" s="8" t="str">
        <f>IF(MapTaskCpuVcores&gt;=SchedulerMinAllocVcore,"GOOD","BAD")</f>
        <v>GOOD</v>
      </c>
      <c r="G29" t="s">
        <v>131</v>
      </c>
    </row>
    <row r="30" spans="1:8" x14ac:dyDescent="0.3">
      <c r="A30" s="5" t="s">
        <v>129</v>
      </c>
      <c r="F30" s="8" t="str">
        <f>IF(MapTaskCpuVcores&lt;=SchedulerMaxAllocVcore,"GOOD","BAD")</f>
        <v>GOOD</v>
      </c>
      <c r="G30" t="s">
        <v>124</v>
      </c>
    </row>
    <row r="31" spans="1:8" x14ac:dyDescent="0.3">
      <c r="A31" s="15" t="s">
        <v>160</v>
      </c>
      <c r="F31" s="8" t="str">
        <f>IF(MapTaskMemory&gt;=SchedulerMinAllocMb,"GOOD","BAD")</f>
        <v>GOOD</v>
      </c>
      <c r="G31" t="s">
        <v>134</v>
      </c>
    </row>
    <row r="32" spans="1:8" x14ac:dyDescent="0.3">
      <c r="A32" s="15" t="s">
        <v>161</v>
      </c>
      <c r="F32" s="8" t="str">
        <f>IF(MapTaskMemory&lt;=SchedulerMaxAllocMb,"GOOD","BAD")</f>
        <v>GOOD</v>
      </c>
      <c r="G32" t="s">
        <v>124</v>
      </c>
    </row>
    <row r="33" spans="1:7" x14ac:dyDescent="0.3">
      <c r="A33" t="s">
        <v>130</v>
      </c>
      <c r="F33" s="8" t="str">
        <f>IF((MapTaskJavaHeap/MapTaskMemory)&gt;1,"BAD",IF((MapTaskJavaHeap/MapTaskMemory)&gt;=0.9,"GOOD",IF((MapTaskJavaHeap/MapTaskMemory)&gt;=0.5,"WARN","BAD")))</f>
        <v>GOOD</v>
      </c>
      <c r="G33" t="s">
        <v>135</v>
      </c>
    </row>
    <row r="34" spans="1:7" x14ac:dyDescent="0.3">
      <c r="A34" t="s">
        <v>136</v>
      </c>
      <c r="F34" s="8" t="str">
        <f>IF((MapTaskJavaHeap-MapTaskIoSortMb)&gt;=768,"GOOD",IF((MapTaskJavaHeap-MapTaskIoSortMb)&gt;=384,"WARN","BAD"))</f>
        <v>GOOD</v>
      </c>
      <c r="G34" t="s">
        <v>137</v>
      </c>
    </row>
    <row r="36" spans="1:7" ht="20.25" x14ac:dyDescent="0.35">
      <c r="A36" s="4" t="s">
        <v>138</v>
      </c>
      <c r="F36" s="4" t="s">
        <v>52</v>
      </c>
      <c r="G36" s="4" t="s">
        <v>3</v>
      </c>
    </row>
    <row r="37" spans="1:7" x14ac:dyDescent="0.3">
      <c r="A37" s="5" t="s">
        <v>139</v>
      </c>
      <c r="B37" s="5"/>
      <c r="C37" s="5"/>
      <c r="D37" s="5"/>
      <c r="E37" s="5"/>
      <c r="F37" s="8" t="str">
        <f>IF(ReduceTaskCpuVcores&gt;=SchedulerMinAllocVcore,"GOOD","BAD")</f>
        <v>GOOD</v>
      </c>
      <c r="G37" s="5" t="s">
        <v>144</v>
      </c>
    </row>
    <row r="38" spans="1:7" x14ac:dyDescent="0.3">
      <c r="A38" s="5" t="s">
        <v>140</v>
      </c>
      <c r="B38" s="5"/>
      <c r="C38" s="5"/>
      <c r="D38" s="5"/>
      <c r="E38" s="5"/>
      <c r="F38" s="8" t="str">
        <f>IF(ReduceTaskCpuVcores&lt;=SchedulerMaxAllocVcore,"GOOD","BAD")</f>
        <v>GOOD</v>
      </c>
      <c r="G38" s="5" t="s">
        <v>124</v>
      </c>
    </row>
    <row r="39" spans="1:7" x14ac:dyDescent="0.3">
      <c r="A39" s="5" t="s">
        <v>141</v>
      </c>
      <c r="B39" s="5"/>
      <c r="C39" s="5"/>
      <c r="D39" s="5"/>
      <c r="E39" s="5"/>
      <c r="F39" s="8" t="str">
        <f>IF(ReduceTaskMemory&gt;=SchedulerMinAllocMb,"GOOD","BAD")</f>
        <v>GOOD</v>
      </c>
      <c r="G39" s="5" t="s">
        <v>145</v>
      </c>
    </row>
    <row r="40" spans="1:7" x14ac:dyDescent="0.3">
      <c r="A40" s="5" t="s">
        <v>142</v>
      </c>
      <c r="B40" s="5"/>
      <c r="C40" s="5"/>
      <c r="D40" s="5"/>
      <c r="E40" s="5"/>
      <c r="F40" s="8" t="str">
        <f>IF(ReduceTaskMemory&lt;=SchedulerMaxAllocMb,"GOOD","BAD")</f>
        <v>GOOD</v>
      </c>
      <c r="G40" s="5" t="s">
        <v>124</v>
      </c>
    </row>
    <row r="41" spans="1:7" x14ac:dyDescent="0.3">
      <c r="A41" s="5" t="s">
        <v>143</v>
      </c>
      <c r="B41" s="5"/>
      <c r="C41" s="5"/>
      <c r="D41" s="5"/>
      <c r="E41" s="5"/>
      <c r="F41" s="8" t="str">
        <f>IF((ReduceTaskJavaHeap/ReduceTaskMemory)&gt;1,"BAD",IF((ReduceTaskJavaHeap/ReduceTaskMemory)&gt;=0.9,"GOOD",IF((ReduceTaskJavaHeap/ReduceTaskMemory)&gt;=0.5,"WARN","BAD")))</f>
        <v>GOOD</v>
      </c>
      <c r="G41" s="5" t="s">
        <v>146</v>
      </c>
    </row>
  </sheetData>
  <mergeCells count="13">
    <mergeCell ref="A19:H19"/>
    <mergeCell ref="A12:E12"/>
    <mergeCell ref="A13:E13"/>
    <mergeCell ref="A14:E14"/>
    <mergeCell ref="A15:E15"/>
    <mergeCell ref="A16:E16"/>
    <mergeCell ref="A3:G3"/>
    <mergeCell ref="A2:G2"/>
    <mergeCell ref="A11:E11"/>
    <mergeCell ref="A7:E7"/>
    <mergeCell ref="A8:E8"/>
    <mergeCell ref="A9:E9"/>
    <mergeCell ref="A10:E10"/>
  </mergeCells>
  <phoneticPr fontId="10" type="noConversion"/>
  <conditionalFormatting sqref="F42:F55 F35:F36">
    <cfRule type="containsText" dxfId="11" priority="10" operator="containsText" text="BAD">
      <formula>NOT(ISERROR(SEARCH("BAD",F35)))</formula>
    </cfRule>
    <cfRule type="containsText" dxfId="10" priority="11" operator="containsText" text="WARN">
      <formula>NOT(ISERROR(SEARCH("WARN",F35)))</formula>
    </cfRule>
    <cfRule type="containsText" dxfId="9" priority="12" operator="containsText" text="GOOD">
      <formula>NOT(ISERROR(SEARCH("GOOD",F35)))</formula>
    </cfRule>
  </conditionalFormatting>
  <conditionalFormatting sqref="F37:F41">
    <cfRule type="containsText" dxfId="8" priority="7" operator="containsText" text="BAD">
      <formula>NOT(ISERROR(SEARCH("BAD",F37)))</formula>
    </cfRule>
    <cfRule type="containsText" dxfId="7" priority="8" operator="containsText" text="WARN">
      <formula>NOT(ISERROR(SEARCH("WARN",F37)))</formula>
    </cfRule>
    <cfRule type="containsText" dxfId="6" priority="9" operator="containsText" text="GOOD">
      <formula>NOT(ISERROR(SEARCH("GOOD",F37)))</formula>
    </cfRule>
  </conditionalFormatting>
  <conditionalFormatting sqref="F29:F34">
    <cfRule type="containsText" dxfId="5" priority="4" operator="containsText" text="BAD">
      <formula>NOT(ISERROR(SEARCH("BAD",F29)))</formula>
    </cfRule>
    <cfRule type="containsText" dxfId="4" priority="5" operator="containsText" text="WARN">
      <formula>NOT(ISERROR(SEARCH("WARN",F29)))</formula>
    </cfRule>
    <cfRule type="containsText" dxfId="3" priority="6" operator="containsText" text="GOOD">
      <formula>NOT(ISERROR(SEARCH("GOOD",F29)))</formula>
    </cfRule>
  </conditionalFormatting>
  <conditionalFormatting sqref="F22:F26">
    <cfRule type="containsText" dxfId="2" priority="1" operator="containsText" text="BAD">
      <formula>NOT(ISERROR(SEARCH("BAD",F22)))</formula>
    </cfRule>
    <cfRule type="containsText" dxfId="1" priority="2" operator="containsText" text="WARN">
      <formula>NOT(ISERROR(SEARCH("WARN",F22)))</formula>
    </cfRule>
    <cfRule type="containsText" dxfId="0" priority="3" operator="containsText" text="GOOD">
      <formula>NOT(ISERROR(SEARCH("GOOD",F22)))</formula>
    </cfRule>
  </conditionalFormatting>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 지정된 범위</vt:lpstr>
      </vt:variant>
      <vt:variant>
        <vt:i4>24</vt:i4>
      </vt:variant>
    </vt:vector>
  </HeadingPairs>
  <TitlesOfParts>
    <vt:vector size="29" baseType="lpstr">
      <vt:lpstr>parameter 설명</vt:lpstr>
      <vt:lpstr>Parameter check list</vt:lpstr>
      <vt:lpstr>Cluster Configuration</vt:lpstr>
      <vt:lpstr>YARN Configuration</vt:lpstr>
      <vt:lpstr>MapReduce Configuration</vt:lpstr>
      <vt:lpstr>AppMasterCpuVcores</vt:lpstr>
      <vt:lpstr>AppMasterJavaHeap</vt:lpstr>
      <vt:lpstr>AppMasterMemory</vt:lpstr>
      <vt:lpstr>ClusterAvailableMemoryGB</vt:lpstr>
      <vt:lpstr>ClusterAvailableVcore</vt:lpstr>
      <vt:lpstr>ClusterHostCount</vt:lpstr>
      <vt:lpstr>HostAvailableMemory</vt:lpstr>
      <vt:lpstr>HostAvailableVcore</vt:lpstr>
      <vt:lpstr>MapTaskCpuVcores</vt:lpstr>
      <vt:lpstr>MapTaskIoSortMb</vt:lpstr>
      <vt:lpstr>MapTaskJavaHeap</vt:lpstr>
      <vt:lpstr>MapTaskMemory</vt:lpstr>
      <vt:lpstr>ReduceTaskCpuVcores</vt:lpstr>
      <vt:lpstr>ReduceTaskJavaHeap</vt:lpstr>
      <vt:lpstr>ReduceTaskMemory</vt:lpstr>
      <vt:lpstr>SchedulerIncrAllocMb</vt:lpstr>
      <vt:lpstr>SchedulerIncrAllocVcore</vt:lpstr>
      <vt:lpstr>SchedulerMaxAllocMb</vt:lpstr>
      <vt:lpstr>SchedulerMaxAllocVcore</vt:lpstr>
      <vt:lpstr>SchedulerMinAllocMb</vt:lpstr>
      <vt:lpstr>SchedulerMinAllocVcore</vt:lpstr>
      <vt:lpstr>WorkerHostCPU</vt:lpstr>
      <vt:lpstr>WorkerHostHDD</vt:lpstr>
      <vt:lpstr>WorkerHostRAM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jwkim</cp:lastModifiedBy>
  <dcterms:created xsi:type="dcterms:W3CDTF">2015-09-28T18:38:52Z</dcterms:created>
  <dcterms:modified xsi:type="dcterms:W3CDTF">2018-07-16T11:28:21Z</dcterms:modified>
</cp:coreProperties>
</file>