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\Data\MCRAUsers\Zeilmaker\"/>
    </mc:Choice>
  </mc:AlternateContent>
  <xr:revisionPtr revIDLastSave="0" documentId="13_ncr:1_{462F2A94-4B88-4A1F-912C-55807F6C0027}" xr6:coauthVersionLast="45" xr6:coauthVersionMax="45" xr10:uidLastSave="{00000000-0000-0000-0000-000000000000}"/>
  <bookViews>
    <workbookView xWindow="2688" yWindow="2424" windowWidth="17028" windowHeight="10080" xr2:uid="{00000000-000D-0000-FFFF-FFFF00000000}"/>
  </bookViews>
  <sheets>
    <sheet name="README" sheetId="4" r:id="rId1"/>
    <sheet name="KineticModelInstances" sheetId="1" r:id="rId2"/>
    <sheet name="KineticModelInstanceParameters" sheetId="3" r:id="rId3"/>
  </sheets>
  <definedNames>
    <definedName name="_xlnm._FilterDatabase" localSheetId="2" hidden="1">KineticModelInstanceParameters!$A$1:$G$298</definedName>
    <definedName name="KineticAbsorptionFactors">#REF!</definedName>
    <definedName name="KineticModelInstanceParameters">KineticModelInstanceParameters!$A$1:$G$100</definedName>
    <definedName name="KineticModelInstances">KineticModelInstances!$A$1:$G$3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7" i="3" l="1"/>
  <c r="C286" i="3"/>
  <c r="C285" i="3"/>
  <c r="C284" i="3"/>
  <c r="C283" i="3"/>
  <c r="C282" i="3"/>
  <c r="C254" i="3"/>
  <c r="C253" i="3"/>
  <c r="C252" i="3"/>
  <c r="C251" i="3"/>
  <c r="C250" i="3"/>
  <c r="C249" i="3"/>
  <c r="C221" i="3"/>
  <c r="C220" i="3"/>
  <c r="C219" i="3"/>
  <c r="C218" i="3"/>
  <c r="C217" i="3"/>
  <c r="C216" i="3"/>
  <c r="C188" i="3"/>
  <c r="C187" i="3"/>
  <c r="C186" i="3"/>
  <c r="C185" i="3"/>
  <c r="C184" i="3"/>
  <c r="C183" i="3"/>
  <c r="C155" i="3"/>
  <c r="C154" i="3"/>
  <c r="C153" i="3"/>
  <c r="C152" i="3"/>
  <c r="C151" i="3"/>
  <c r="C150" i="3"/>
  <c r="C122" i="3"/>
  <c r="C121" i="3"/>
  <c r="C120" i="3"/>
  <c r="C119" i="3"/>
  <c r="C118" i="3"/>
  <c r="C117" i="3"/>
  <c r="C89" i="3"/>
  <c r="C88" i="3"/>
  <c r="C87" i="3"/>
  <c r="C86" i="3"/>
  <c r="C85" i="3"/>
  <c r="C84" i="3"/>
  <c r="C56" i="3"/>
  <c r="C55" i="3"/>
  <c r="C54" i="3"/>
  <c r="C53" i="3"/>
  <c r="C52" i="3"/>
  <c r="C51" i="3"/>
  <c r="C23" i="3"/>
  <c r="C22" i="3"/>
  <c r="C21" i="3"/>
  <c r="C20" i="3"/>
  <c r="C19" i="3"/>
  <c r="C18" i="3"/>
  <c r="D287" i="3" l="1"/>
  <c r="D286" i="3"/>
  <c r="D285" i="3"/>
  <c r="D284" i="3"/>
  <c r="D283" i="3"/>
  <c r="D282" i="3"/>
  <c r="D254" i="3"/>
  <c r="D253" i="3"/>
  <c r="D252" i="3"/>
  <c r="D251" i="3"/>
  <c r="D250" i="3"/>
  <c r="D249" i="3"/>
  <c r="D221" i="3"/>
  <c r="D220" i="3"/>
  <c r="D219" i="3"/>
  <c r="D218" i="3"/>
  <c r="D217" i="3"/>
  <c r="D216" i="3"/>
  <c r="D188" i="3"/>
  <c r="D187" i="3"/>
  <c r="D186" i="3"/>
  <c r="D185" i="3"/>
  <c r="D184" i="3"/>
  <c r="D183" i="3"/>
  <c r="D155" i="3"/>
  <c r="D154" i="3"/>
  <c r="D153" i="3"/>
  <c r="D152" i="3"/>
  <c r="D151" i="3"/>
  <c r="D150" i="3"/>
  <c r="D122" i="3"/>
  <c r="D121" i="3"/>
  <c r="D120" i="3"/>
  <c r="D119" i="3"/>
  <c r="D118" i="3"/>
  <c r="D117" i="3"/>
  <c r="D89" i="3"/>
  <c r="D88" i="3"/>
  <c r="D87" i="3"/>
  <c r="D86" i="3"/>
  <c r="D85" i="3"/>
  <c r="D84" i="3"/>
  <c r="D56" i="3"/>
  <c r="D55" i="3"/>
  <c r="D53" i="3"/>
  <c r="D52" i="3"/>
  <c r="D54" i="3"/>
  <c r="D51" i="3"/>
  <c r="D23" i="3" l="1"/>
  <c r="D22" i="3"/>
  <c r="D20" i="3"/>
  <c r="D19" i="3"/>
  <c r="D21" i="3"/>
  <c r="D18" i="3"/>
</calcChain>
</file>

<file path=xl/sharedStrings.xml><?xml version="1.0" encoding="utf-8"?>
<sst xmlns="http://schemas.openxmlformats.org/spreadsheetml/2006/main" count="845" uniqueCount="89">
  <si>
    <t>idModelInstance</t>
  </si>
  <si>
    <t>idModelDefinition</t>
  </si>
  <si>
    <t>idTestSystem</t>
  </si>
  <si>
    <t>idSubstance</t>
  </si>
  <si>
    <t>Description</t>
  </si>
  <si>
    <t>Reference</t>
  </si>
  <si>
    <t>Human</t>
  </si>
  <si>
    <t>RF-0113-001-PPP</t>
  </si>
  <si>
    <t>fSA_exposed</t>
  </si>
  <si>
    <t>kGut</t>
  </si>
  <si>
    <t>LogisticNormal</t>
  </si>
  <si>
    <t>Frac</t>
  </si>
  <si>
    <t>CLH</t>
  </si>
  <si>
    <t>Km</t>
  </si>
  <si>
    <t>Vmax</t>
  </si>
  <si>
    <t>Michaelis</t>
  </si>
  <si>
    <t>Ke</t>
  </si>
  <si>
    <t>Kp_sc_vs</t>
  </si>
  <si>
    <t>LogNormal</t>
  </si>
  <si>
    <t>PCFat</t>
  </si>
  <si>
    <t>PCAir</t>
  </si>
  <si>
    <t>mic</t>
  </si>
  <si>
    <t>Falv</t>
  </si>
  <si>
    <t>scFSkin</t>
  </si>
  <si>
    <t>scFLiver</t>
  </si>
  <si>
    <t>scFPoor</t>
  </si>
  <si>
    <t>scFFat</t>
  </si>
  <si>
    <t>scFBlood</t>
  </si>
  <si>
    <t>Height_vs</t>
  </si>
  <si>
    <t>Height_sc</t>
  </si>
  <si>
    <t>scVBlood</t>
  </si>
  <si>
    <t>scVLiver</t>
  </si>
  <si>
    <t>scVRich</t>
  </si>
  <si>
    <t>scVFat</t>
  </si>
  <si>
    <t>BSA</t>
  </si>
  <si>
    <t>BM</t>
  </si>
  <si>
    <t>CvUncertainty</t>
  </si>
  <si>
    <t>CvVariability</t>
  </si>
  <si>
    <t>DistributionType</t>
  </si>
  <si>
    <t>Value</t>
  </si>
  <si>
    <t>Parameter</t>
  </si>
  <si>
    <t>CosmosCyproconazole</t>
  </si>
  <si>
    <t>PCPoor</t>
  </si>
  <si>
    <t>PCRich</t>
  </si>
  <si>
    <t>PCLiver</t>
  </si>
  <si>
    <t>PCSkin</t>
  </si>
  <si>
    <t>PCSkin_sc</t>
  </si>
  <si>
    <t>CASCode</t>
  </si>
  <si>
    <t>99-66-1</t>
  </si>
  <si>
    <t>94361-06-5</t>
  </si>
  <si>
    <t>CosmosImazalil</t>
  </si>
  <si>
    <t>35554-44-0</t>
  </si>
  <si>
    <t>RF-0246-001-PPP</t>
  </si>
  <si>
    <t>CosmosFlutamide</t>
  </si>
  <si>
    <t>Cleo Tebby</t>
  </si>
  <si>
    <t>CosmosLinuron</t>
  </si>
  <si>
    <t>CosmosDienestrol</t>
  </si>
  <si>
    <t>CosmosThiacloprid</t>
  </si>
  <si>
    <t>CosmosClothianidin</t>
  </si>
  <si>
    <t>CosmosTriadimefon</t>
  </si>
  <si>
    <t>NOPARAM-13311-84-7</t>
  </si>
  <si>
    <t>13311-84-7</t>
  </si>
  <si>
    <t>RF-0264-001-PPP</t>
  </si>
  <si>
    <t>330-55-2</t>
  </si>
  <si>
    <t>RF-00000291-VET</t>
  </si>
  <si>
    <t>84-17-3</t>
  </si>
  <si>
    <t>RF-0417-001-PPP</t>
  </si>
  <si>
    <t>111988-49-9</t>
  </si>
  <si>
    <t>RF-0101-001-PPP</t>
  </si>
  <si>
    <t>210880-92-5</t>
  </si>
  <si>
    <t>RF-0428-003-PPP</t>
  </si>
  <si>
    <t>NOPARAM-99-66-1</t>
  </si>
  <si>
    <t>Remark</t>
  </si>
  <si>
    <t>Version</t>
  </si>
  <si>
    <t>Version date</t>
  </si>
  <si>
    <t>Version 1:</t>
  </si>
  <si>
    <t>Unknown</t>
  </si>
  <si>
    <t>Waldo de Boer</t>
  </si>
  <si>
    <t>Author</t>
  </si>
  <si>
    <t>EuroMix kinetic (Cosmos) models for 9 substances with httk parameters</t>
  </si>
  <si>
    <t xml:space="preserve">Initial version. </t>
  </si>
  <si>
    <t>CosmosVPA</t>
  </si>
  <si>
    <t>Cosmos model version 6</t>
  </si>
  <si>
    <t>parameter values taken from httk package</t>
  </si>
  <si>
    <t>fub</t>
  </si>
  <si>
    <t>CosmosV6</t>
  </si>
  <si>
    <t>is gelijk aan sum van C11-C14</t>
  </si>
  <si>
    <t>Description (Tebby, 2020, Tables 1/ 3 (parA))</t>
  </si>
  <si>
    <t>https://doi.org/10.1016/j.fct.2020.111440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</si>
</sst>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4" fillId="4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1" fontId="3" fillId="5" borderId="0" xfId="0" applyNumberFormat="1" applyFont="1" applyFill="1"/>
    <xf numFmtId="0" fontId="5" fillId="0" borderId="0" xfId="2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fct.2020.1114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topLeftCell="A3" workbookViewId="0">
      <selection activeCell="C6" sqref="C6"/>
    </sheetView>
  </sheetViews>
  <sheetFormatPr defaultColWidth="9.109375" defaultRowHeight="14.4" x14ac:dyDescent="0.3"/>
  <cols>
    <col min="1" max="1" width="12.33203125" bestFit="1" customWidth="1"/>
    <col min="2" max="2" width="70.33203125" style="5" customWidth="1"/>
    <col min="3" max="3" width="23.44140625" customWidth="1"/>
    <col min="4" max="4" width="10.6640625" bestFit="1" customWidth="1"/>
    <col min="5" max="5" width="9.109375" customWidth="1"/>
  </cols>
  <sheetData>
    <row r="1" spans="1:4" x14ac:dyDescent="0.3">
      <c r="A1" t="s">
        <v>78</v>
      </c>
      <c r="B1" s="5" t="s">
        <v>77</v>
      </c>
    </row>
    <row r="2" spans="1:4" x14ac:dyDescent="0.3">
      <c r="A2" t="s">
        <v>4</v>
      </c>
      <c r="B2" s="5" t="s">
        <v>79</v>
      </c>
    </row>
    <row r="3" spans="1:4" x14ac:dyDescent="0.3">
      <c r="A3" t="s">
        <v>73</v>
      </c>
      <c r="B3" s="5">
        <v>1</v>
      </c>
    </row>
    <row r="4" spans="1:4" x14ac:dyDescent="0.3">
      <c r="A4" t="s">
        <v>74</v>
      </c>
      <c r="B4" s="6">
        <v>43546</v>
      </c>
      <c r="C4" s="7"/>
    </row>
    <row r="5" spans="1:4" x14ac:dyDescent="0.3">
      <c r="A5" t="s">
        <v>75</v>
      </c>
      <c r="B5" s="5" t="s">
        <v>80</v>
      </c>
      <c r="C5" s="5" t="s">
        <v>54</v>
      </c>
      <c r="D5" t="s">
        <v>76</v>
      </c>
    </row>
    <row r="6" spans="1:4" x14ac:dyDescent="0.3">
      <c r="C6" s="19" t="s">
        <v>88</v>
      </c>
      <c r="D6" s="7"/>
    </row>
  </sheetData>
  <hyperlinks>
    <hyperlink ref="C6" r:id="rId1" tooltip="Persistent link using digital object identifier" xr:uid="{2E6D3AC6-6FE9-4935-ABEE-05610E86F4C9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C16" sqref="C16"/>
    </sheetView>
  </sheetViews>
  <sheetFormatPr defaultColWidth="9.109375" defaultRowHeight="14.4" x14ac:dyDescent="0.3"/>
  <cols>
    <col min="1" max="1" width="24.6640625" customWidth="1"/>
    <col min="2" max="2" width="17.6640625" bestFit="1" customWidth="1"/>
    <col min="3" max="3" width="12.88671875" bestFit="1" customWidth="1"/>
    <col min="4" max="4" width="27.109375" customWidth="1"/>
    <col min="5" max="5" width="15.88671875" style="1" customWidth="1"/>
    <col min="6" max="6" width="22.88671875" bestFit="1" customWidth="1"/>
    <col min="7" max="7" width="15.109375" bestFit="1" customWidth="1"/>
    <col min="8" max="8" width="44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47</v>
      </c>
      <c r="F1" t="s">
        <v>4</v>
      </c>
      <c r="G1" t="s">
        <v>5</v>
      </c>
      <c r="H1" t="s">
        <v>72</v>
      </c>
    </row>
    <row r="2" spans="1:8" x14ac:dyDescent="0.3">
      <c r="A2" t="s">
        <v>53</v>
      </c>
      <c r="B2" t="s">
        <v>85</v>
      </c>
      <c r="C2" t="s">
        <v>6</v>
      </c>
      <c r="D2" t="s">
        <v>60</v>
      </c>
      <c r="E2" t="s">
        <v>61</v>
      </c>
      <c r="F2" t="s">
        <v>82</v>
      </c>
      <c r="G2" t="s">
        <v>54</v>
      </c>
      <c r="H2" t="s">
        <v>83</v>
      </c>
    </row>
    <row r="3" spans="1:8" x14ac:dyDescent="0.3">
      <c r="A3" t="s">
        <v>55</v>
      </c>
      <c r="B3" t="s">
        <v>85</v>
      </c>
      <c r="C3" t="s">
        <v>6</v>
      </c>
      <c r="D3" t="s">
        <v>62</v>
      </c>
      <c r="E3" t="s">
        <v>63</v>
      </c>
      <c r="F3" t="s">
        <v>82</v>
      </c>
      <c r="G3" t="s">
        <v>54</v>
      </c>
      <c r="H3" t="s">
        <v>83</v>
      </c>
    </row>
    <row r="4" spans="1:8" x14ac:dyDescent="0.3">
      <c r="A4" t="s">
        <v>56</v>
      </c>
      <c r="B4" t="s">
        <v>85</v>
      </c>
      <c r="C4" t="s">
        <v>6</v>
      </c>
      <c r="D4" t="s">
        <v>64</v>
      </c>
      <c r="E4" t="s">
        <v>65</v>
      </c>
      <c r="F4" t="s">
        <v>82</v>
      </c>
      <c r="G4" t="s">
        <v>54</v>
      </c>
      <c r="H4" t="s">
        <v>83</v>
      </c>
    </row>
    <row r="5" spans="1:8" x14ac:dyDescent="0.3">
      <c r="A5" t="s">
        <v>50</v>
      </c>
      <c r="B5" t="s">
        <v>85</v>
      </c>
      <c r="C5" t="s">
        <v>6</v>
      </c>
      <c r="D5" t="s">
        <v>52</v>
      </c>
      <c r="E5" s="1" t="s">
        <v>51</v>
      </c>
      <c r="F5" t="s">
        <v>82</v>
      </c>
      <c r="G5" t="s">
        <v>54</v>
      </c>
      <c r="H5" t="s">
        <v>83</v>
      </c>
    </row>
    <row r="6" spans="1:8" x14ac:dyDescent="0.3">
      <c r="A6" t="s">
        <v>57</v>
      </c>
      <c r="B6" t="s">
        <v>85</v>
      </c>
      <c r="C6" t="s">
        <v>6</v>
      </c>
      <c r="D6" t="s">
        <v>66</v>
      </c>
      <c r="E6" t="s">
        <v>67</v>
      </c>
      <c r="F6" t="s">
        <v>82</v>
      </c>
      <c r="G6" t="s">
        <v>54</v>
      </c>
      <c r="H6" t="s">
        <v>83</v>
      </c>
    </row>
    <row r="7" spans="1:8" x14ac:dyDescent="0.3">
      <c r="A7" t="s">
        <v>58</v>
      </c>
      <c r="B7" t="s">
        <v>85</v>
      </c>
      <c r="C7" t="s">
        <v>6</v>
      </c>
      <c r="D7" t="s">
        <v>68</v>
      </c>
      <c r="E7" t="s">
        <v>69</v>
      </c>
      <c r="F7" t="s">
        <v>82</v>
      </c>
      <c r="G7" t="s">
        <v>54</v>
      </c>
      <c r="H7" t="s">
        <v>83</v>
      </c>
    </row>
    <row r="8" spans="1:8" x14ac:dyDescent="0.3">
      <c r="A8" t="s">
        <v>41</v>
      </c>
      <c r="B8" t="s">
        <v>85</v>
      </c>
      <c r="C8" t="s">
        <v>6</v>
      </c>
      <c r="D8" t="s">
        <v>7</v>
      </c>
      <c r="E8" s="1" t="s">
        <v>49</v>
      </c>
      <c r="F8" t="s">
        <v>82</v>
      </c>
      <c r="G8" t="s">
        <v>54</v>
      </c>
      <c r="H8" t="s">
        <v>83</v>
      </c>
    </row>
    <row r="9" spans="1:8" x14ac:dyDescent="0.3">
      <c r="A9" t="s">
        <v>59</v>
      </c>
      <c r="B9" t="s">
        <v>85</v>
      </c>
      <c r="C9" t="s">
        <v>6</v>
      </c>
      <c r="D9" t="s">
        <v>70</v>
      </c>
      <c r="E9"/>
      <c r="F9" t="s">
        <v>82</v>
      </c>
      <c r="G9" t="s">
        <v>54</v>
      </c>
      <c r="H9" t="s">
        <v>83</v>
      </c>
    </row>
    <row r="10" spans="1:8" x14ac:dyDescent="0.3">
      <c r="A10" t="s">
        <v>81</v>
      </c>
      <c r="B10" t="s">
        <v>85</v>
      </c>
      <c r="C10" t="s">
        <v>6</v>
      </c>
      <c r="D10" t="s">
        <v>71</v>
      </c>
      <c r="E10" s="1" t="s">
        <v>48</v>
      </c>
      <c r="F10" t="s">
        <v>82</v>
      </c>
      <c r="G10" t="s">
        <v>54</v>
      </c>
      <c r="H10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1"/>
  <sheetViews>
    <sheetView zoomScale="85" zoomScaleNormal="85" workbookViewId="0">
      <selection activeCell="D11" sqref="D11"/>
    </sheetView>
  </sheetViews>
  <sheetFormatPr defaultColWidth="9.109375" defaultRowHeight="14.4" x14ac:dyDescent="0.3"/>
  <cols>
    <col min="1" max="1" width="21.33203125" customWidth="1"/>
    <col min="2" max="2" width="12.5546875" bestFit="1" customWidth="1"/>
    <col min="3" max="3" width="11.109375" customWidth="1"/>
    <col min="4" max="4" width="48.44140625" customWidth="1"/>
    <col min="5" max="5" width="23" customWidth="1"/>
    <col min="6" max="6" width="12.33203125" bestFit="1" customWidth="1"/>
    <col min="7" max="7" width="13.5546875" bestFit="1" customWidth="1"/>
  </cols>
  <sheetData>
    <row r="1" spans="1:7" x14ac:dyDescent="0.3">
      <c r="A1" t="s">
        <v>0</v>
      </c>
      <c r="B1" t="s">
        <v>40</v>
      </c>
      <c r="C1" t="s">
        <v>39</v>
      </c>
      <c r="D1" s="9" t="s">
        <v>87</v>
      </c>
      <c r="E1" t="s">
        <v>38</v>
      </c>
      <c r="F1" t="s">
        <v>37</v>
      </c>
      <c r="G1" t="s">
        <v>36</v>
      </c>
    </row>
    <row r="2" spans="1:7" x14ac:dyDescent="0.3">
      <c r="A2" s="10" t="s">
        <v>53</v>
      </c>
      <c r="B2" s="16" t="s">
        <v>35</v>
      </c>
      <c r="C2" s="17">
        <v>70</v>
      </c>
    </row>
    <row r="3" spans="1:7" x14ac:dyDescent="0.3">
      <c r="A3" t="s">
        <v>53</v>
      </c>
      <c r="B3" s="16" t="s">
        <v>34</v>
      </c>
      <c r="C3" s="17">
        <v>190</v>
      </c>
    </row>
    <row r="4" spans="1:7" x14ac:dyDescent="0.3">
      <c r="A4" t="s">
        <v>53</v>
      </c>
      <c r="B4" s="16" t="s">
        <v>33</v>
      </c>
      <c r="C4" s="17">
        <v>0.20899999999999999</v>
      </c>
      <c r="E4" t="s">
        <v>10</v>
      </c>
      <c r="F4">
        <v>0.2</v>
      </c>
      <c r="G4">
        <v>0.2</v>
      </c>
    </row>
    <row r="5" spans="1:7" x14ac:dyDescent="0.3">
      <c r="A5" t="s">
        <v>53</v>
      </c>
      <c r="B5" s="16" t="s">
        <v>32</v>
      </c>
      <c r="C5" s="17">
        <v>0.105</v>
      </c>
      <c r="E5" t="s">
        <v>10</v>
      </c>
      <c r="F5">
        <v>0.2</v>
      </c>
      <c r="G5">
        <v>0.2</v>
      </c>
    </row>
    <row r="6" spans="1:7" x14ac:dyDescent="0.3">
      <c r="A6" t="s">
        <v>53</v>
      </c>
      <c r="B6" s="16" t="s">
        <v>31</v>
      </c>
      <c r="C6" s="17">
        <v>2.4E-2</v>
      </c>
      <c r="E6" t="s">
        <v>10</v>
      </c>
      <c r="F6">
        <v>0.2</v>
      </c>
      <c r="G6">
        <v>0.2</v>
      </c>
    </row>
    <row r="7" spans="1:7" x14ac:dyDescent="0.3">
      <c r="A7" t="s">
        <v>53</v>
      </c>
      <c r="B7" s="16" t="s">
        <v>30</v>
      </c>
      <c r="C7" s="17">
        <v>6.8000000000000005E-2</v>
      </c>
      <c r="E7" t="s">
        <v>10</v>
      </c>
      <c r="F7">
        <v>0.2</v>
      </c>
      <c r="G7">
        <v>0.2</v>
      </c>
    </row>
    <row r="8" spans="1:7" x14ac:dyDescent="0.3">
      <c r="A8" t="s">
        <v>53</v>
      </c>
      <c r="B8" s="16" t="s">
        <v>29</v>
      </c>
      <c r="C8" s="17">
        <v>1E-4</v>
      </c>
    </row>
    <row r="9" spans="1:7" x14ac:dyDescent="0.3">
      <c r="A9" t="s">
        <v>53</v>
      </c>
      <c r="B9" s="16" t="s">
        <v>28</v>
      </c>
      <c r="C9" s="17">
        <v>1.2200000000000001E-2</v>
      </c>
    </row>
    <row r="10" spans="1:7" x14ac:dyDescent="0.3">
      <c r="A10" t="s">
        <v>53</v>
      </c>
      <c r="B10" s="16" t="s">
        <v>27</v>
      </c>
      <c r="C10" s="17">
        <v>4.8</v>
      </c>
      <c r="E10" t="s">
        <v>18</v>
      </c>
      <c r="F10">
        <v>1.2</v>
      </c>
      <c r="G10">
        <v>1.2</v>
      </c>
    </row>
    <row r="11" spans="1:7" x14ac:dyDescent="0.3">
      <c r="A11" t="s">
        <v>53</v>
      </c>
      <c r="B11" s="16" t="s">
        <v>26</v>
      </c>
      <c r="C11" s="18">
        <v>8.5000000000000006E-2</v>
      </c>
      <c r="E11" t="s">
        <v>10</v>
      </c>
      <c r="F11">
        <v>0.2</v>
      </c>
      <c r="G11">
        <v>0.2</v>
      </c>
    </row>
    <row r="12" spans="1:7" x14ac:dyDescent="0.3">
      <c r="A12" t="s">
        <v>53</v>
      </c>
      <c r="B12" s="16" t="s">
        <v>25</v>
      </c>
      <c r="C12" s="18">
        <v>0.12</v>
      </c>
      <c r="E12" t="s">
        <v>10</v>
      </c>
      <c r="F12">
        <v>0.2</v>
      </c>
      <c r="G12">
        <v>0.2</v>
      </c>
    </row>
    <row r="13" spans="1:7" x14ac:dyDescent="0.3">
      <c r="A13" t="s">
        <v>53</v>
      </c>
      <c r="B13" s="16" t="s">
        <v>24</v>
      </c>
      <c r="C13" s="18">
        <v>0.27</v>
      </c>
      <c r="E13" t="s">
        <v>10</v>
      </c>
      <c r="F13">
        <v>0.2</v>
      </c>
      <c r="G13">
        <v>0.2</v>
      </c>
    </row>
    <row r="14" spans="1:7" x14ac:dyDescent="0.3">
      <c r="A14" t="s">
        <v>53</v>
      </c>
      <c r="B14" s="16" t="s">
        <v>23</v>
      </c>
      <c r="C14" s="18">
        <v>0.05</v>
      </c>
      <c r="E14" t="s">
        <v>10</v>
      </c>
      <c r="F14">
        <v>0.2</v>
      </c>
      <c r="G14">
        <v>0.2</v>
      </c>
    </row>
    <row r="15" spans="1:7" x14ac:dyDescent="0.3">
      <c r="A15" t="s">
        <v>53</v>
      </c>
      <c r="B15" s="16" t="s">
        <v>22</v>
      </c>
      <c r="C15" s="17">
        <v>2220</v>
      </c>
      <c r="E15" t="s">
        <v>18</v>
      </c>
      <c r="F15">
        <v>1.2</v>
      </c>
      <c r="G15">
        <v>1.2</v>
      </c>
    </row>
    <row r="16" spans="1:7" x14ac:dyDescent="0.3">
      <c r="A16" t="s">
        <v>53</v>
      </c>
      <c r="B16" s="13" t="s">
        <v>21</v>
      </c>
      <c r="C16" s="14">
        <v>52.5</v>
      </c>
      <c r="D16" s="12" t="s">
        <v>86</v>
      </c>
    </row>
    <row r="17" spans="1:7" x14ac:dyDescent="0.3">
      <c r="A17" t="s">
        <v>53</v>
      </c>
      <c r="B17" s="9" t="s">
        <v>20</v>
      </c>
      <c r="C17" s="11">
        <v>1960000000</v>
      </c>
      <c r="D17" s="11">
        <v>1960000000</v>
      </c>
      <c r="E17" t="s">
        <v>18</v>
      </c>
      <c r="F17">
        <v>1.3</v>
      </c>
      <c r="G17">
        <v>3</v>
      </c>
    </row>
    <row r="18" spans="1:7" x14ac:dyDescent="0.3">
      <c r="A18" t="s">
        <v>53</v>
      </c>
      <c r="B18" s="9" t="s">
        <v>19</v>
      </c>
      <c r="C18" s="11">
        <f>10^2.127</f>
        <v>133.96766874259347</v>
      </c>
      <c r="D18" s="11">
        <f>10^2.127</f>
        <v>133.96766874259347</v>
      </c>
      <c r="E18" t="s">
        <v>18</v>
      </c>
      <c r="F18">
        <v>1.3</v>
      </c>
      <c r="G18">
        <v>3</v>
      </c>
    </row>
    <row r="19" spans="1:7" x14ac:dyDescent="0.3">
      <c r="A19" t="s">
        <v>53</v>
      </c>
      <c r="B19" s="9" t="s">
        <v>42</v>
      </c>
      <c r="C19" s="11">
        <f>10^0.632</f>
        <v>4.2854852039743951</v>
      </c>
      <c r="D19" s="11">
        <f>10^0.632</f>
        <v>4.2854852039743951</v>
      </c>
    </row>
    <row r="20" spans="1:7" x14ac:dyDescent="0.3">
      <c r="A20" t="s">
        <v>53</v>
      </c>
      <c r="B20" s="9" t="s">
        <v>43</v>
      </c>
      <c r="C20" s="11">
        <f>10^0.072</f>
        <v>1.1803206356517297</v>
      </c>
      <c r="D20" s="11">
        <f>10^0.072</f>
        <v>1.1803206356517297</v>
      </c>
    </row>
    <row r="21" spans="1:7" x14ac:dyDescent="0.3">
      <c r="A21" t="s">
        <v>53</v>
      </c>
      <c r="B21" s="9" t="s">
        <v>44</v>
      </c>
      <c r="C21" s="11">
        <f>10^0.822</f>
        <v>6.6374307040190885</v>
      </c>
      <c r="D21" s="11">
        <f>10^0.822</f>
        <v>6.6374307040190885</v>
      </c>
    </row>
    <row r="22" spans="1:7" x14ac:dyDescent="0.3">
      <c r="A22" t="s">
        <v>53</v>
      </c>
      <c r="B22" s="9" t="s">
        <v>45</v>
      </c>
      <c r="C22" s="11">
        <f>10^0.632</f>
        <v>4.2854852039743951</v>
      </c>
      <c r="D22" s="11">
        <f>10^0.632</f>
        <v>4.2854852039743951</v>
      </c>
    </row>
    <row r="23" spans="1:7" x14ac:dyDescent="0.3">
      <c r="A23" t="s">
        <v>53</v>
      </c>
      <c r="B23" s="9" t="s">
        <v>46</v>
      </c>
      <c r="C23" s="11">
        <f>10^-0.699</f>
        <v>0.19998618696327441</v>
      </c>
      <c r="D23" s="11">
        <f>10^-0.699</f>
        <v>0.19998618696327441</v>
      </c>
    </row>
    <row r="24" spans="1:7" x14ac:dyDescent="0.3">
      <c r="A24" t="s">
        <v>53</v>
      </c>
      <c r="B24" s="9" t="s">
        <v>17</v>
      </c>
      <c r="C24" s="11">
        <v>8.9999999999999993E-3</v>
      </c>
      <c r="D24" s="11">
        <v>8.9999999999999993E-3</v>
      </c>
      <c r="E24" t="s">
        <v>18</v>
      </c>
      <c r="F24">
        <v>2</v>
      </c>
      <c r="G24">
        <v>3</v>
      </c>
    </row>
    <row r="25" spans="1:7" x14ac:dyDescent="0.3">
      <c r="A25" t="s">
        <v>53</v>
      </c>
      <c r="B25" s="9" t="s">
        <v>16</v>
      </c>
      <c r="C25" s="11">
        <v>4.2900000000000004E-3</v>
      </c>
      <c r="D25" s="11">
        <v>4.2900000000000004E-3</v>
      </c>
      <c r="E25" t="s">
        <v>18</v>
      </c>
      <c r="F25">
        <v>2</v>
      </c>
      <c r="G25">
        <v>3</v>
      </c>
    </row>
    <row r="26" spans="1:7" x14ac:dyDescent="0.3">
      <c r="A26" t="s">
        <v>53</v>
      </c>
      <c r="B26" s="9" t="s">
        <v>15</v>
      </c>
      <c r="C26" s="11">
        <v>0</v>
      </c>
    </row>
    <row r="27" spans="1:7" x14ac:dyDescent="0.3">
      <c r="A27" t="s">
        <v>53</v>
      </c>
      <c r="B27" s="9" t="s">
        <v>14</v>
      </c>
      <c r="C27" s="11">
        <v>0</v>
      </c>
    </row>
    <row r="28" spans="1:7" x14ac:dyDescent="0.3">
      <c r="A28" t="s">
        <v>53</v>
      </c>
      <c r="B28" s="9" t="s">
        <v>13</v>
      </c>
      <c r="C28" s="11">
        <v>0</v>
      </c>
    </row>
    <row r="29" spans="1:7" x14ac:dyDescent="0.3">
      <c r="A29" t="s">
        <v>53</v>
      </c>
      <c r="B29" s="9" t="s">
        <v>12</v>
      </c>
      <c r="C29" s="11">
        <v>1.03</v>
      </c>
      <c r="D29" s="11">
        <v>1.03</v>
      </c>
      <c r="E29" t="s">
        <v>18</v>
      </c>
      <c r="F29">
        <v>2</v>
      </c>
      <c r="G29">
        <v>3</v>
      </c>
    </row>
    <row r="30" spans="1:7" x14ac:dyDescent="0.3">
      <c r="A30" t="s">
        <v>53</v>
      </c>
      <c r="B30" s="9" t="s">
        <v>84</v>
      </c>
      <c r="C30" s="11">
        <v>0.06</v>
      </c>
      <c r="D30" s="11">
        <v>0.06</v>
      </c>
      <c r="E30" t="s">
        <v>10</v>
      </c>
      <c r="F30">
        <v>0.2</v>
      </c>
      <c r="G30">
        <v>0.2</v>
      </c>
    </row>
    <row r="31" spans="1:7" x14ac:dyDescent="0.3">
      <c r="A31" t="s">
        <v>53</v>
      </c>
      <c r="B31" s="9" t="s">
        <v>11</v>
      </c>
      <c r="C31" s="11">
        <v>1</v>
      </c>
      <c r="E31" t="s">
        <v>10</v>
      </c>
      <c r="F31">
        <v>0.2</v>
      </c>
      <c r="G31">
        <v>0.2</v>
      </c>
    </row>
    <row r="32" spans="1:7" x14ac:dyDescent="0.3">
      <c r="A32" t="s">
        <v>53</v>
      </c>
      <c r="B32" s="9" t="s">
        <v>9</v>
      </c>
      <c r="C32" s="11">
        <v>1</v>
      </c>
      <c r="E32" t="s">
        <v>18</v>
      </c>
      <c r="F32">
        <v>2</v>
      </c>
      <c r="G32">
        <v>3</v>
      </c>
    </row>
    <row r="33" spans="1:7" x14ac:dyDescent="0.3">
      <c r="A33" t="s">
        <v>53</v>
      </c>
      <c r="B33" s="9"/>
      <c r="C33" s="11"/>
    </row>
    <row r="34" spans="1:7" x14ac:dyDescent="0.3">
      <c r="A34" t="s">
        <v>53</v>
      </c>
      <c r="B34" s="13" t="s">
        <v>8</v>
      </c>
      <c r="C34" s="15">
        <v>1</v>
      </c>
    </row>
    <row r="35" spans="1:7" x14ac:dyDescent="0.3">
      <c r="A35" s="10" t="s">
        <v>55</v>
      </c>
      <c r="B35" s="16" t="s">
        <v>35</v>
      </c>
      <c r="C35" s="17">
        <v>70</v>
      </c>
    </row>
    <row r="36" spans="1:7" x14ac:dyDescent="0.3">
      <c r="A36" t="s">
        <v>55</v>
      </c>
      <c r="B36" s="16" t="s">
        <v>34</v>
      </c>
      <c r="C36" s="17">
        <v>190</v>
      </c>
    </row>
    <row r="37" spans="1:7" x14ac:dyDescent="0.3">
      <c r="A37" t="s">
        <v>55</v>
      </c>
      <c r="B37" s="16" t="s">
        <v>33</v>
      </c>
      <c r="C37" s="17">
        <v>0.20899999999999999</v>
      </c>
      <c r="E37" t="s">
        <v>10</v>
      </c>
      <c r="F37">
        <v>0.2</v>
      </c>
      <c r="G37">
        <v>0.2</v>
      </c>
    </row>
    <row r="38" spans="1:7" x14ac:dyDescent="0.3">
      <c r="A38" t="s">
        <v>55</v>
      </c>
      <c r="B38" s="16" t="s">
        <v>32</v>
      </c>
      <c r="C38" s="17">
        <v>0.105</v>
      </c>
      <c r="E38" t="s">
        <v>10</v>
      </c>
      <c r="F38">
        <v>0.2</v>
      </c>
      <c r="G38">
        <v>0.2</v>
      </c>
    </row>
    <row r="39" spans="1:7" x14ac:dyDescent="0.3">
      <c r="A39" t="s">
        <v>55</v>
      </c>
      <c r="B39" s="16" t="s">
        <v>31</v>
      </c>
      <c r="C39" s="17">
        <v>2.4E-2</v>
      </c>
      <c r="E39" t="s">
        <v>10</v>
      </c>
      <c r="F39">
        <v>0.2</v>
      </c>
      <c r="G39">
        <v>0.2</v>
      </c>
    </row>
    <row r="40" spans="1:7" x14ac:dyDescent="0.3">
      <c r="A40" t="s">
        <v>55</v>
      </c>
      <c r="B40" s="16" t="s">
        <v>30</v>
      </c>
      <c r="C40" s="17">
        <v>6.8000000000000005E-2</v>
      </c>
      <c r="E40" t="s">
        <v>10</v>
      </c>
      <c r="F40">
        <v>0.2</v>
      </c>
      <c r="G40">
        <v>0.2</v>
      </c>
    </row>
    <row r="41" spans="1:7" x14ac:dyDescent="0.3">
      <c r="A41" t="s">
        <v>55</v>
      </c>
      <c r="B41" s="16" t="s">
        <v>29</v>
      </c>
      <c r="C41" s="17">
        <v>1E-4</v>
      </c>
    </row>
    <row r="42" spans="1:7" x14ac:dyDescent="0.3">
      <c r="A42" t="s">
        <v>55</v>
      </c>
      <c r="B42" s="16" t="s">
        <v>28</v>
      </c>
      <c r="C42" s="17">
        <v>1.2200000000000001E-2</v>
      </c>
    </row>
    <row r="43" spans="1:7" x14ac:dyDescent="0.3">
      <c r="A43" t="s">
        <v>55</v>
      </c>
      <c r="B43" s="16" t="s">
        <v>27</v>
      </c>
      <c r="C43" s="17">
        <v>4.8</v>
      </c>
      <c r="E43" t="s">
        <v>18</v>
      </c>
      <c r="F43">
        <v>1.2</v>
      </c>
      <c r="G43">
        <v>1.2</v>
      </c>
    </row>
    <row r="44" spans="1:7" x14ac:dyDescent="0.3">
      <c r="A44" t="s">
        <v>55</v>
      </c>
      <c r="B44" s="16" t="s">
        <v>26</v>
      </c>
      <c r="C44" s="17">
        <v>8.5000000000000006E-2</v>
      </c>
      <c r="E44" t="s">
        <v>10</v>
      </c>
      <c r="F44">
        <v>0.2</v>
      </c>
      <c r="G44">
        <v>0.2</v>
      </c>
    </row>
    <row r="45" spans="1:7" x14ac:dyDescent="0.3">
      <c r="A45" t="s">
        <v>55</v>
      </c>
      <c r="B45" s="16" t="s">
        <v>25</v>
      </c>
      <c r="C45" s="17">
        <v>0.12</v>
      </c>
      <c r="E45" t="s">
        <v>10</v>
      </c>
      <c r="F45">
        <v>0.2</v>
      </c>
      <c r="G45">
        <v>0.2</v>
      </c>
    </row>
    <row r="46" spans="1:7" x14ac:dyDescent="0.3">
      <c r="A46" t="s">
        <v>55</v>
      </c>
      <c r="B46" s="16" t="s">
        <v>24</v>
      </c>
      <c r="C46" s="17">
        <v>0.27</v>
      </c>
      <c r="E46" t="s">
        <v>10</v>
      </c>
      <c r="F46">
        <v>0.2</v>
      </c>
      <c r="G46">
        <v>0.2</v>
      </c>
    </row>
    <row r="47" spans="1:7" x14ac:dyDescent="0.3">
      <c r="A47" t="s">
        <v>55</v>
      </c>
      <c r="B47" s="16" t="s">
        <v>23</v>
      </c>
      <c r="C47" s="17">
        <v>0.05</v>
      </c>
      <c r="E47" t="s">
        <v>10</v>
      </c>
      <c r="F47">
        <v>0.2</v>
      </c>
      <c r="G47">
        <v>0.2</v>
      </c>
    </row>
    <row r="48" spans="1:7" x14ac:dyDescent="0.3">
      <c r="A48" t="s">
        <v>55</v>
      </c>
      <c r="B48" s="16" t="s">
        <v>22</v>
      </c>
      <c r="C48" s="17">
        <v>2220</v>
      </c>
      <c r="E48" t="s">
        <v>18</v>
      </c>
      <c r="F48">
        <v>1.2</v>
      </c>
      <c r="G48">
        <v>1.2</v>
      </c>
    </row>
    <row r="49" spans="1:7" x14ac:dyDescent="0.3">
      <c r="A49" t="s">
        <v>55</v>
      </c>
      <c r="B49" s="13" t="s">
        <v>21</v>
      </c>
      <c r="C49" s="14">
        <v>52.5</v>
      </c>
    </row>
    <row r="50" spans="1:7" x14ac:dyDescent="0.3">
      <c r="A50" t="s">
        <v>55</v>
      </c>
      <c r="B50" s="9" t="s">
        <v>20</v>
      </c>
      <c r="C50" s="11">
        <v>103000000</v>
      </c>
      <c r="D50" s="11">
        <v>103000000</v>
      </c>
      <c r="E50" t="s">
        <v>18</v>
      </c>
      <c r="F50">
        <v>1.3</v>
      </c>
      <c r="G50">
        <v>3</v>
      </c>
    </row>
    <row r="51" spans="1:7" x14ac:dyDescent="0.3">
      <c r="A51" t="s">
        <v>55</v>
      </c>
      <c r="B51" s="9" t="s">
        <v>19</v>
      </c>
      <c r="C51" s="11">
        <f>10^2.116</f>
        <v>130.61708881318427</v>
      </c>
      <c r="D51" s="11">
        <f>10^2.116</f>
        <v>130.61708881318427</v>
      </c>
      <c r="E51" t="s">
        <v>18</v>
      </c>
      <c r="F51">
        <v>1.3</v>
      </c>
      <c r="G51">
        <v>3</v>
      </c>
    </row>
    <row r="52" spans="1:7" x14ac:dyDescent="0.3">
      <c r="A52" t="s">
        <v>55</v>
      </c>
      <c r="B52" s="9" t="s">
        <v>42</v>
      </c>
      <c r="C52" s="11">
        <f>10^0.609</f>
        <v>4.0644332916521284</v>
      </c>
      <c r="D52" s="11">
        <f>10^0.609</f>
        <v>4.0644332916521284</v>
      </c>
    </row>
    <row r="53" spans="1:7" x14ac:dyDescent="0.3">
      <c r="A53" t="s">
        <v>55</v>
      </c>
      <c r="B53" s="9" t="s">
        <v>43</v>
      </c>
      <c r="C53" s="11">
        <f>10^0.093</f>
        <v>1.2387965865303692</v>
      </c>
      <c r="D53" s="11">
        <f>10^0.093</f>
        <v>1.2387965865303692</v>
      </c>
    </row>
    <row r="54" spans="1:7" x14ac:dyDescent="0.3">
      <c r="A54" t="s">
        <v>55</v>
      </c>
      <c r="B54" s="9" t="s">
        <v>44</v>
      </c>
      <c r="C54" s="11">
        <f>10^0.794</f>
        <v>6.2230028516915974</v>
      </c>
      <c r="D54" s="11">
        <f>10^0.794</f>
        <v>6.2230028516915974</v>
      </c>
    </row>
    <row r="55" spans="1:7" x14ac:dyDescent="0.3">
      <c r="A55" t="s">
        <v>55</v>
      </c>
      <c r="B55" s="9" t="s">
        <v>45</v>
      </c>
      <c r="C55" s="11">
        <f>10^0.609</f>
        <v>4.0644332916521284</v>
      </c>
      <c r="D55" s="11">
        <f>10^0.609</f>
        <v>4.0644332916521284</v>
      </c>
    </row>
    <row r="56" spans="1:7" x14ac:dyDescent="0.3">
      <c r="A56" t="s">
        <v>55</v>
      </c>
      <c r="B56" s="9" t="s">
        <v>46</v>
      </c>
      <c r="C56" s="11">
        <f>10^-0.699</f>
        <v>0.19998618696327441</v>
      </c>
      <c r="D56" s="11">
        <f>10^-0.699</f>
        <v>0.19998618696327441</v>
      </c>
    </row>
    <row r="57" spans="1:7" x14ac:dyDescent="0.3">
      <c r="A57" t="s">
        <v>55</v>
      </c>
      <c r="B57" s="9" t="s">
        <v>17</v>
      </c>
      <c r="C57" s="11">
        <v>1.0999999999999999E-2</v>
      </c>
      <c r="D57" s="11">
        <v>1.0999999999999999E-2</v>
      </c>
      <c r="E57" t="s">
        <v>18</v>
      </c>
      <c r="F57">
        <v>2</v>
      </c>
      <c r="G57">
        <v>3</v>
      </c>
    </row>
    <row r="58" spans="1:7" x14ac:dyDescent="0.3">
      <c r="A58" t="s">
        <v>55</v>
      </c>
      <c r="B58" s="9" t="s">
        <v>16</v>
      </c>
      <c r="C58" s="11">
        <v>5.9199999999999999E-3</v>
      </c>
      <c r="D58" s="11">
        <v>5.9199999999999999E-3</v>
      </c>
      <c r="E58" t="s">
        <v>18</v>
      </c>
      <c r="F58">
        <v>2</v>
      </c>
      <c r="G58">
        <v>3</v>
      </c>
    </row>
    <row r="59" spans="1:7" x14ac:dyDescent="0.3">
      <c r="A59" t="s">
        <v>55</v>
      </c>
      <c r="B59" s="9" t="s">
        <v>15</v>
      </c>
      <c r="C59" s="11">
        <v>0</v>
      </c>
    </row>
    <row r="60" spans="1:7" x14ac:dyDescent="0.3">
      <c r="A60" t="s">
        <v>55</v>
      </c>
      <c r="B60" s="9" t="s">
        <v>14</v>
      </c>
      <c r="C60" s="11">
        <v>0</v>
      </c>
    </row>
    <row r="61" spans="1:7" x14ac:dyDescent="0.3">
      <c r="A61" t="s">
        <v>55</v>
      </c>
      <c r="B61" s="9" t="s">
        <v>13</v>
      </c>
      <c r="C61" s="11">
        <v>0</v>
      </c>
    </row>
    <row r="62" spans="1:7" x14ac:dyDescent="0.3">
      <c r="A62" t="s">
        <v>55</v>
      </c>
      <c r="B62" s="9" t="s">
        <v>12</v>
      </c>
      <c r="C62" s="11">
        <v>0.749</v>
      </c>
      <c r="D62" s="11">
        <v>0.749</v>
      </c>
      <c r="E62" t="s">
        <v>18</v>
      </c>
      <c r="F62">
        <v>2</v>
      </c>
      <c r="G62">
        <v>3</v>
      </c>
    </row>
    <row r="63" spans="1:7" x14ac:dyDescent="0.3">
      <c r="A63" t="s">
        <v>55</v>
      </c>
      <c r="B63" s="9" t="s">
        <v>84</v>
      </c>
      <c r="C63" s="11">
        <v>8.2000000000000003E-2</v>
      </c>
      <c r="D63" s="11">
        <v>8.2000000000000003E-2</v>
      </c>
      <c r="E63" t="s">
        <v>10</v>
      </c>
      <c r="F63">
        <v>0.2</v>
      </c>
      <c r="G63">
        <v>0.2</v>
      </c>
    </row>
    <row r="64" spans="1:7" x14ac:dyDescent="0.3">
      <c r="A64" t="s">
        <v>55</v>
      </c>
      <c r="B64" s="9" t="s">
        <v>11</v>
      </c>
      <c r="C64" s="11">
        <v>1</v>
      </c>
      <c r="E64" t="s">
        <v>10</v>
      </c>
      <c r="F64">
        <v>0.2</v>
      </c>
      <c r="G64">
        <v>0.2</v>
      </c>
    </row>
    <row r="65" spans="1:7" x14ac:dyDescent="0.3">
      <c r="A65" t="s">
        <v>55</v>
      </c>
      <c r="B65" s="9" t="s">
        <v>9</v>
      </c>
      <c r="C65" s="11">
        <v>1</v>
      </c>
      <c r="E65" t="s">
        <v>18</v>
      </c>
      <c r="F65">
        <v>2</v>
      </c>
      <c r="G65">
        <v>3</v>
      </c>
    </row>
    <row r="66" spans="1:7" x14ac:dyDescent="0.3">
      <c r="A66" t="s">
        <v>55</v>
      </c>
      <c r="B66" s="9"/>
      <c r="C66" s="11"/>
    </row>
    <row r="67" spans="1:7" x14ac:dyDescent="0.3">
      <c r="A67" t="s">
        <v>55</v>
      </c>
      <c r="B67" s="13" t="s">
        <v>8</v>
      </c>
      <c r="C67" s="14">
        <v>1</v>
      </c>
    </row>
    <row r="68" spans="1:7" x14ac:dyDescent="0.3">
      <c r="A68" s="10" t="s">
        <v>56</v>
      </c>
      <c r="B68" s="16" t="s">
        <v>35</v>
      </c>
      <c r="C68" s="17">
        <v>70</v>
      </c>
    </row>
    <row r="69" spans="1:7" x14ac:dyDescent="0.3">
      <c r="A69" t="s">
        <v>56</v>
      </c>
      <c r="B69" s="16" t="s">
        <v>34</v>
      </c>
      <c r="C69" s="17">
        <v>190</v>
      </c>
    </row>
    <row r="70" spans="1:7" x14ac:dyDescent="0.3">
      <c r="A70" t="s">
        <v>56</v>
      </c>
      <c r="B70" s="16" t="s">
        <v>33</v>
      </c>
      <c r="C70" s="17">
        <v>0.20899999999999999</v>
      </c>
      <c r="E70" t="s">
        <v>10</v>
      </c>
      <c r="F70">
        <v>0.2</v>
      </c>
      <c r="G70">
        <v>0.2</v>
      </c>
    </row>
    <row r="71" spans="1:7" x14ac:dyDescent="0.3">
      <c r="A71" t="s">
        <v>56</v>
      </c>
      <c r="B71" s="16" t="s">
        <v>32</v>
      </c>
      <c r="C71" s="17">
        <v>0.105</v>
      </c>
      <c r="E71" t="s">
        <v>10</v>
      </c>
      <c r="F71">
        <v>0.2</v>
      </c>
      <c r="G71">
        <v>0.2</v>
      </c>
    </row>
    <row r="72" spans="1:7" x14ac:dyDescent="0.3">
      <c r="A72" t="s">
        <v>56</v>
      </c>
      <c r="B72" s="16" t="s">
        <v>31</v>
      </c>
      <c r="C72" s="17">
        <v>2.4E-2</v>
      </c>
      <c r="E72" t="s">
        <v>10</v>
      </c>
      <c r="F72">
        <v>0.2</v>
      </c>
      <c r="G72">
        <v>0.2</v>
      </c>
    </row>
    <row r="73" spans="1:7" x14ac:dyDescent="0.3">
      <c r="A73" t="s">
        <v>56</v>
      </c>
      <c r="B73" s="16" t="s">
        <v>30</v>
      </c>
      <c r="C73" s="17">
        <v>6.8000000000000005E-2</v>
      </c>
      <c r="E73" t="s">
        <v>10</v>
      </c>
      <c r="F73">
        <v>0.2</v>
      </c>
      <c r="G73">
        <v>0.2</v>
      </c>
    </row>
    <row r="74" spans="1:7" x14ac:dyDescent="0.3">
      <c r="A74" t="s">
        <v>56</v>
      </c>
      <c r="B74" s="16" t="s">
        <v>29</v>
      </c>
      <c r="C74" s="17">
        <v>1E-4</v>
      </c>
    </row>
    <row r="75" spans="1:7" x14ac:dyDescent="0.3">
      <c r="A75" t="s">
        <v>56</v>
      </c>
      <c r="B75" s="16" t="s">
        <v>28</v>
      </c>
      <c r="C75" s="17">
        <v>1.2200000000000001E-2</v>
      </c>
    </row>
    <row r="76" spans="1:7" x14ac:dyDescent="0.3">
      <c r="A76" t="s">
        <v>56</v>
      </c>
      <c r="B76" s="16" t="s">
        <v>27</v>
      </c>
      <c r="C76" s="17">
        <v>4.8</v>
      </c>
      <c r="E76" t="s">
        <v>18</v>
      </c>
      <c r="F76">
        <v>1.2</v>
      </c>
      <c r="G76">
        <v>1.2</v>
      </c>
    </row>
    <row r="77" spans="1:7" x14ac:dyDescent="0.3">
      <c r="A77" t="s">
        <v>56</v>
      </c>
      <c r="B77" s="16" t="s">
        <v>26</v>
      </c>
      <c r="C77" s="17">
        <v>8.5000000000000006E-2</v>
      </c>
      <c r="E77" t="s">
        <v>10</v>
      </c>
      <c r="F77">
        <v>0.2</v>
      </c>
      <c r="G77">
        <v>0.2</v>
      </c>
    </row>
    <row r="78" spans="1:7" x14ac:dyDescent="0.3">
      <c r="A78" t="s">
        <v>56</v>
      </c>
      <c r="B78" s="16" t="s">
        <v>25</v>
      </c>
      <c r="C78" s="17">
        <v>0.12</v>
      </c>
      <c r="E78" t="s">
        <v>10</v>
      </c>
      <c r="F78">
        <v>0.2</v>
      </c>
      <c r="G78">
        <v>0.2</v>
      </c>
    </row>
    <row r="79" spans="1:7" x14ac:dyDescent="0.3">
      <c r="A79" t="s">
        <v>56</v>
      </c>
      <c r="B79" s="16" t="s">
        <v>24</v>
      </c>
      <c r="C79" s="17">
        <v>0.27</v>
      </c>
      <c r="E79" t="s">
        <v>10</v>
      </c>
      <c r="F79">
        <v>0.2</v>
      </c>
      <c r="G79">
        <v>0.2</v>
      </c>
    </row>
    <row r="80" spans="1:7" x14ac:dyDescent="0.3">
      <c r="A80" t="s">
        <v>56</v>
      </c>
      <c r="B80" s="16" t="s">
        <v>23</v>
      </c>
      <c r="C80" s="17">
        <v>0.05</v>
      </c>
      <c r="E80" t="s">
        <v>10</v>
      </c>
      <c r="F80">
        <v>0.2</v>
      </c>
      <c r="G80">
        <v>0.2</v>
      </c>
    </row>
    <row r="81" spans="1:7" x14ac:dyDescent="0.3">
      <c r="A81" t="s">
        <v>56</v>
      </c>
      <c r="B81" s="16" t="s">
        <v>22</v>
      </c>
      <c r="C81" s="17">
        <v>2220</v>
      </c>
      <c r="E81" t="s">
        <v>18</v>
      </c>
      <c r="F81">
        <v>1.2</v>
      </c>
      <c r="G81">
        <v>1.2</v>
      </c>
    </row>
    <row r="82" spans="1:7" x14ac:dyDescent="0.3">
      <c r="A82" t="s">
        <v>56</v>
      </c>
      <c r="B82" s="13" t="s">
        <v>21</v>
      </c>
      <c r="C82" s="14">
        <v>52.5</v>
      </c>
    </row>
    <row r="83" spans="1:7" x14ac:dyDescent="0.3">
      <c r="A83" t="s">
        <v>56</v>
      </c>
      <c r="B83" s="9" t="s">
        <v>20</v>
      </c>
      <c r="C83" s="11">
        <v>8350000000000</v>
      </c>
      <c r="D83" s="11">
        <v>8350000000000</v>
      </c>
      <c r="E83" t="s">
        <v>18</v>
      </c>
      <c r="F83">
        <v>1.3</v>
      </c>
      <c r="G83">
        <v>3</v>
      </c>
    </row>
    <row r="84" spans="1:7" x14ac:dyDescent="0.3">
      <c r="A84" t="s">
        <v>56</v>
      </c>
      <c r="B84" s="9" t="s">
        <v>19</v>
      </c>
      <c r="C84" s="11">
        <f>10^2.155</f>
        <v>142.88939585111027</v>
      </c>
      <c r="D84" s="11">
        <f>10^2.155</f>
        <v>142.88939585111027</v>
      </c>
      <c r="E84" t="s">
        <v>18</v>
      </c>
      <c r="F84">
        <v>1.3</v>
      </c>
      <c r="G84">
        <v>3</v>
      </c>
    </row>
    <row r="85" spans="1:7" x14ac:dyDescent="0.3">
      <c r="A85" t="s">
        <v>56</v>
      </c>
      <c r="B85" s="9" t="s">
        <v>42</v>
      </c>
      <c r="C85" s="11">
        <f>10^0.723</f>
        <v>5.2844525177518049</v>
      </c>
      <c r="D85" s="11">
        <f>10^0.723</f>
        <v>5.2844525177518049</v>
      </c>
    </row>
    <row r="86" spans="1:7" x14ac:dyDescent="0.3">
      <c r="A86" t="s">
        <v>56</v>
      </c>
      <c r="B86" s="9" t="s">
        <v>43</v>
      </c>
      <c r="C86" s="11">
        <f>10^-0.538</f>
        <v>0.28973435877013226</v>
      </c>
      <c r="D86" s="11">
        <f>10^-0.538</f>
        <v>0.28973435877013226</v>
      </c>
    </row>
    <row r="87" spans="1:7" x14ac:dyDescent="0.3">
      <c r="A87" t="s">
        <v>56</v>
      </c>
      <c r="B87" s="9" t="s">
        <v>44</v>
      </c>
      <c r="C87" s="11">
        <f>10^0.922</f>
        <v>8.3560301823124821</v>
      </c>
      <c r="D87" s="11">
        <f>10^0.922</f>
        <v>8.3560301823124821</v>
      </c>
    </row>
    <row r="88" spans="1:7" x14ac:dyDescent="0.3">
      <c r="A88" t="s">
        <v>56</v>
      </c>
      <c r="B88" s="9" t="s">
        <v>45</v>
      </c>
      <c r="C88" s="11">
        <f>10^0.723</f>
        <v>5.2844525177518049</v>
      </c>
      <c r="D88" s="11">
        <f>10^0.723</f>
        <v>5.2844525177518049</v>
      </c>
    </row>
    <row r="89" spans="1:7" x14ac:dyDescent="0.3">
      <c r="A89" t="s">
        <v>56</v>
      </c>
      <c r="B89" s="9" t="s">
        <v>46</v>
      </c>
      <c r="C89" s="11">
        <f>10^-0.699</f>
        <v>0.19998618696327441</v>
      </c>
      <c r="D89" s="11">
        <f>10^-0.699</f>
        <v>0.19998618696327441</v>
      </c>
    </row>
    <row r="90" spans="1:7" x14ac:dyDescent="0.3">
      <c r="A90" t="s">
        <v>56</v>
      </c>
      <c r="B90" s="9" t="s">
        <v>17</v>
      </c>
      <c r="C90" s="11">
        <v>0.36599999999999999</v>
      </c>
      <c r="D90" s="11">
        <v>0.36599999999999999</v>
      </c>
      <c r="E90" t="s">
        <v>18</v>
      </c>
      <c r="F90">
        <v>2</v>
      </c>
      <c r="G90">
        <v>3</v>
      </c>
    </row>
    <row r="91" spans="1:7" x14ac:dyDescent="0.3">
      <c r="A91" t="s">
        <v>56</v>
      </c>
      <c r="B91" s="9" t="s">
        <v>16</v>
      </c>
      <c r="C91" s="11">
        <v>3.8699999999999999E-5</v>
      </c>
      <c r="D91" s="11">
        <v>3.8699999999999999E-5</v>
      </c>
      <c r="E91" t="s">
        <v>18</v>
      </c>
      <c r="F91">
        <v>2</v>
      </c>
      <c r="G91">
        <v>3</v>
      </c>
    </row>
    <row r="92" spans="1:7" x14ac:dyDescent="0.3">
      <c r="A92" t="s">
        <v>56</v>
      </c>
      <c r="B92" s="9" t="s">
        <v>15</v>
      </c>
      <c r="C92" s="11">
        <v>0</v>
      </c>
    </row>
    <row r="93" spans="1:7" x14ac:dyDescent="0.3">
      <c r="A93" t="s">
        <v>56</v>
      </c>
      <c r="B93" s="9" t="s">
        <v>14</v>
      </c>
      <c r="C93" s="11">
        <v>0</v>
      </c>
    </row>
    <row r="94" spans="1:7" x14ac:dyDescent="0.3">
      <c r="A94" t="s">
        <v>56</v>
      </c>
      <c r="B94" s="9" t="s">
        <v>13</v>
      </c>
      <c r="C94" s="11">
        <v>0</v>
      </c>
    </row>
    <row r="95" spans="1:7" x14ac:dyDescent="0.3">
      <c r="A95" t="s">
        <v>56</v>
      </c>
      <c r="B95" s="9" t="s">
        <v>12</v>
      </c>
      <c r="C95" s="11">
        <v>4.21</v>
      </c>
      <c r="D95" s="11">
        <v>4.21</v>
      </c>
      <c r="E95" t="s">
        <v>18</v>
      </c>
      <c r="F95">
        <v>2</v>
      </c>
      <c r="G95">
        <v>3</v>
      </c>
    </row>
    <row r="96" spans="1:7" x14ac:dyDescent="0.3">
      <c r="A96" t="s">
        <v>56</v>
      </c>
      <c r="B96" s="9" t="s">
        <v>84</v>
      </c>
      <c r="C96" s="11">
        <v>5.0000000000000001E-4</v>
      </c>
      <c r="D96" s="11">
        <v>5.0000000000000001E-4</v>
      </c>
      <c r="E96" t="s">
        <v>10</v>
      </c>
      <c r="F96">
        <v>0.2</v>
      </c>
      <c r="G96">
        <v>0.2</v>
      </c>
    </row>
    <row r="97" spans="1:7" x14ac:dyDescent="0.3">
      <c r="A97" t="s">
        <v>56</v>
      </c>
      <c r="B97" s="9" t="s">
        <v>11</v>
      </c>
      <c r="C97" s="11">
        <v>1</v>
      </c>
      <c r="E97" t="s">
        <v>10</v>
      </c>
      <c r="F97">
        <v>0.2</v>
      </c>
      <c r="G97">
        <v>0.2</v>
      </c>
    </row>
    <row r="98" spans="1:7" x14ac:dyDescent="0.3">
      <c r="A98" t="s">
        <v>56</v>
      </c>
      <c r="B98" s="9" t="s">
        <v>9</v>
      </c>
      <c r="C98" s="11">
        <v>1</v>
      </c>
      <c r="E98" t="s">
        <v>18</v>
      </c>
      <c r="F98">
        <v>2</v>
      </c>
      <c r="G98">
        <v>3</v>
      </c>
    </row>
    <row r="99" spans="1:7" x14ac:dyDescent="0.3">
      <c r="A99" t="s">
        <v>56</v>
      </c>
      <c r="B99" s="9"/>
      <c r="C99" s="11"/>
    </row>
    <row r="100" spans="1:7" x14ac:dyDescent="0.3">
      <c r="A100" t="s">
        <v>56</v>
      </c>
      <c r="B100" s="13" t="s">
        <v>8</v>
      </c>
      <c r="C100" s="14">
        <v>1</v>
      </c>
    </row>
    <row r="101" spans="1:7" x14ac:dyDescent="0.3">
      <c r="A101" s="10" t="s">
        <v>50</v>
      </c>
      <c r="B101" s="16" t="s">
        <v>35</v>
      </c>
      <c r="C101" s="17">
        <v>70</v>
      </c>
    </row>
    <row r="102" spans="1:7" x14ac:dyDescent="0.3">
      <c r="A102" t="s">
        <v>50</v>
      </c>
      <c r="B102" s="16" t="s">
        <v>34</v>
      </c>
      <c r="C102" s="17">
        <v>190</v>
      </c>
    </row>
    <row r="103" spans="1:7" x14ac:dyDescent="0.3">
      <c r="A103" t="s">
        <v>50</v>
      </c>
      <c r="B103" s="16" t="s">
        <v>33</v>
      </c>
      <c r="C103" s="17">
        <v>0.20899999999999999</v>
      </c>
      <c r="E103" t="s">
        <v>10</v>
      </c>
      <c r="F103">
        <v>0.2</v>
      </c>
      <c r="G103">
        <v>0.2</v>
      </c>
    </row>
    <row r="104" spans="1:7" x14ac:dyDescent="0.3">
      <c r="A104" t="s">
        <v>50</v>
      </c>
      <c r="B104" s="16" t="s">
        <v>32</v>
      </c>
      <c r="C104" s="17">
        <v>0.105</v>
      </c>
      <c r="E104" t="s">
        <v>10</v>
      </c>
      <c r="F104">
        <v>0.2</v>
      </c>
      <c r="G104">
        <v>0.2</v>
      </c>
    </row>
    <row r="105" spans="1:7" x14ac:dyDescent="0.3">
      <c r="A105" t="s">
        <v>50</v>
      </c>
      <c r="B105" s="16" t="s">
        <v>31</v>
      </c>
      <c r="C105" s="17">
        <v>2.4E-2</v>
      </c>
      <c r="E105" t="s">
        <v>10</v>
      </c>
      <c r="F105">
        <v>0.2</v>
      </c>
      <c r="G105">
        <v>0.2</v>
      </c>
    </row>
    <row r="106" spans="1:7" x14ac:dyDescent="0.3">
      <c r="A106" t="s">
        <v>50</v>
      </c>
      <c r="B106" s="16" t="s">
        <v>30</v>
      </c>
      <c r="C106" s="17">
        <v>6.8000000000000005E-2</v>
      </c>
      <c r="E106" t="s">
        <v>10</v>
      </c>
      <c r="F106">
        <v>0.2</v>
      </c>
      <c r="G106">
        <v>0.2</v>
      </c>
    </row>
    <row r="107" spans="1:7" x14ac:dyDescent="0.3">
      <c r="A107" t="s">
        <v>50</v>
      </c>
      <c r="B107" s="16" t="s">
        <v>29</v>
      </c>
      <c r="C107" s="17">
        <v>1E-4</v>
      </c>
    </row>
    <row r="108" spans="1:7" x14ac:dyDescent="0.3">
      <c r="A108" t="s">
        <v>50</v>
      </c>
      <c r="B108" s="16" t="s">
        <v>28</v>
      </c>
      <c r="C108" s="17">
        <v>1.2200000000000001E-2</v>
      </c>
    </row>
    <row r="109" spans="1:7" x14ac:dyDescent="0.3">
      <c r="A109" t="s">
        <v>50</v>
      </c>
      <c r="B109" s="16" t="s">
        <v>27</v>
      </c>
      <c r="C109" s="17">
        <v>4.8</v>
      </c>
      <c r="E109" t="s">
        <v>18</v>
      </c>
      <c r="F109">
        <v>1.2</v>
      </c>
      <c r="G109">
        <v>1.2</v>
      </c>
    </row>
    <row r="110" spans="1:7" x14ac:dyDescent="0.3">
      <c r="A110" t="s">
        <v>50</v>
      </c>
      <c r="B110" s="16" t="s">
        <v>26</v>
      </c>
      <c r="C110" s="17">
        <v>8.5000000000000006E-2</v>
      </c>
      <c r="E110" t="s">
        <v>10</v>
      </c>
      <c r="F110">
        <v>0.2</v>
      </c>
      <c r="G110">
        <v>0.2</v>
      </c>
    </row>
    <row r="111" spans="1:7" x14ac:dyDescent="0.3">
      <c r="A111" t="s">
        <v>50</v>
      </c>
      <c r="B111" s="16" t="s">
        <v>25</v>
      </c>
      <c r="C111" s="17">
        <v>0.12</v>
      </c>
      <c r="E111" t="s">
        <v>10</v>
      </c>
      <c r="F111">
        <v>0.2</v>
      </c>
      <c r="G111">
        <v>0.2</v>
      </c>
    </row>
    <row r="112" spans="1:7" x14ac:dyDescent="0.3">
      <c r="A112" t="s">
        <v>50</v>
      </c>
      <c r="B112" s="16" t="s">
        <v>24</v>
      </c>
      <c r="C112" s="17">
        <v>0.27</v>
      </c>
      <c r="E112" t="s">
        <v>10</v>
      </c>
      <c r="F112">
        <v>0.2</v>
      </c>
      <c r="G112">
        <v>0.2</v>
      </c>
    </row>
    <row r="113" spans="1:7" x14ac:dyDescent="0.3">
      <c r="A113" t="s">
        <v>50</v>
      </c>
      <c r="B113" s="16" t="s">
        <v>23</v>
      </c>
      <c r="C113" s="17">
        <v>0.05</v>
      </c>
      <c r="E113" t="s">
        <v>10</v>
      </c>
      <c r="F113">
        <v>0.2</v>
      </c>
      <c r="G113">
        <v>0.2</v>
      </c>
    </row>
    <row r="114" spans="1:7" x14ac:dyDescent="0.3">
      <c r="A114" t="s">
        <v>50</v>
      </c>
      <c r="B114" s="16" t="s">
        <v>22</v>
      </c>
      <c r="C114" s="17">
        <v>2220</v>
      </c>
      <c r="E114" t="s">
        <v>18</v>
      </c>
      <c r="F114">
        <v>1.2</v>
      </c>
      <c r="G114">
        <v>1.2</v>
      </c>
    </row>
    <row r="115" spans="1:7" x14ac:dyDescent="0.3">
      <c r="A115" t="s">
        <v>50</v>
      </c>
      <c r="B115" s="13" t="s">
        <v>21</v>
      </c>
      <c r="C115" s="14">
        <v>52.5</v>
      </c>
    </row>
    <row r="116" spans="1:7" x14ac:dyDescent="0.3">
      <c r="A116" t="s">
        <v>50</v>
      </c>
      <c r="B116" s="9" t="s">
        <v>20</v>
      </c>
      <c r="C116" s="11">
        <v>496000000</v>
      </c>
      <c r="D116" s="11">
        <v>496000000</v>
      </c>
      <c r="E116" t="s">
        <v>18</v>
      </c>
      <c r="F116">
        <v>1.3</v>
      </c>
      <c r="G116">
        <v>3</v>
      </c>
    </row>
    <row r="117" spans="1:7" x14ac:dyDescent="0.3">
      <c r="A117" t="s">
        <v>50</v>
      </c>
      <c r="B117" s="9" t="s">
        <v>19</v>
      </c>
      <c r="C117" s="11">
        <f>10^2.144</f>
        <v>139.31568029453047</v>
      </c>
      <c r="D117" s="11">
        <f>10^2.144</f>
        <v>139.31568029453047</v>
      </c>
      <c r="E117" t="s">
        <v>18</v>
      </c>
      <c r="F117">
        <v>1.3</v>
      </c>
      <c r="G117">
        <v>3</v>
      </c>
    </row>
    <row r="118" spans="1:7" x14ac:dyDescent="0.3">
      <c r="A118" t="s">
        <v>50</v>
      </c>
      <c r="B118" s="9" t="s">
        <v>42</v>
      </c>
      <c r="C118" s="11">
        <f>10^0.68</f>
        <v>4.786300923226384</v>
      </c>
      <c r="D118" s="11">
        <f>10^0.68</f>
        <v>4.786300923226384</v>
      </c>
    </row>
    <row r="119" spans="1:7" x14ac:dyDescent="0.3">
      <c r="A119" t="s">
        <v>50</v>
      </c>
      <c r="B119" s="9" t="s">
        <v>43</v>
      </c>
      <c r="C119" s="11">
        <f>10^-0.018</f>
        <v>0.95940063151593302</v>
      </c>
      <c r="D119" s="11">
        <f>10^-0.018</f>
        <v>0.95940063151593302</v>
      </c>
    </row>
    <row r="120" spans="1:7" x14ac:dyDescent="0.3">
      <c r="A120" t="s">
        <v>50</v>
      </c>
      <c r="B120" s="9" t="s">
        <v>44</v>
      </c>
      <c r="C120" s="11">
        <f>10^0.874</f>
        <v>7.4816950051115452</v>
      </c>
      <c r="D120" s="11">
        <f>10^0.874</f>
        <v>7.4816950051115452</v>
      </c>
    </row>
    <row r="121" spans="1:7" x14ac:dyDescent="0.3">
      <c r="A121" t="s">
        <v>50</v>
      </c>
      <c r="B121" s="9" t="s">
        <v>45</v>
      </c>
      <c r="C121" s="11">
        <f>10^0.68</f>
        <v>4.786300923226384</v>
      </c>
      <c r="D121" s="11">
        <f>10^0.68</f>
        <v>4.786300923226384</v>
      </c>
    </row>
    <row r="122" spans="1:7" x14ac:dyDescent="0.3">
      <c r="A122" t="s">
        <v>50</v>
      </c>
      <c r="B122" s="9" t="s">
        <v>46</v>
      </c>
      <c r="C122" s="11">
        <f>10^-0.699</f>
        <v>0.19998618696327441</v>
      </c>
      <c r="D122" s="11">
        <f>10^-0.699</f>
        <v>0.19998618696327441</v>
      </c>
    </row>
    <row r="123" spans="1:7" x14ac:dyDescent="0.3">
      <c r="A123" t="s">
        <v>50</v>
      </c>
      <c r="B123" s="9" t="s">
        <v>17</v>
      </c>
      <c r="C123" s="11">
        <v>3.0000000000000001E-3</v>
      </c>
      <c r="D123" s="11">
        <v>3.0000000000000001E-3</v>
      </c>
      <c r="E123" t="s">
        <v>18</v>
      </c>
      <c r="F123">
        <v>2</v>
      </c>
      <c r="G123">
        <v>3</v>
      </c>
    </row>
    <row r="124" spans="1:7" x14ac:dyDescent="0.3">
      <c r="A124" t="s">
        <v>50</v>
      </c>
      <c r="B124" s="9" t="s">
        <v>16</v>
      </c>
      <c r="C124" s="11">
        <v>1.6900000000000001E-3</v>
      </c>
      <c r="D124" s="11">
        <v>1.6900000000000001E-3</v>
      </c>
      <c r="E124" t="s">
        <v>18</v>
      </c>
      <c r="F124">
        <v>2</v>
      </c>
      <c r="G124">
        <v>3</v>
      </c>
    </row>
    <row r="125" spans="1:7" x14ac:dyDescent="0.3">
      <c r="A125" t="s">
        <v>50</v>
      </c>
      <c r="B125" s="9" t="s">
        <v>15</v>
      </c>
      <c r="C125" s="11">
        <v>0</v>
      </c>
    </row>
    <row r="126" spans="1:7" x14ac:dyDescent="0.3">
      <c r="A126" t="s">
        <v>50</v>
      </c>
      <c r="B126" s="9" t="s">
        <v>14</v>
      </c>
      <c r="C126" s="11">
        <v>0</v>
      </c>
    </row>
    <row r="127" spans="1:7" x14ac:dyDescent="0.3">
      <c r="A127" t="s">
        <v>50</v>
      </c>
      <c r="B127" s="9" t="s">
        <v>13</v>
      </c>
      <c r="C127" s="11">
        <v>0</v>
      </c>
    </row>
    <row r="128" spans="1:7" x14ac:dyDescent="0.3">
      <c r="A128" t="s">
        <v>50</v>
      </c>
      <c r="B128" s="9" t="s">
        <v>12</v>
      </c>
      <c r="C128" s="11">
        <v>6.1600000000000002E-2</v>
      </c>
      <c r="D128" s="11">
        <v>6.1600000000000002E-2</v>
      </c>
      <c r="E128" t="s">
        <v>18</v>
      </c>
      <c r="F128">
        <v>2</v>
      </c>
      <c r="G128">
        <v>3</v>
      </c>
    </row>
    <row r="129" spans="1:7" x14ac:dyDescent="0.3">
      <c r="A129" t="s">
        <v>50</v>
      </c>
      <c r="B129" s="9" t="s">
        <v>84</v>
      </c>
      <c r="C129" s="11">
        <v>2.4E-2</v>
      </c>
      <c r="D129" s="11">
        <v>2.4E-2</v>
      </c>
      <c r="E129" t="s">
        <v>10</v>
      </c>
      <c r="F129">
        <v>0.2</v>
      </c>
      <c r="G129">
        <v>0.2</v>
      </c>
    </row>
    <row r="130" spans="1:7" x14ac:dyDescent="0.3">
      <c r="A130" t="s">
        <v>50</v>
      </c>
      <c r="B130" s="9" t="s">
        <v>11</v>
      </c>
      <c r="C130" s="11">
        <v>1</v>
      </c>
      <c r="E130" t="s">
        <v>10</v>
      </c>
      <c r="F130">
        <v>0.2</v>
      </c>
      <c r="G130">
        <v>0.2</v>
      </c>
    </row>
    <row r="131" spans="1:7" x14ac:dyDescent="0.3">
      <c r="A131" t="s">
        <v>50</v>
      </c>
      <c r="B131" s="9" t="s">
        <v>9</v>
      </c>
      <c r="C131" s="11">
        <v>1</v>
      </c>
      <c r="E131" t="s">
        <v>18</v>
      </c>
      <c r="F131">
        <v>2</v>
      </c>
      <c r="G131">
        <v>3</v>
      </c>
    </row>
    <row r="132" spans="1:7" x14ac:dyDescent="0.3">
      <c r="A132" t="s">
        <v>50</v>
      </c>
      <c r="B132" s="9"/>
      <c r="C132" s="11"/>
    </row>
    <row r="133" spans="1:7" x14ac:dyDescent="0.3">
      <c r="A133" t="s">
        <v>50</v>
      </c>
      <c r="B133" s="13" t="s">
        <v>8</v>
      </c>
      <c r="C133" s="14">
        <v>1</v>
      </c>
    </row>
    <row r="134" spans="1:7" x14ac:dyDescent="0.3">
      <c r="A134" s="10" t="s">
        <v>57</v>
      </c>
      <c r="B134" s="16" t="s">
        <v>35</v>
      </c>
      <c r="C134" s="17">
        <v>70</v>
      </c>
    </row>
    <row r="135" spans="1:7" x14ac:dyDescent="0.3">
      <c r="A135" t="s">
        <v>57</v>
      </c>
      <c r="B135" s="16" t="s">
        <v>34</v>
      </c>
      <c r="C135" s="17">
        <v>190</v>
      </c>
    </row>
    <row r="136" spans="1:7" x14ac:dyDescent="0.3">
      <c r="A136" t="s">
        <v>57</v>
      </c>
      <c r="B136" s="16" t="s">
        <v>33</v>
      </c>
      <c r="C136" s="17">
        <v>0.20899999999999999</v>
      </c>
      <c r="E136" t="s">
        <v>10</v>
      </c>
      <c r="F136">
        <v>0.2</v>
      </c>
      <c r="G136">
        <v>0.2</v>
      </c>
    </row>
    <row r="137" spans="1:7" x14ac:dyDescent="0.3">
      <c r="A137" t="s">
        <v>57</v>
      </c>
      <c r="B137" s="16" t="s">
        <v>32</v>
      </c>
      <c r="C137" s="17">
        <v>0.105</v>
      </c>
      <c r="E137" t="s">
        <v>10</v>
      </c>
      <c r="F137">
        <v>0.2</v>
      </c>
      <c r="G137">
        <v>0.2</v>
      </c>
    </row>
    <row r="138" spans="1:7" x14ac:dyDescent="0.3">
      <c r="A138" t="s">
        <v>57</v>
      </c>
      <c r="B138" s="16" t="s">
        <v>31</v>
      </c>
      <c r="C138" s="17">
        <v>2.4E-2</v>
      </c>
      <c r="E138" t="s">
        <v>10</v>
      </c>
      <c r="F138">
        <v>0.2</v>
      </c>
      <c r="G138">
        <v>0.2</v>
      </c>
    </row>
    <row r="139" spans="1:7" x14ac:dyDescent="0.3">
      <c r="A139" t="s">
        <v>57</v>
      </c>
      <c r="B139" s="16" t="s">
        <v>30</v>
      </c>
      <c r="C139" s="17">
        <v>6.8000000000000005E-2</v>
      </c>
      <c r="E139" t="s">
        <v>10</v>
      </c>
      <c r="F139">
        <v>0.2</v>
      </c>
      <c r="G139">
        <v>0.2</v>
      </c>
    </row>
    <row r="140" spans="1:7" x14ac:dyDescent="0.3">
      <c r="A140" t="s">
        <v>57</v>
      </c>
      <c r="B140" s="16" t="s">
        <v>29</v>
      </c>
      <c r="C140" s="17">
        <v>1E-4</v>
      </c>
    </row>
    <row r="141" spans="1:7" x14ac:dyDescent="0.3">
      <c r="A141" t="s">
        <v>57</v>
      </c>
      <c r="B141" s="16" t="s">
        <v>28</v>
      </c>
      <c r="C141" s="17">
        <v>1.2200000000000001E-2</v>
      </c>
    </row>
    <row r="142" spans="1:7" x14ac:dyDescent="0.3">
      <c r="A142" t="s">
        <v>57</v>
      </c>
      <c r="B142" s="16" t="s">
        <v>27</v>
      </c>
      <c r="C142" s="17">
        <v>4.8</v>
      </c>
      <c r="E142" t="s">
        <v>18</v>
      </c>
      <c r="F142">
        <v>1.2</v>
      </c>
      <c r="G142">
        <v>1.2</v>
      </c>
    </row>
    <row r="143" spans="1:7" x14ac:dyDescent="0.3">
      <c r="A143" t="s">
        <v>57</v>
      </c>
      <c r="B143" s="16" t="s">
        <v>26</v>
      </c>
      <c r="C143" s="17">
        <v>8.5000000000000006E-2</v>
      </c>
      <c r="E143" t="s">
        <v>10</v>
      </c>
      <c r="F143">
        <v>0.2</v>
      </c>
      <c r="G143">
        <v>0.2</v>
      </c>
    </row>
    <row r="144" spans="1:7" x14ac:dyDescent="0.3">
      <c r="A144" t="s">
        <v>57</v>
      </c>
      <c r="B144" s="16" t="s">
        <v>25</v>
      </c>
      <c r="C144" s="17">
        <v>0.12</v>
      </c>
      <c r="E144" t="s">
        <v>10</v>
      </c>
      <c r="F144">
        <v>0.2</v>
      </c>
      <c r="G144">
        <v>0.2</v>
      </c>
    </row>
    <row r="145" spans="1:7" x14ac:dyDescent="0.3">
      <c r="A145" t="s">
        <v>57</v>
      </c>
      <c r="B145" s="16" t="s">
        <v>24</v>
      </c>
      <c r="C145" s="17">
        <v>0.27</v>
      </c>
      <c r="E145" t="s">
        <v>10</v>
      </c>
      <c r="F145">
        <v>0.2</v>
      </c>
      <c r="G145">
        <v>0.2</v>
      </c>
    </row>
    <row r="146" spans="1:7" x14ac:dyDescent="0.3">
      <c r="A146" t="s">
        <v>57</v>
      </c>
      <c r="B146" s="16" t="s">
        <v>23</v>
      </c>
      <c r="C146" s="17">
        <v>0.05</v>
      </c>
      <c r="E146" t="s">
        <v>10</v>
      </c>
      <c r="F146">
        <v>0.2</v>
      </c>
      <c r="G146">
        <v>0.2</v>
      </c>
    </row>
    <row r="147" spans="1:7" x14ac:dyDescent="0.3">
      <c r="A147" t="s">
        <v>57</v>
      </c>
      <c r="B147" s="16" t="s">
        <v>22</v>
      </c>
      <c r="C147" s="17">
        <v>2220</v>
      </c>
      <c r="E147" t="s">
        <v>18</v>
      </c>
      <c r="F147">
        <v>1.2</v>
      </c>
      <c r="G147">
        <v>1.2</v>
      </c>
    </row>
    <row r="148" spans="1:7" x14ac:dyDescent="0.3">
      <c r="A148" t="s">
        <v>57</v>
      </c>
      <c r="B148" s="13" t="s">
        <v>21</v>
      </c>
      <c r="C148" s="14">
        <v>52.5</v>
      </c>
    </row>
    <row r="149" spans="1:7" x14ac:dyDescent="0.3">
      <c r="A149" t="s">
        <v>57</v>
      </c>
      <c r="B149" s="9" t="s">
        <v>20</v>
      </c>
      <c r="C149" s="11">
        <v>1930000000</v>
      </c>
      <c r="D149" s="11">
        <v>1930000000</v>
      </c>
      <c r="E149" t="s">
        <v>18</v>
      </c>
      <c r="F149">
        <v>1.3</v>
      </c>
      <c r="G149">
        <v>3</v>
      </c>
    </row>
    <row r="150" spans="1:7" x14ac:dyDescent="0.3">
      <c r="A150" t="s">
        <v>57</v>
      </c>
      <c r="B150" s="9" t="s">
        <v>19</v>
      </c>
      <c r="C150" s="11">
        <f>10^1.927</f>
        <v>84.527884516029047</v>
      </c>
      <c r="D150" s="11">
        <f>10^1.927</f>
        <v>84.527884516029047</v>
      </c>
      <c r="E150" t="s">
        <v>18</v>
      </c>
      <c r="F150">
        <v>1.3</v>
      </c>
      <c r="G150">
        <v>3</v>
      </c>
    </row>
    <row r="151" spans="1:7" x14ac:dyDescent="0.3">
      <c r="A151" t="s">
        <v>57</v>
      </c>
      <c r="B151" s="9" t="s">
        <v>42</v>
      </c>
      <c r="C151" s="11">
        <f>10^0.362</f>
        <v>2.3014418174085085</v>
      </c>
      <c r="D151" s="11">
        <f>10^0.362</f>
        <v>2.3014418174085085</v>
      </c>
    </row>
    <row r="152" spans="1:7" x14ac:dyDescent="0.3">
      <c r="A152" t="s">
        <v>57</v>
      </c>
      <c r="B152" s="9" t="s">
        <v>43</v>
      </c>
      <c r="C152" s="11">
        <f>20^0.124</f>
        <v>1.4498655121951789</v>
      </c>
      <c r="D152" s="11">
        <f>20^0.124</f>
        <v>1.4498655121951789</v>
      </c>
    </row>
    <row r="153" spans="1:7" x14ac:dyDescent="0.3">
      <c r="A153" t="s">
        <v>57</v>
      </c>
      <c r="B153" s="9" t="s">
        <v>44</v>
      </c>
      <c r="C153" s="11">
        <f>10^0.507</f>
        <v>3.2136605386403176</v>
      </c>
      <c r="D153" s="11">
        <f>10^0.507</f>
        <v>3.2136605386403176</v>
      </c>
    </row>
    <row r="154" spans="1:7" x14ac:dyDescent="0.3">
      <c r="A154" t="s">
        <v>57</v>
      </c>
      <c r="B154" s="9" t="s">
        <v>45</v>
      </c>
      <c r="C154" s="11">
        <f>10^0.362</f>
        <v>2.3014418174085085</v>
      </c>
      <c r="D154" s="11">
        <f>10^0.362</f>
        <v>2.3014418174085085</v>
      </c>
    </row>
    <row r="155" spans="1:7" x14ac:dyDescent="0.3">
      <c r="A155" t="s">
        <v>57</v>
      </c>
      <c r="B155" s="9" t="s">
        <v>46</v>
      </c>
      <c r="C155" s="11">
        <f>10^-0.699</f>
        <v>0.19998618696327441</v>
      </c>
      <c r="D155" s="11">
        <f>10^-0.699</f>
        <v>0.19998618696327441</v>
      </c>
    </row>
    <row r="156" spans="1:7" x14ac:dyDescent="0.3">
      <c r="A156" t="s">
        <v>57</v>
      </c>
      <c r="B156" s="9" t="s">
        <v>17</v>
      </c>
      <c r="C156" s="11">
        <v>2E-3</v>
      </c>
      <c r="D156" s="11">
        <v>2E-3</v>
      </c>
      <c r="E156" t="s">
        <v>18</v>
      </c>
      <c r="F156">
        <v>2</v>
      </c>
      <c r="G156">
        <v>3</v>
      </c>
    </row>
    <row r="157" spans="1:7" x14ac:dyDescent="0.3">
      <c r="A157" t="s">
        <v>57</v>
      </c>
      <c r="B157" s="9" t="s">
        <v>16</v>
      </c>
      <c r="C157" s="11">
        <v>2.87E-2</v>
      </c>
      <c r="D157" s="11">
        <v>2.87E-2</v>
      </c>
      <c r="E157" t="s">
        <v>18</v>
      </c>
      <c r="F157">
        <v>2</v>
      </c>
      <c r="G157">
        <v>3</v>
      </c>
    </row>
    <row r="158" spans="1:7" x14ac:dyDescent="0.3">
      <c r="A158" t="s">
        <v>57</v>
      </c>
      <c r="B158" s="9" t="s">
        <v>15</v>
      </c>
      <c r="C158" s="11">
        <v>0</v>
      </c>
    </row>
    <row r="159" spans="1:7" x14ac:dyDescent="0.3">
      <c r="A159" t="s">
        <v>57</v>
      </c>
      <c r="B159" s="9" t="s">
        <v>14</v>
      </c>
      <c r="C159" s="11">
        <v>0</v>
      </c>
    </row>
    <row r="160" spans="1:7" x14ac:dyDescent="0.3">
      <c r="A160" t="s">
        <v>57</v>
      </c>
      <c r="B160" s="9" t="s">
        <v>13</v>
      </c>
      <c r="C160" s="11">
        <v>0</v>
      </c>
    </row>
    <row r="161" spans="1:7" x14ac:dyDescent="0.3">
      <c r="A161" t="s">
        <v>57</v>
      </c>
      <c r="B161" s="9" t="s">
        <v>12</v>
      </c>
      <c r="C161" s="11">
        <v>0.36</v>
      </c>
      <c r="D161" s="11">
        <v>0.36</v>
      </c>
      <c r="E161" t="s">
        <v>18</v>
      </c>
      <c r="F161">
        <v>2</v>
      </c>
      <c r="G161">
        <v>3</v>
      </c>
    </row>
    <row r="162" spans="1:7" x14ac:dyDescent="0.3">
      <c r="A162" t="s">
        <v>57</v>
      </c>
      <c r="B162" s="9" t="s">
        <v>84</v>
      </c>
      <c r="C162" s="11">
        <v>0.39900000000000002</v>
      </c>
      <c r="D162" s="11">
        <v>0.39900000000000002</v>
      </c>
      <c r="E162" t="s">
        <v>10</v>
      </c>
      <c r="F162">
        <v>0.2</v>
      </c>
      <c r="G162">
        <v>0.2</v>
      </c>
    </row>
    <row r="163" spans="1:7" x14ac:dyDescent="0.3">
      <c r="A163" t="s">
        <v>57</v>
      </c>
      <c r="B163" s="9" t="s">
        <v>11</v>
      </c>
      <c r="C163" s="11">
        <v>1</v>
      </c>
      <c r="E163" t="s">
        <v>10</v>
      </c>
      <c r="F163">
        <v>0.2</v>
      </c>
      <c r="G163">
        <v>0.2</v>
      </c>
    </row>
    <row r="164" spans="1:7" x14ac:dyDescent="0.3">
      <c r="A164" t="s">
        <v>57</v>
      </c>
      <c r="B164" s="9" t="s">
        <v>9</v>
      </c>
      <c r="C164" s="11">
        <v>1</v>
      </c>
      <c r="E164" t="s">
        <v>18</v>
      </c>
      <c r="F164">
        <v>2</v>
      </c>
      <c r="G164">
        <v>3</v>
      </c>
    </row>
    <row r="165" spans="1:7" x14ac:dyDescent="0.3">
      <c r="A165" t="s">
        <v>57</v>
      </c>
      <c r="B165" s="9"/>
      <c r="C165" s="11"/>
    </row>
    <row r="166" spans="1:7" x14ac:dyDescent="0.3">
      <c r="A166" t="s">
        <v>57</v>
      </c>
      <c r="B166" s="13" t="s">
        <v>8</v>
      </c>
      <c r="C166" s="14">
        <v>1</v>
      </c>
    </row>
    <row r="167" spans="1:7" x14ac:dyDescent="0.3">
      <c r="A167" s="10" t="s">
        <v>58</v>
      </c>
      <c r="B167" s="16" t="s">
        <v>35</v>
      </c>
      <c r="C167" s="17">
        <v>70</v>
      </c>
    </row>
    <row r="168" spans="1:7" x14ac:dyDescent="0.3">
      <c r="A168" t="s">
        <v>58</v>
      </c>
      <c r="B168" s="16" t="s">
        <v>34</v>
      </c>
      <c r="C168" s="17">
        <v>190</v>
      </c>
    </row>
    <row r="169" spans="1:7" x14ac:dyDescent="0.3">
      <c r="A169" t="s">
        <v>58</v>
      </c>
      <c r="B169" s="16" t="s">
        <v>33</v>
      </c>
      <c r="C169" s="17">
        <v>0.20899999999999999</v>
      </c>
      <c r="E169" t="s">
        <v>10</v>
      </c>
      <c r="F169">
        <v>0.2</v>
      </c>
      <c r="G169">
        <v>0.2</v>
      </c>
    </row>
    <row r="170" spans="1:7" x14ac:dyDescent="0.3">
      <c r="A170" t="s">
        <v>58</v>
      </c>
      <c r="B170" s="16" t="s">
        <v>32</v>
      </c>
      <c r="C170" s="17">
        <v>0.105</v>
      </c>
      <c r="E170" t="s">
        <v>10</v>
      </c>
      <c r="F170">
        <v>0.2</v>
      </c>
      <c r="G170">
        <v>0.2</v>
      </c>
    </row>
    <row r="171" spans="1:7" x14ac:dyDescent="0.3">
      <c r="A171" t="s">
        <v>58</v>
      </c>
      <c r="B171" s="16" t="s">
        <v>31</v>
      </c>
      <c r="C171" s="17">
        <v>2.4E-2</v>
      </c>
      <c r="E171" t="s">
        <v>10</v>
      </c>
      <c r="F171">
        <v>0.2</v>
      </c>
      <c r="G171">
        <v>0.2</v>
      </c>
    </row>
    <row r="172" spans="1:7" x14ac:dyDescent="0.3">
      <c r="A172" t="s">
        <v>58</v>
      </c>
      <c r="B172" s="16" t="s">
        <v>30</v>
      </c>
      <c r="C172" s="17">
        <v>6.8000000000000005E-2</v>
      </c>
      <c r="E172" t="s">
        <v>10</v>
      </c>
      <c r="F172">
        <v>0.2</v>
      </c>
      <c r="G172">
        <v>0.2</v>
      </c>
    </row>
    <row r="173" spans="1:7" x14ac:dyDescent="0.3">
      <c r="A173" t="s">
        <v>58</v>
      </c>
      <c r="B173" s="16" t="s">
        <v>29</v>
      </c>
      <c r="C173" s="17">
        <v>1E-4</v>
      </c>
    </row>
    <row r="174" spans="1:7" x14ac:dyDescent="0.3">
      <c r="A174" t="s">
        <v>58</v>
      </c>
      <c r="B174" s="16" t="s">
        <v>28</v>
      </c>
      <c r="C174" s="17">
        <v>1.2200000000000001E-2</v>
      </c>
    </row>
    <row r="175" spans="1:7" x14ac:dyDescent="0.3">
      <c r="A175" t="s">
        <v>58</v>
      </c>
      <c r="B175" s="16" t="s">
        <v>27</v>
      </c>
      <c r="C175" s="17">
        <v>4.8</v>
      </c>
      <c r="E175" t="s">
        <v>18</v>
      </c>
      <c r="F175">
        <v>1.2</v>
      </c>
      <c r="G175">
        <v>1.2</v>
      </c>
    </row>
    <row r="176" spans="1:7" x14ac:dyDescent="0.3">
      <c r="A176" t="s">
        <v>58</v>
      </c>
      <c r="B176" s="16" t="s">
        <v>26</v>
      </c>
      <c r="C176" s="17">
        <v>8.5000000000000006E-2</v>
      </c>
      <c r="E176" t="s">
        <v>10</v>
      </c>
      <c r="F176">
        <v>0.2</v>
      </c>
      <c r="G176">
        <v>0.2</v>
      </c>
    </row>
    <row r="177" spans="1:7" x14ac:dyDescent="0.3">
      <c r="A177" t="s">
        <v>58</v>
      </c>
      <c r="B177" s="16" t="s">
        <v>25</v>
      </c>
      <c r="C177" s="17">
        <v>0.12</v>
      </c>
      <c r="E177" t="s">
        <v>10</v>
      </c>
      <c r="F177">
        <v>0.2</v>
      </c>
      <c r="G177">
        <v>0.2</v>
      </c>
    </row>
    <row r="178" spans="1:7" x14ac:dyDescent="0.3">
      <c r="A178" t="s">
        <v>58</v>
      </c>
      <c r="B178" s="16" t="s">
        <v>24</v>
      </c>
      <c r="C178" s="17">
        <v>0.27</v>
      </c>
      <c r="E178" t="s">
        <v>10</v>
      </c>
      <c r="F178">
        <v>0.2</v>
      </c>
      <c r="G178">
        <v>0.2</v>
      </c>
    </row>
    <row r="179" spans="1:7" x14ac:dyDescent="0.3">
      <c r="A179" t="s">
        <v>58</v>
      </c>
      <c r="B179" s="16" t="s">
        <v>23</v>
      </c>
      <c r="C179" s="17">
        <v>0.05</v>
      </c>
      <c r="E179" t="s">
        <v>10</v>
      </c>
      <c r="F179">
        <v>0.2</v>
      </c>
      <c r="G179">
        <v>0.2</v>
      </c>
    </row>
    <row r="180" spans="1:7" x14ac:dyDescent="0.3">
      <c r="A180" t="s">
        <v>58</v>
      </c>
      <c r="B180" s="16" t="s">
        <v>22</v>
      </c>
      <c r="C180" s="17">
        <v>2220</v>
      </c>
      <c r="E180" t="s">
        <v>18</v>
      </c>
      <c r="F180">
        <v>1.2</v>
      </c>
      <c r="G180">
        <v>1.2</v>
      </c>
    </row>
    <row r="181" spans="1:7" x14ac:dyDescent="0.3">
      <c r="A181" t="s">
        <v>58</v>
      </c>
      <c r="B181" s="13" t="s">
        <v>21</v>
      </c>
      <c r="C181" s="14">
        <v>52.5</v>
      </c>
    </row>
    <row r="182" spans="1:7" x14ac:dyDescent="0.3">
      <c r="A182" t="s">
        <v>58</v>
      </c>
      <c r="B182" s="9" t="s">
        <v>20</v>
      </c>
      <c r="C182" s="11">
        <v>483000000000000</v>
      </c>
      <c r="D182" s="11">
        <v>483000000000000</v>
      </c>
      <c r="E182" t="s">
        <v>18</v>
      </c>
      <c r="F182">
        <v>1.3</v>
      </c>
      <c r="G182">
        <v>3</v>
      </c>
    </row>
    <row r="183" spans="1:7" x14ac:dyDescent="0.3">
      <c r="A183" t="s">
        <v>58</v>
      </c>
      <c r="B183" s="9" t="s">
        <v>19</v>
      </c>
      <c r="C183" s="11">
        <f>10^0.481</f>
        <v>3.0269134281013059</v>
      </c>
      <c r="D183" s="11">
        <f>10^0.481</f>
        <v>3.0269134281013059</v>
      </c>
      <c r="E183" t="s">
        <v>18</v>
      </c>
      <c r="F183">
        <v>1.3</v>
      </c>
      <c r="G183">
        <v>3</v>
      </c>
    </row>
    <row r="184" spans="1:7" x14ac:dyDescent="0.3">
      <c r="A184" t="s">
        <v>58</v>
      </c>
      <c r="B184" s="9" t="s">
        <v>42</v>
      </c>
      <c r="C184" s="11">
        <f>10^-0.092</f>
        <v>0.80909589917838232</v>
      </c>
      <c r="D184" s="11">
        <f>10^-0.092</f>
        <v>0.80909589917838232</v>
      </c>
    </row>
    <row r="185" spans="1:7" x14ac:dyDescent="0.3">
      <c r="A185" t="s">
        <v>58</v>
      </c>
      <c r="B185" s="9" t="s">
        <v>43</v>
      </c>
      <c r="C185" s="11">
        <f>10^-0.066</f>
        <v>0.85901352150539567</v>
      </c>
      <c r="D185" s="11">
        <f>10^-0.066</f>
        <v>0.85901352150539567</v>
      </c>
    </row>
    <row r="186" spans="1:7" x14ac:dyDescent="0.3">
      <c r="A186" t="s">
        <v>58</v>
      </c>
      <c r="B186" s="9" t="s">
        <v>44</v>
      </c>
      <c r="C186" s="11">
        <f>10^-0.201</f>
        <v>0.6295061828571975</v>
      </c>
      <c r="D186" s="11">
        <f>10^-0.201</f>
        <v>0.6295061828571975</v>
      </c>
    </row>
    <row r="187" spans="1:7" x14ac:dyDescent="0.3">
      <c r="A187" t="s">
        <v>58</v>
      </c>
      <c r="B187" s="9" t="s">
        <v>45</v>
      </c>
      <c r="C187" s="11">
        <f>10^-0.092</f>
        <v>0.80909589917838232</v>
      </c>
      <c r="D187" s="11">
        <f>10^-0.092</f>
        <v>0.80909589917838232</v>
      </c>
    </row>
    <row r="188" spans="1:7" x14ac:dyDescent="0.3">
      <c r="A188" t="s">
        <v>58</v>
      </c>
      <c r="B188" s="9" t="s">
        <v>46</v>
      </c>
      <c r="C188" s="11">
        <f>10^0.551</f>
        <v>3.5563131856898544</v>
      </c>
      <c r="D188" s="11">
        <f>10^0.551</f>
        <v>3.5563131856898544</v>
      </c>
    </row>
    <row r="189" spans="1:7" x14ac:dyDescent="0.3">
      <c r="A189" t="s">
        <v>58</v>
      </c>
      <c r="B189" s="9" t="s">
        <v>17</v>
      </c>
      <c r="C189" s="11">
        <v>3.0000000000000001E-5</v>
      </c>
      <c r="D189" s="11">
        <v>3.0000000000000001E-5</v>
      </c>
      <c r="E189" t="s">
        <v>18</v>
      </c>
      <c r="F189">
        <v>2</v>
      </c>
      <c r="G189">
        <v>3</v>
      </c>
    </row>
    <row r="190" spans="1:7" x14ac:dyDescent="0.3">
      <c r="A190" t="s">
        <v>58</v>
      </c>
      <c r="B190" s="9" t="s">
        <v>16</v>
      </c>
      <c r="C190" s="11">
        <v>0.185</v>
      </c>
      <c r="D190" s="11">
        <v>0.185</v>
      </c>
      <c r="E190" t="s">
        <v>18</v>
      </c>
      <c r="F190">
        <v>2</v>
      </c>
      <c r="G190">
        <v>3</v>
      </c>
    </row>
    <row r="191" spans="1:7" x14ac:dyDescent="0.3">
      <c r="A191" t="s">
        <v>58</v>
      </c>
      <c r="B191" s="9" t="s">
        <v>15</v>
      </c>
      <c r="C191" s="11">
        <v>0</v>
      </c>
    </row>
    <row r="192" spans="1:7" x14ac:dyDescent="0.3">
      <c r="A192" t="s">
        <v>58</v>
      </c>
      <c r="B192" s="9" t="s">
        <v>14</v>
      </c>
      <c r="C192" s="11">
        <v>0</v>
      </c>
    </row>
    <row r="193" spans="1:7" x14ac:dyDescent="0.3">
      <c r="A193" t="s">
        <v>58</v>
      </c>
      <c r="B193" s="9" t="s">
        <v>13</v>
      </c>
      <c r="C193" s="11">
        <v>0</v>
      </c>
    </row>
    <row r="194" spans="1:7" x14ac:dyDescent="0.3">
      <c r="A194" t="s">
        <v>58</v>
      </c>
      <c r="B194" s="9" t="s">
        <v>12</v>
      </c>
      <c r="C194" s="11">
        <v>0.496</v>
      </c>
      <c r="D194" s="11">
        <v>0.496</v>
      </c>
      <c r="E194" t="s">
        <v>18</v>
      </c>
      <c r="F194">
        <v>2</v>
      </c>
      <c r="G194">
        <v>3</v>
      </c>
    </row>
    <row r="195" spans="1:7" x14ac:dyDescent="0.3">
      <c r="A195" t="s">
        <v>58</v>
      </c>
      <c r="B195" s="9" t="s">
        <v>84</v>
      </c>
      <c r="C195" s="11">
        <v>0.98</v>
      </c>
      <c r="D195" s="11">
        <v>0.98</v>
      </c>
      <c r="E195" t="s">
        <v>10</v>
      </c>
      <c r="F195">
        <v>0.2</v>
      </c>
      <c r="G195">
        <v>0.2</v>
      </c>
    </row>
    <row r="196" spans="1:7" x14ac:dyDescent="0.3">
      <c r="A196" t="s">
        <v>58</v>
      </c>
      <c r="B196" s="9" t="s">
        <v>11</v>
      </c>
      <c r="C196" s="11">
        <v>1</v>
      </c>
      <c r="E196" t="s">
        <v>10</v>
      </c>
      <c r="F196">
        <v>0.2</v>
      </c>
      <c r="G196">
        <v>0.2</v>
      </c>
    </row>
    <row r="197" spans="1:7" x14ac:dyDescent="0.3">
      <c r="A197" t="s">
        <v>58</v>
      </c>
      <c r="B197" s="9" t="s">
        <v>9</v>
      </c>
      <c r="C197" s="11">
        <v>1</v>
      </c>
      <c r="E197" t="s">
        <v>18</v>
      </c>
      <c r="F197">
        <v>2</v>
      </c>
      <c r="G197">
        <v>3</v>
      </c>
    </row>
    <row r="198" spans="1:7" x14ac:dyDescent="0.3">
      <c r="A198" t="s">
        <v>58</v>
      </c>
      <c r="B198" s="9"/>
      <c r="C198" s="11"/>
    </row>
    <row r="199" spans="1:7" x14ac:dyDescent="0.3">
      <c r="A199" t="s">
        <v>58</v>
      </c>
      <c r="B199" s="13" t="s">
        <v>8</v>
      </c>
      <c r="C199" s="14">
        <v>1</v>
      </c>
    </row>
    <row r="200" spans="1:7" x14ac:dyDescent="0.3">
      <c r="A200" s="10" t="s">
        <v>41</v>
      </c>
      <c r="B200" s="16" t="s">
        <v>35</v>
      </c>
      <c r="C200" s="17">
        <v>70</v>
      </c>
    </row>
    <row r="201" spans="1:7" x14ac:dyDescent="0.3">
      <c r="A201" t="s">
        <v>41</v>
      </c>
      <c r="B201" s="16" t="s">
        <v>34</v>
      </c>
      <c r="C201" s="17">
        <v>190</v>
      </c>
    </row>
    <row r="202" spans="1:7" x14ac:dyDescent="0.3">
      <c r="A202" t="s">
        <v>41</v>
      </c>
      <c r="B202" s="16" t="s">
        <v>33</v>
      </c>
      <c r="C202" s="17">
        <v>0.20899999999999999</v>
      </c>
      <c r="E202" t="s">
        <v>10</v>
      </c>
      <c r="F202">
        <v>0.2</v>
      </c>
      <c r="G202">
        <v>0.2</v>
      </c>
    </row>
    <row r="203" spans="1:7" x14ac:dyDescent="0.3">
      <c r="A203" t="s">
        <v>41</v>
      </c>
      <c r="B203" s="16" t="s">
        <v>32</v>
      </c>
      <c r="C203" s="17">
        <v>0.105</v>
      </c>
      <c r="E203" t="s">
        <v>10</v>
      </c>
      <c r="F203">
        <v>0.2</v>
      </c>
      <c r="G203">
        <v>0.2</v>
      </c>
    </row>
    <row r="204" spans="1:7" x14ac:dyDescent="0.3">
      <c r="A204" t="s">
        <v>41</v>
      </c>
      <c r="B204" s="16" t="s">
        <v>31</v>
      </c>
      <c r="C204" s="17">
        <v>2.4E-2</v>
      </c>
      <c r="E204" t="s">
        <v>10</v>
      </c>
      <c r="F204">
        <v>0.2</v>
      </c>
      <c r="G204">
        <v>0.2</v>
      </c>
    </row>
    <row r="205" spans="1:7" x14ac:dyDescent="0.3">
      <c r="A205" t="s">
        <v>41</v>
      </c>
      <c r="B205" s="16" t="s">
        <v>30</v>
      </c>
      <c r="C205" s="17">
        <v>6.8000000000000005E-2</v>
      </c>
      <c r="E205" t="s">
        <v>10</v>
      </c>
      <c r="F205">
        <v>0.2</v>
      </c>
      <c r="G205">
        <v>0.2</v>
      </c>
    </row>
    <row r="206" spans="1:7" x14ac:dyDescent="0.3">
      <c r="A206" t="s">
        <v>41</v>
      </c>
      <c r="B206" s="16" t="s">
        <v>29</v>
      </c>
      <c r="C206" s="17">
        <v>1E-4</v>
      </c>
    </row>
    <row r="207" spans="1:7" x14ac:dyDescent="0.3">
      <c r="A207" t="s">
        <v>41</v>
      </c>
      <c r="B207" s="16" t="s">
        <v>28</v>
      </c>
      <c r="C207" s="17">
        <v>1.2200000000000001E-2</v>
      </c>
    </row>
    <row r="208" spans="1:7" x14ac:dyDescent="0.3">
      <c r="A208" t="s">
        <v>41</v>
      </c>
      <c r="B208" s="16" t="s">
        <v>27</v>
      </c>
      <c r="C208" s="17">
        <v>4.8</v>
      </c>
      <c r="E208" t="s">
        <v>18</v>
      </c>
      <c r="F208">
        <v>1.2</v>
      </c>
      <c r="G208">
        <v>1.2</v>
      </c>
    </row>
    <row r="209" spans="1:7" x14ac:dyDescent="0.3">
      <c r="A209" t="s">
        <v>41</v>
      </c>
      <c r="B209" s="16" t="s">
        <v>26</v>
      </c>
      <c r="C209" s="17">
        <v>8.5000000000000006E-2</v>
      </c>
      <c r="E209" t="s">
        <v>10</v>
      </c>
      <c r="F209">
        <v>0.2</v>
      </c>
      <c r="G209">
        <v>0.2</v>
      </c>
    </row>
    <row r="210" spans="1:7" x14ac:dyDescent="0.3">
      <c r="A210" t="s">
        <v>41</v>
      </c>
      <c r="B210" s="16" t="s">
        <v>25</v>
      </c>
      <c r="C210" s="17">
        <v>0.12</v>
      </c>
      <c r="E210" t="s">
        <v>10</v>
      </c>
      <c r="F210">
        <v>0.2</v>
      </c>
      <c r="G210">
        <v>0.2</v>
      </c>
    </row>
    <row r="211" spans="1:7" x14ac:dyDescent="0.3">
      <c r="A211" t="s">
        <v>41</v>
      </c>
      <c r="B211" s="16" t="s">
        <v>24</v>
      </c>
      <c r="C211" s="17">
        <v>0.27</v>
      </c>
      <c r="E211" t="s">
        <v>10</v>
      </c>
      <c r="F211">
        <v>0.2</v>
      </c>
      <c r="G211">
        <v>0.2</v>
      </c>
    </row>
    <row r="212" spans="1:7" x14ac:dyDescent="0.3">
      <c r="A212" t="s">
        <v>41</v>
      </c>
      <c r="B212" s="16" t="s">
        <v>23</v>
      </c>
      <c r="C212" s="17">
        <v>0.05</v>
      </c>
      <c r="E212" t="s">
        <v>10</v>
      </c>
      <c r="F212">
        <v>0.2</v>
      </c>
      <c r="G212">
        <v>0.2</v>
      </c>
    </row>
    <row r="213" spans="1:7" x14ac:dyDescent="0.3">
      <c r="A213" t="s">
        <v>41</v>
      </c>
      <c r="B213" s="16" t="s">
        <v>22</v>
      </c>
      <c r="C213" s="17">
        <v>2220</v>
      </c>
      <c r="E213" t="s">
        <v>18</v>
      </c>
      <c r="F213">
        <v>1.2</v>
      </c>
      <c r="G213">
        <v>1.2</v>
      </c>
    </row>
    <row r="214" spans="1:7" x14ac:dyDescent="0.3">
      <c r="A214" t="s">
        <v>41</v>
      </c>
      <c r="B214" s="13" t="s">
        <v>21</v>
      </c>
      <c r="C214" s="14">
        <v>52.5</v>
      </c>
    </row>
    <row r="215" spans="1:7" x14ac:dyDescent="0.3">
      <c r="A215" t="s">
        <v>41</v>
      </c>
      <c r="B215" s="9" t="s">
        <v>20</v>
      </c>
      <c r="C215" s="8">
        <v>768000000</v>
      </c>
      <c r="D215" s="8">
        <v>768000000</v>
      </c>
      <c r="E215" t="s">
        <v>18</v>
      </c>
      <c r="F215">
        <v>1.3</v>
      </c>
      <c r="G215">
        <v>3</v>
      </c>
    </row>
    <row r="216" spans="1:7" x14ac:dyDescent="0.3">
      <c r="A216" t="s">
        <v>41</v>
      </c>
      <c r="B216" s="9" t="s">
        <v>19</v>
      </c>
      <c r="C216" s="8">
        <f>10^2.081</f>
        <v>120.50359403717979</v>
      </c>
      <c r="D216" s="8">
        <f>10^2.081</f>
        <v>120.50359403717979</v>
      </c>
      <c r="E216" t="s">
        <v>18</v>
      </c>
      <c r="F216">
        <v>1.3</v>
      </c>
      <c r="G216">
        <v>3</v>
      </c>
    </row>
    <row r="217" spans="1:7" x14ac:dyDescent="0.3">
      <c r="A217" t="s">
        <v>41</v>
      </c>
      <c r="B217" s="9" t="s">
        <v>42</v>
      </c>
      <c r="C217" s="8">
        <f>10^0.543</f>
        <v>3.4914031547858624</v>
      </c>
      <c r="D217" s="8">
        <f>10^0.543</f>
        <v>3.4914031547858624</v>
      </c>
    </row>
    <row r="218" spans="1:7" x14ac:dyDescent="0.3">
      <c r="A218" t="s">
        <v>41</v>
      </c>
      <c r="B218" s="9" t="s">
        <v>43</v>
      </c>
      <c r="C218" s="8">
        <f>10^0.124</f>
        <v>1.3304544179780911</v>
      </c>
      <c r="D218" s="8">
        <f>10^0.124</f>
        <v>1.3304544179780911</v>
      </c>
    </row>
    <row r="219" spans="1:7" x14ac:dyDescent="0.3">
      <c r="A219" t="s">
        <v>41</v>
      </c>
      <c r="B219" s="9" t="s">
        <v>44</v>
      </c>
      <c r="C219" s="8">
        <f>10^0.72</f>
        <v>5.2480746024977263</v>
      </c>
      <c r="D219" s="8">
        <f>10^0.72</f>
        <v>5.2480746024977263</v>
      </c>
    </row>
    <row r="220" spans="1:7" x14ac:dyDescent="0.3">
      <c r="A220" t="s">
        <v>41</v>
      </c>
      <c r="B220" s="9" t="s">
        <v>45</v>
      </c>
      <c r="C220" s="8">
        <f>10^0.543</f>
        <v>3.4914031547858624</v>
      </c>
      <c r="D220" s="8">
        <f>10^0.543</f>
        <v>3.4914031547858624</v>
      </c>
    </row>
    <row r="221" spans="1:7" x14ac:dyDescent="0.3">
      <c r="A221" t="s">
        <v>41</v>
      </c>
      <c r="B221" s="9" t="s">
        <v>46</v>
      </c>
      <c r="C221" s="8">
        <f>10^-0.699</f>
        <v>0.19998618696327441</v>
      </c>
      <c r="D221" s="8">
        <f>10^-0.699</f>
        <v>0.19998618696327441</v>
      </c>
    </row>
    <row r="222" spans="1:7" x14ac:dyDescent="0.3">
      <c r="A222" t="s">
        <v>41</v>
      </c>
      <c r="B222" s="9" t="s">
        <v>17</v>
      </c>
      <c r="C222" s="8">
        <v>3.0000000000000001E-3</v>
      </c>
      <c r="D222" s="8">
        <v>3.0000000000000001E-3</v>
      </c>
      <c r="E222" t="s">
        <v>18</v>
      </c>
      <c r="F222">
        <v>2</v>
      </c>
      <c r="G222">
        <v>3</v>
      </c>
    </row>
    <row r="223" spans="1:7" x14ac:dyDescent="0.3">
      <c r="A223" t="s">
        <v>41</v>
      </c>
      <c r="B223" s="9" t="s">
        <v>16</v>
      </c>
      <c r="C223" s="8">
        <v>1.09E-2</v>
      </c>
      <c r="D223" s="8">
        <v>1.09E-2</v>
      </c>
      <c r="E223" t="s">
        <v>18</v>
      </c>
      <c r="F223">
        <v>2</v>
      </c>
      <c r="G223">
        <v>3</v>
      </c>
    </row>
    <row r="224" spans="1:7" x14ac:dyDescent="0.3">
      <c r="A224" t="s">
        <v>41</v>
      </c>
      <c r="B224" s="9" t="s">
        <v>15</v>
      </c>
      <c r="C224" s="11">
        <v>0</v>
      </c>
    </row>
    <row r="225" spans="1:7" x14ac:dyDescent="0.3">
      <c r="A225" t="s">
        <v>41</v>
      </c>
      <c r="B225" s="9" t="s">
        <v>14</v>
      </c>
      <c r="C225" s="11">
        <v>0</v>
      </c>
    </row>
    <row r="226" spans="1:7" x14ac:dyDescent="0.3">
      <c r="A226" t="s">
        <v>41</v>
      </c>
      <c r="B226" s="9" t="s">
        <v>13</v>
      </c>
      <c r="C226" s="11">
        <v>0</v>
      </c>
    </row>
    <row r="227" spans="1:7" x14ac:dyDescent="0.3">
      <c r="A227" t="s">
        <v>41</v>
      </c>
      <c r="B227" s="9" t="s">
        <v>12</v>
      </c>
      <c r="C227" s="8">
        <v>1.4999999999999999E-2</v>
      </c>
      <c r="D227" s="8">
        <v>1.4999999999999999E-2</v>
      </c>
      <c r="E227" t="s">
        <v>18</v>
      </c>
      <c r="F227">
        <v>2</v>
      </c>
      <c r="G227">
        <v>3</v>
      </c>
    </row>
    <row r="228" spans="1:7" x14ac:dyDescent="0.3">
      <c r="A228" t="s">
        <v>41</v>
      </c>
      <c r="B228" s="9" t="s">
        <v>84</v>
      </c>
      <c r="C228" s="8">
        <v>0.152</v>
      </c>
      <c r="D228" s="8">
        <v>0.152</v>
      </c>
      <c r="E228" t="s">
        <v>10</v>
      </c>
      <c r="F228">
        <v>0.2</v>
      </c>
      <c r="G228">
        <v>0.2</v>
      </c>
    </row>
    <row r="229" spans="1:7" x14ac:dyDescent="0.3">
      <c r="A229" t="s">
        <v>41</v>
      </c>
      <c r="B229" s="9" t="s">
        <v>11</v>
      </c>
      <c r="C229" s="11">
        <v>1</v>
      </c>
      <c r="E229" t="s">
        <v>10</v>
      </c>
      <c r="F229">
        <v>0.2</v>
      </c>
      <c r="G229">
        <v>0.2</v>
      </c>
    </row>
    <row r="230" spans="1:7" x14ac:dyDescent="0.3">
      <c r="A230" t="s">
        <v>41</v>
      </c>
      <c r="B230" s="9" t="s">
        <v>9</v>
      </c>
      <c r="C230" s="11">
        <v>1</v>
      </c>
      <c r="E230" t="s">
        <v>18</v>
      </c>
      <c r="F230">
        <v>2</v>
      </c>
      <c r="G230">
        <v>3</v>
      </c>
    </row>
    <row r="231" spans="1:7" x14ac:dyDescent="0.3">
      <c r="A231" t="s">
        <v>41</v>
      </c>
      <c r="B231" s="9"/>
      <c r="C231" s="11"/>
    </row>
    <row r="232" spans="1:7" x14ac:dyDescent="0.3">
      <c r="A232" t="s">
        <v>41</v>
      </c>
      <c r="B232" s="13" t="s">
        <v>8</v>
      </c>
      <c r="C232" s="14">
        <v>1</v>
      </c>
    </row>
    <row r="233" spans="1:7" x14ac:dyDescent="0.3">
      <c r="A233" s="10" t="s">
        <v>59</v>
      </c>
      <c r="B233" s="16" t="s">
        <v>35</v>
      </c>
      <c r="C233" s="17">
        <v>70</v>
      </c>
    </row>
    <row r="234" spans="1:7" x14ac:dyDescent="0.3">
      <c r="A234" t="s">
        <v>59</v>
      </c>
      <c r="B234" s="16" t="s">
        <v>34</v>
      </c>
      <c r="C234" s="17">
        <v>190</v>
      </c>
    </row>
    <row r="235" spans="1:7" x14ac:dyDescent="0.3">
      <c r="A235" t="s">
        <v>59</v>
      </c>
      <c r="B235" s="16" t="s">
        <v>33</v>
      </c>
      <c r="C235" s="17">
        <v>0.20899999999999999</v>
      </c>
      <c r="E235" t="s">
        <v>10</v>
      </c>
      <c r="F235">
        <v>0.2</v>
      </c>
      <c r="G235">
        <v>0.2</v>
      </c>
    </row>
    <row r="236" spans="1:7" x14ac:dyDescent="0.3">
      <c r="A236" t="s">
        <v>59</v>
      </c>
      <c r="B236" s="16" t="s">
        <v>32</v>
      </c>
      <c r="C236" s="17">
        <v>0.105</v>
      </c>
      <c r="E236" t="s">
        <v>10</v>
      </c>
      <c r="F236">
        <v>0.2</v>
      </c>
      <c r="G236">
        <v>0.2</v>
      </c>
    </row>
    <row r="237" spans="1:7" x14ac:dyDescent="0.3">
      <c r="A237" t="s">
        <v>59</v>
      </c>
      <c r="B237" s="16" t="s">
        <v>31</v>
      </c>
      <c r="C237" s="17">
        <v>2.4E-2</v>
      </c>
      <c r="E237" t="s">
        <v>10</v>
      </c>
      <c r="F237">
        <v>0.2</v>
      </c>
      <c r="G237">
        <v>0.2</v>
      </c>
    </row>
    <row r="238" spans="1:7" x14ac:dyDescent="0.3">
      <c r="A238" t="s">
        <v>59</v>
      </c>
      <c r="B238" s="16" t="s">
        <v>30</v>
      </c>
      <c r="C238" s="17">
        <v>6.8000000000000005E-2</v>
      </c>
      <c r="E238" t="s">
        <v>10</v>
      </c>
      <c r="F238">
        <v>0.2</v>
      </c>
      <c r="G238">
        <v>0.2</v>
      </c>
    </row>
    <row r="239" spans="1:7" x14ac:dyDescent="0.3">
      <c r="A239" t="s">
        <v>59</v>
      </c>
      <c r="B239" s="16" t="s">
        <v>29</v>
      </c>
      <c r="C239" s="17">
        <v>1E-4</v>
      </c>
    </row>
    <row r="240" spans="1:7" x14ac:dyDescent="0.3">
      <c r="A240" t="s">
        <v>59</v>
      </c>
      <c r="B240" s="16" t="s">
        <v>28</v>
      </c>
      <c r="C240" s="17">
        <v>1.2200000000000001E-2</v>
      </c>
    </row>
    <row r="241" spans="1:7" x14ac:dyDescent="0.3">
      <c r="A241" t="s">
        <v>59</v>
      </c>
      <c r="B241" s="16" t="s">
        <v>27</v>
      </c>
      <c r="C241" s="17">
        <v>4.8</v>
      </c>
      <c r="E241" t="s">
        <v>18</v>
      </c>
      <c r="F241">
        <v>1.2</v>
      </c>
      <c r="G241">
        <v>1.2</v>
      </c>
    </row>
    <row r="242" spans="1:7" x14ac:dyDescent="0.3">
      <c r="A242" t="s">
        <v>59</v>
      </c>
      <c r="B242" s="16" t="s">
        <v>26</v>
      </c>
      <c r="C242" s="17">
        <v>8.5000000000000006E-2</v>
      </c>
      <c r="E242" t="s">
        <v>10</v>
      </c>
      <c r="F242">
        <v>0.2</v>
      </c>
      <c r="G242">
        <v>0.2</v>
      </c>
    </row>
    <row r="243" spans="1:7" x14ac:dyDescent="0.3">
      <c r="A243" t="s">
        <v>59</v>
      </c>
      <c r="B243" s="16" t="s">
        <v>25</v>
      </c>
      <c r="C243" s="17">
        <v>0.12</v>
      </c>
      <c r="E243" t="s">
        <v>10</v>
      </c>
      <c r="F243">
        <v>0.2</v>
      </c>
      <c r="G243">
        <v>0.2</v>
      </c>
    </row>
    <row r="244" spans="1:7" x14ac:dyDescent="0.3">
      <c r="A244" t="s">
        <v>59</v>
      </c>
      <c r="B244" s="16" t="s">
        <v>24</v>
      </c>
      <c r="C244" s="17">
        <v>0.27</v>
      </c>
      <c r="E244" t="s">
        <v>10</v>
      </c>
      <c r="F244">
        <v>0.2</v>
      </c>
      <c r="G244">
        <v>0.2</v>
      </c>
    </row>
    <row r="245" spans="1:7" x14ac:dyDescent="0.3">
      <c r="A245" t="s">
        <v>59</v>
      </c>
      <c r="B245" s="16" t="s">
        <v>23</v>
      </c>
      <c r="C245" s="17">
        <v>0.05</v>
      </c>
      <c r="E245" t="s">
        <v>10</v>
      </c>
      <c r="F245">
        <v>0.2</v>
      </c>
      <c r="G245">
        <v>0.2</v>
      </c>
    </row>
    <row r="246" spans="1:7" x14ac:dyDescent="0.3">
      <c r="A246" t="s">
        <v>59</v>
      </c>
      <c r="B246" s="16" t="s">
        <v>22</v>
      </c>
      <c r="C246" s="17">
        <v>2220</v>
      </c>
      <c r="E246" t="s">
        <v>18</v>
      </c>
      <c r="F246">
        <v>1.2</v>
      </c>
      <c r="G246">
        <v>1.2</v>
      </c>
    </row>
    <row r="247" spans="1:7" x14ac:dyDescent="0.3">
      <c r="A247" t="s">
        <v>59</v>
      </c>
      <c r="B247" s="13" t="s">
        <v>21</v>
      </c>
      <c r="C247" s="14">
        <v>52.5</v>
      </c>
    </row>
    <row r="248" spans="1:7" x14ac:dyDescent="0.3">
      <c r="A248" t="s">
        <v>59</v>
      </c>
      <c r="B248" s="9" t="s">
        <v>20</v>
      </c>
      <c r="C248" s="11">
        <v>6400000000</v>
      </c>
      <c r="D248" s="11">
        <v>6400000000</v>
      </c>
      <c r="E248" t="s">
        <v>18</v>
      </c>
      <c r="F248">
        <v>1.3</v>
      </c>
      <c r="G248">
        <v>3</v>
      </c>
    </row>
    <row r="249" spans="1:7" x14ac:dyDescent="0.3">
      <c r="A249" t="s">
        <v>59</v>
      </c>
      <c r="B249" s="9" t="s">
        <v>19</v>
      </c>
      <c r="C249" s="11">
        <f>10^2.058</f>
        <v>114.28783347897719</v>
      </c>
      <c r="D249" s="11">
        <f>10^2.058</f>
        <v>114.28783347897719</v>
      </c>
      <c r="E249" t="s">
        <v>18</v>
      </c>
      <c r="F249">
        <v>1.3</v>
      </c>
      <c r="G249">
        <v>3</v>
      </c>
    </row>
    <row r="250" spans="1:7" x14ac:dyDescent="0.3">
      <c r="A250" t="s">
        <v>59</v>
      </c>
      <c r="B250" s="9" t="s">
        <v>42</v>
      </c>
      <c r="C250" s="11">
        <f>10^0.508</f>
        <v>3.221068791283435</v>
      </c>
      <c r="D250" s="11">
        <f>10^0.508</f>
        <v>3.221068791283435</v>
      </c>
    </row>
    <row r="251" spans="1:7" x14ac:dyDescent="0.3">
      <c r="A251" t="s">
        <v>59</v>
      </c>
      <c r="B251" s="9" t="s">
        <v>43</v>
      </c>
      <c r="C251" s="11">
        <f>10^0.13</f>
        <v>1.3489628825916538</v>
      </c>
      <c r="D251" s="11">
        <f>10^0.13</f>
        <v>1.3489628825916538</v>
      </c>
    </row>
    <row r="252" spans="1:7" x14ac:dyDescent="0.3">
      <c r="A252" t="s">
        <v>59</v>
      </c>
      <c r="B252" s="9" t="s">
        <v>44</v>
      </c>
      <c r="C252" s="11">
        <f>10^0.679</f>
        <v>4.77529273657691</v>
      </c>
      <c r="D252" s="11">
        <f>10^0.679</f>
        <v>4.77529273657691</v>
      </c>
    </row>
    <row r="253" spans="1:7" x14ac:dyDescent="0.3">
      <c r="A253" t="s">
        <v>59</v>
      </c>
      <c r="B253" s="9" t="s">
        <v>45</v>
      </c>
      <c r="C253" s="11">
        <f>10^0.508</f>
        <v>3.221068791283435</v>
      </c>
      <c r="D253" s="11">
        <f>10^0.508</f>
        <v>3.221068791283435</v>
      </c>
    </row>
    <row r="254" spans="1:7" x14ac:dyDescent="0.3">
      <c r="A254" t="s">
        <v>59</v>
      </c>
      <c r="B254" s="9" t="s">
        <v>46</v>
      </c>
      <c r="C254" s="11">
        <f>10^-0.699</f>
        <v>0.19998618696327441</v>
      </c>
      <c r="D254" s="11">
        <f>10^-0.699</f>
        <v>0.19998618696327441</v>
      </c>
    </row>
    <row r="255" spans="1:7" x14ac:dyDescent="0.3">
      <c r="A255" t="s">
        <v>59</v>
      </c>
      <c r="B255" s="9" t="s">
        <v>17</v>
      </c>
      <c r="C255" s="11">
        <v>3.0000000000000001E-3</v>
      </c>
      <c r="D255" s="11">
        <v>3.0000000000000001E-3</v>
      </c>
      <c r="E255" t="s">
        <v>18</v>
      </c>
      <c r="F255">
        <v>2</v>
      </c>
      <c r="G255">
        <v>3</v>
      </c>
    </row>
    <row r="256" spans="1:7" x14ac:dyDescent="0.3">
      <c r="A256" t="s">
        <v>59</v>
      </c>
      <c r="B256" s="9" t="s">
        <v>16</v>
      </c>
      <c r="C256" s="11">
        <v>1.4E-2</v>
      </c>
      <c r="D256" s="11">
        <v>1.4E-2</v>
      </c>
      <c r="E256" t="s">
        <v>18</v>
      </c>
      <c r="F256">
        <v>2</v>
      </c>
      <c r="G256">
        <v>3</v>
      </c>
    </row>
    <row r="257" spans="1:7" x14ac:dyDescent="0.3">
      <c r="A257" t="s">
        <v>59</v>
      </c>
      <c r="B257" s="9" t="s">
        <v>15</v>
      </c>
      <c r="C257" s="11">
        <v>0</v>
      </c>
    </row>
    <row r="258" spans="1:7" x14ac:dyDescent="0.3">
      <c r="A258" t="s">
        <v>59</v>
      </c>
      <c r="B258" s="9" t="s">
        <v>14</v>
      </c>
      <c r="C258" s="11">
        <v>0</v>
      </c>
    </row>
    <row r="259" spans="1:7" x14ac:dyDescent="0.3">
      <c r="A259" t="s">
        <v>59</v>
      </c>
      <c r="B259" s="9" t="s">
        <v>13</v>
      </c>
      <c r="C259" s="11">
        <v>0</v>
      </c>
    </row>
    <row r="260" spans="1:7" x14ac:dyDescent="0.3">
      <c r="A260" t="s">
        <v>59</v>
      </c>
      <c r="B260" s="9" t="s">
        <v>12</v>
      </c>
      <c r="C260" s="11">
        <v>1.2699999999999999E-2</v>
      </c>
      <c r="D260" s="11">
        <v>1.2699999999999999E-2</v>
      </c>
      <c r="E260" t="s">
        <v>18</v>
      </c>
      <c r="F260">
        <v>2</v>
      </c>
      <c r="G260">
        <v>3</v>
      </c>
    </row>
    <row r="261" spans="1:7" x14ac:dyDescent="0.3">
      <c r="A261" t="s">
        <v>59</v>
      </c>
      <c r="B261" s="9" t="s">
        <v>84</v>
      </c>
      <c r="C261" s="11">
        <v>0.19400000000000001</v>
      </c>
      <c r="D261" s="11">
        <v>0.19400000000000001</v>
      </c>
      <c r="E261" t="s">
        <v>10</v>
      </c>
      <c r="F261">
        <v>0.2</v>
      </c>
      <c r="G261">
        <v>0.2</v>
      </c>
    </row>
    <row r="262" spans="1:7" x14ac:dyDescent="0.3">
      <c r="A262" t="s">
        <v>59</v>
      </c>
      <c r="B262" s="9" t="s">
        <v>11</v>
      </c>
      <c r="C262" s="11">
        <v>1</v>
      </c>
      <c r="E262" t="s">
        <v>10</v>
      </c>
      <c r="F262">
        <v>0.2</v>
      </c>
      <c r="G262">
        <v>0.2</v>
      </c>
    </row>
    <row r="263" spans="1:7" x14ac:dyDescent="0.3">
      <c r="A263" t="s">
        <v>59</v>
      </c>
      <c r="B263" s="9" t="s">
        <v>9</v>
      </c>
      <c r="C263" s="11">
        <v>1</v>
      </c>
      <c r="E263" t="s">
        <v>18</v>
      </c>
      <c r="F263">
        <v>2</v>
      </c>
      <c r="G263">
        <v>3</v>
      </c>
    </row>
    <row r="264" spans="1:7" x14ac:dyDescent="0.3">
      <c r="A264" t="s">
        <v>59</v>
      </c>
      <c r="B264" s="9"/>
      <c r="C264" s="11"/>
    </row>
    <row r="265" spans="1:7" x14ac:dyDescent="0.3">
      <c r="A265" t="s">
        <v>59</v>
      </c>
      <c r="B265" s="13" t="s">
        <v>8</v>
      </c>
      <c r="C265" s="14">
        <v>1</v>
      </c>
    </row>
    <row r="266" spans="1:7" x14ac:dyDescent="0.3">
      <c r="A266" s="10" t="s">
        <v>81</v>
      </c>
      <c r="B266" s="16" t="s">
        <v>35</v>
      </c>
      <c r="C266" s="17">
        <v>70</v>
      </c>
    </row>
    <row r="267" spans="1:7" x14ac:dyDescent="0.3">
      <c r="A267" t="s">
        <v>81</v>
      </c>
      <c r="B267" s="16" t="s">
        <v>34</v>
      </c>
      <c r="C267" s="17">
        <v>190</v>
      </c>
    </row>
    <row r="268" spans="1:7" x14ac:dyDescent="0.3">
      <c r="A268" t="s">
        <v>81</v>
      </c>
      <c r="B268" s="16" t="s">
        <v>33</v>
      </c>
      <c r="C268" s="17">
        <v>0.20899999999999999</v>
      </c>
      <c r="E268" t="s">
        <v>10</v>
      </c>
      <c r="F268">
        <v>0.2</v>
      </c>
      <c r="G268">
        <v>0.2</v>
      </c>
    </row>
    <row r="269" spans="1:7" x14ac:dyDescent="0.3">
      <c r="A269" t="s">
        <v>81</v>
      </c>
      <c r="B269" s="16" t="s">
        <v>32</v>
      </c>
      <c r="C269" s="17">
        <v>0.105</v>
      </c>
      <c r="E269" t="s">
        <v>10</v>
      </c>
      <c r="F269">
        <v>0.2</v>
      </c>
      <c r="G269">
        <v>0.2</v>
      </c>
    </row>
    <row r="270" spans="1:7" x14ac:dyDescent="0.3">
      <c r="A270" t="s">
        <v>81</v>
      </c>
      <c r="B270" s="16" t="s">
        <v>31</v>
      </c>
      <c r="C270" s="17">
        <v>2.4E-2</v>
      </c>
      <c r="E270" t="s">
        <v>10</v>
      </c>
      <c r="F270">
        <v>0.2</v>
      </c>
      <c r="G270">
        <v>0.2</v>
      </c>
    </row>
    <row r="271" spans="1:7" x14ac:dyDescent="0.3">
      <c r="A271" t="s">
        <v>81</v>
      </c>
      <c r="B271" s="16" t="s">
        <v>30</v>
      </c>
      <c r="C271" s="17">
        <v>6.8000000000000005E-2</v>
      </c>
      <c r="E271" t="s">
        <v>10</v>
      </c>
      <c r="F271">
        <v>0.2</v>
      </c>
      <c r="G271">
        <v>0.2</v>
      </c>
    </row>
    <row r="272" spans="1:7" x14ac:dyDescent="0.3">
      <c r="A272" t="s">
        <v>81</v>
      </c>
      <c r="B272" s="16" t="s">
        <v>29</v>
      </c>
      <c r="C272" s="17">
        <v>1E-4</v>
      </c>
    </row>
    <row r="273" spans="1:7" x14ac:dyDescent="0.3">
      <c r="A273" t="s">
        <v>81</v>
      </c>
      <c r="B273" s="16" t="s">
        <v>28</v>
      </c>
      <c r="C273" s="17">
        <v>1.2200000000000001E-2</v>
      </c>
    </row>
    <row r="274" spans="1:7" x14ac:dyDescent="0.3">
      <c r="A274" t="s">
        <v>81</v>
      </c>
      <c r="B274" s="16" t="s">
        <v>27</v>
      </c>
      <c r="C274" s="17">
        <v>4.8</v>
      </c>
      <c r="E274" t="s">
        <v>18</v>
      </c>
      <c r="F274">
        <v>1.2</v>
      </c>
      <c r="G274">
        <v>1.2</v>
      </c>
    </row>
    <row r="275" spans="1:7" x14ac:dyDescent="0.3">
      <c r="A275" t="s">
        <v>81</v>
      </c>
      <c r="B275" s="16" t="s">
        <v>26</v>
      </c>
      <c r="C275" s="17">
        <v>8.5000000000000006E-2</v>
      </c>
      <c r="E275" t="s">
        <v>10</v>
      </c>
      <c r="F275">
        <v>0.2</v>
      </c>
      <c r="G275">
        <v>0.2</v>
      </c>
    </row>
    <row r="276" spans="1:7" x14ac:dyDescent="0.3">
      <c r="A276" t="s">
        <v>81</v>
      </c>
      <c r="B276" s="16" t="s">
        <v>25</v>
      </c>
      <c r="C276" s="17">
        <v>0.12</v>
      </c>
      <c r="E276" t="s">
        <v>10</v>
      </c>
      <c r="F276">
        <v>0.2</v>
      </c>
      <c r="G276">
        <v>0.2</v>
      </c>
    </row>
    <row r="277" spans="1:7" x14ac:dyDescent="0.3">
      <c r="A277" t="s">
        <v>81</v>
      </c>
      <c r="B277" s="16" t="s">
        <v>24</v>
      </c>
      <c r="C277" s="17">
        <v>0.27</v>
      </c>
      <c r="E277" t="s">
        <v>10</v>
      </c>
      <c r="F277">
        <v>0.2</v>
      </c>
      <c r="G277">
        <v>0.2</v>
      </c>
    </row>
    <row r="278" spans="1:7" x14ac:dyDescent="0.3">
      <c r="A278" t="s">
        <v>81</v>
      </c>
      <c r="B278" s="16" t="s">
        <v>23</v>
      </c>
      <c r="C278" s="17">
        <v>0.05</v>
      </c>
      <c r="E278" t="s">
        <v>10</v>
      </c>
      <c r="F278">
        <v>0.2</v>
      </c>
      <c r="G278">
        <v>0.2</v>
      </c>
    </row>
    <row r="279" spans="1:7" x14ac:dyDescent="0.3">
      <c r="A279" t="s">
        <v>81</v>
      </c>
      <c r="B279" s="16" t="s">
        <v>22</v>
      </c>
      <c r="C279" s="17">
        <v>2220</v>
      </c>
      <c r="E279" t="s">
        <v>18</v>
      </c>
      <c r="F279">
        <v>1.2</v>
      </c>
      <c r="G279">
        <v>1.2</v>
      </c>
    </row>
    <row r="280" spans="1:7" x14ac:dyDescent="0.3">
      <c r="A280" t="s">
        <v>81</v>
      </c>
      <c r="B280" s="13" t="s">
        <v>21</v>
      </c>
      <c r="C280" s="14">
        <v>52.5</v>
      </c>
    </row>
    <row r="281" spans="1:7" x14ac:dyDescent="0.3">
      <c r="A281" t="s">
        <v>81</v>
      </c>
      <c r="B281" s="9" t="s">
        <v>20</v>
      </c>
      <c r="C281" s="11">
        <v>147000</v>
      </c>
      <c r="D281" s="11">
        <v>147000</v>
      </c>
      <c r="E281" t="s">
        <v>18</v>
      </c>
      <c r="F281">
        <v>1.3</v>
      </c>
      <c r="G281">
        <v>3</v>
      </c>
    </row>
    <row r="282" spans="1:7" x14ac:dyDescent="0.3">
      <c r="A282" t="s">
        <v>81</v>
      </c>
      <c r="B282" s="9" t="s">
        <v>19</v>
      </c>
      <c r="C282" s="11">
        <f>10^0.497</f>
        <v>3.1405086938762174</v>
      </c>
      <c r="D282" s="11">
        <f>10^0.497</f>
        <v>3.1405086938762174</v>
      </c>
      <c r="E282" t="s">
        <v>18</v>
      </c>
      <c r="F282">
        <v>1.3</v>
      </c>
      <c r="G282">
        <v>3</v>
      </c>
    </row>
    <row r="283" spans="1:7" x14ac:dyDescent="0.3">
      <c r="A283" t="s">
        <v>81</v>
      </c>
      <c r="B283" s="9" t="s">
        <v>42</v>
      </c>
      <c r="C283" s="11">
        <f>10^-0.092</f>
        <v>0.80909589917838232</v>
      </c>
      <c r="D283" s="11">
        <f>10^-0.092</f>
        <v>0.80909589917838232</v>
      </c>
    </row>
    <row r="284" spans="1:7" x14ac:dyDescent="0.3">
      <c r="A284" t="s">
        <v>81</v>
      </c>
      <c r="B284" s="9" t="s">
        <v>43</v>
      </c>
      <c r="C284" s="11">
        <f>10^-0.066</f>
        <v>0.85901352150539567</v>
      </c>
      <c r="D284" s="11">
        <f>10^-0.066</f>
        <v>0.85901352150539567</v>
      </c>
    </row>
    <row r="285" spans="1:7" x14ac:dyDescent="0.3">
      <c r="A285" t="s">
        <v>81</v>
      </c>
      <c r="B285" s="9" t="s">
        <v>44</v>
      </c>
      <c r="C285" s="11">
        <f>10^-0.194</f>
        <v>0.63973483548264809</v>
      </c>
      <c r="D285" s="11">
        <f>10^-0.194</f>
        <v>0.63973483548264809</v>
      </c>
    </row>
    <row r="286" spans="1:7" x14ac:dyDescent="0.3">
      <c r="A286" t="s">
        <v>81</v>
      </c>
      <c r="B286" s="9" t="s">
        <v>45</v>
      </c>
      <c r="C286" s="11">
        <f>10^-0.092</f>
        <v>0.80909589917838232</v>
      </c>
      <c r="D286" s="11">
        <f>10^-0.092</f>
        <v>0.80909589917838232</v>
      </c>
    </row>
    <row r="287" spans="1:7" x14ac:dyDescent="0.3">
      <c r="A287" t="s">
        <v>81</v>
      </c>
      <c r="B287" s="9" t="s">
        <v>46</v>
      </c>
      <c r="C287" s="11">
        <f>10^-0.699</f>
        <v>0.19998618696327441</v>
      </c>
      <c r="D287" s="11">
        <f>10^-0.699</f>
        <v>0.19998618696327441</v>
      </c>
    </row>
    <row r="288" spans="1:7" x14ac:dyDescent="0.3">
      <c r="A288" t="s">
        <v>81</v>
      </c>
      <c r="B288" s="9" t="s">
        <v>17</v>
      </c>
      <c r="C288" s="11">
        <v>1.2E-2</v>
      </c>
      <c r="D288" s="11">
        <v>1.2E-2</v>
      </c>
      <c r="E288" t="s">
        <v>18</v>
      </c>
      <c r="F288">
        <v>2</v>
      </c>
      <c r="G288">
        <v>3</v>
      </c>
    </row>
    <row r="289" spans="1:7" x14ac:dyDescent="0.3">
      <c r="A289" t="s">
        <v>81</v>
      </c>
      <c r="B289" s="9" t="s">
        <v>16</v>
      </c>
      <c r="C289" s="11">
        <v>0.17</v>
      </c>
      <c r="D289" s="11">
        <v>0.17</v>
      </c>
      <c r="E289" t="s">
        <v>18</v>
      </c>
      <c r="F289">
        <v>2</v>
      </c>
      <c r="G289">
        <v>3</v>
      </c>
    </row>
    <row r="290" spans="1:7" x14ac:dyDescent="0.3">
      <c r="A290" t="s">
        <v>81</v>
      </c>
      <c r="B290" s="9" t="s">
        <v>15</v>
      </c>
      <c r="C290" s="11">
        <v>0</v>
      </c>
    </row>
    <row r="291" spans="1:7" x14ac:dyDescent="0.3">
      <c r="A291" t="s">
        <v>81</v>
      </c>
      <c r="B291" s="9" t="s">
        <v>14</v>
      </c>
      <c r="C291" s="11">
        <v>0</v>
      </c>
    </row>
    <row r="292" spans="1:7" x14ac:dyDescent="0.3">
      <c r="A292" t="s">
        <v>81</v>
      </c>
      <c r="B292" s="9" t="s">
        <v>13</v>
      </c>
      <c r="C292" s="11">
        <v>0</v>
      </c>
    </row>
    <row r="293" spans="1:7" x14ac:dyDescent="0.3">
      <c r="A293" t="s">
        <v>81</v>
      </c>
      <c r="B293" s="9" t="s">
        <v>12</v>
      </c>
      <c r="C293" s="11">
        <v>1.2999999999999999E-2</v>
      </c>
      <c r="D293" s="11">
        <v>1.2999999999999999E-2</v>
      </c>
      <c r="E293" t="s">
        <v>18</v>
      </c>
      <c r="F293">
        <v>2</v>
      </c>
      <c r="G293">
        <v>3</v>
      </c>
    </row>
    <row r="294" spans="1:7" x14ac:dyDescent="0.3">
      <c r="A294" t="s">
        <v>81</v>
      </c>
      <c r="B294" s="9" t="s">
        <v>84</v>
      </c>
      <c r="C294" s="11">
        <v>0.97899999999999998</v>
      </c>
      <c r="D294" s="11">
        <v>0.97899999999999998</v>
      </c>
      <c r="E294" t="s">
        <v>10</v>
      </c>
      <c r="F294">
        <v>0.2</v>
      </c>
      <c r="G294">
        <v>0.2</v>
      </c>
    </row>
    <row r="295" spans="1:7" x14ac:dyDescent="0.3">
      <c r="A295" t="s">
        <v>81</v>
      </c>
      <c r="B295" s="9" t="s">
        <v>11</v>
      </c>
      <c r="C295" s="11">
        <v>1</v>
      </c>
      <c r="E295" t="s">
        <v>10</v>
      </c>
      <c r="F295">
        <v>0.2</v>
      </c>
      <c r="G295">
        <v>0.2</v>
      </c>
    </row>
    <row r="296" spans="1:7" x14ac:dyDescent="0.3">
      <c r="A296" t="s">
        <v>81</v>
      </c>
      <c r="B296" s="9" t="s">
        <v>9</v>
      </c>
      <c r="C296" s="11">
        <v>1</v>
      </c>
      <c r="E296" t="s">
        <v>18</v>
      </c>
      <c r="F296">
        <v>2</v>
      </c>
      <c r="G296">
        <v>3</v>
      </c>
    </row>
    <row r="297" spans="1:7" x14ac:dyDescent="0.3">
      <c r="A297" t="s">
        <v>81</v>
      </c>
      <c r="B297" s="9"/>
      <c r="C297" s="11"/>
    </row>
    <row r="298" spans="1:7" x14ac:dyDescent="0.3">
      <c r="A298" t="s">
        <v>81</v>
      </c>
      <c r="B298" s="13" t="s">
        <v>8</v>
      </c>
      <c r="C298" s="14">
        <v>1</v>
      </c>
    </row>
    <row r="315" spans="3:3" x14ac:dyDescent="0.3">
      <c r="C315" s="4"/>
    </row>
    <row r="316" spans="3:3" x14ac:dyDescent="0.3">
      <c r="C316" s="3"/>
    </row>
    <row r="317" spans="3:3" x14ac:dyDescent="0.3">
      <c r="C317" s="3"/>
    </row>
    <row r="318" spans="3:3" x14ac:dyDescent="0.3">
      <c r="C318" s="2"/>
    </row>
    <row r="319" spans="3:3" x14ac:dyDescent="0.3">
      <c r="C319" s="3"/>
    </row>
    <row r="320" spans="3:3" x14ac:dyDescent="0.3">
      <c r="C320" s="3"/>
    </row>
    <row r="321" spans="3:3" x14ac:dyDescent="0.3">
      <c r="C321" s="2"/>
    </row>
    <row r="322" spans="3:3" x14ac:dyDescent="0.3">
      <c r="C322" s="4"/>
    </row>
    <row r="327" spans="3:3" x14ac:dyDescent="0.3">
      <c r="C327" s="2"/>
    </row>
    <row r="328" spans="3:3" x14ac:dyDescent="0.3">
      <c r="C328" s="2"/>
    </row>
    <row r="329" spans="3:3" x14ac:dyDescent="0.3">
      <c r="C329" s="2"/>
    </row>
    <row r="347" spans="3:3" x14ac:dyDescent="0.3">
      <c r="C347" s="4"/>
    </row>
    <row r="348" spans="3:3" x14ac:dyDescent="0.3">
      <c r="C348" s="3"/>
    </row>
    <row r="349" spans="3:3" x14ac:dyDescent="0.3">
      <c r="C349" s="3"/>
    </row>
    <row r="350" spans="3:3" x14ac:dyDescent="0.3">
      <c r="C350" s="2"/>
    </row>
    <row r="351" spans="3:3" x14ac:dyDescent="0.3">
      <c r="C351" s="3"/>
    </row>
    <row r="352" spans="3:3" x14ac:dyDescent="0.3">
      <c r="C352" s="3"/>
    </row>
    <row r="353" spans="3:3" x14ac:dyDescent="0.3">
      <c r="C353" s="2"/>
    </row>
    <row r="354" spans="3:3" x14ac:dyDescent="0.3">
      <c r="C354" s="4"/>
    </row>
    <row r="359" spans="3:3" x14ac:dyDescent="0.3">
      <c r="C359" s="2"/>
    </row>
    <row r="360" spans="3:3" x14ac:dyDescent="0.3">
      <c r="C360" s="2"/>
    </row>
    <row r="361" spans="3:3" x14ac:dyDescent="0.3">
      <c r="C36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KineticModelInstances</vt:lpstr>
      <vt:lpstr>KineticModelInstanceParameters</vt:lpstr>
      <vt:lpstr>KineticModelInstanceParameters</vt:lpstr>
      <vt:lpstr>KineticModelInstances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Waldo de</dc:creator>
  <cp:lastModifiedBy>Boer, Waldo de</cp:lastModifiedBy>
  <cp:lastPrinted>2018-09-10T11:33:16Z</cp:lastPrinted>
  <dcterms:created xsi:type="dcterms:W3CDTF">2018-05-04T06:54:07Z</dcterms:created>
  <dcterms:modified xsi:type="dcterms:W3CDTF">2021-05-19T14:32:37Z</dcterms:modified>
</cp:coreProperties>
</file>