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\Workspace\JONE\src\"/>
    </mc:Choice>
  </mc:AlternateContent>
  <xr:revisionPtr revIDLastSave="0" documentId="13_ncr:1_{EF0AB44E-1880-4288-ACF5-A44B6FC59741}" xr6:coauthVersionLast="47" xr6:coauthVersionMax="47" xr10:uidLastSave="{00000000-0000-0000-0000-000000000000}"/>
  <bookViews>
    <workbookView xWindow="-110" yWindow="15890" windowWidth="25820" windowHeight="15500" tabRatio="867" firstSheet="1" activeTab="6" xr2:uid="{00000000-000D-0000-FFFF-FFFF00000000}"/>
  </bookViews>
  <sheets>
    <sheet name="XXXXXX" sheetId="1" state="hidden" r:id="rId1"/>
    <sheet name="경비총괄" sheetId="2" r:id="rId2"/>
    <sheet name="0001" sheetId="3" r:id="rId3"/>
    <sheet name="0002" sheetId="4" r:id="rId4"/>
    <sheet name="0003" sheetId="5" r:id="rId5"/>
    <sheet name="0004" sheetId="6" r:id="rId6"/>
    <sheet name="0005" sheetId="7" r:id="rId7"/>
    <sheet name="0006" sheetId="8" r:id="rId8"/>
    <sheet name="0007" sheetId="9" r:id="rId9"/>
    <sheet name="0008" sheetId="10" r:id="rId10"/>
    <sheet name="0009" sheetId="11" r:id="rId11"/>
    <sheet name="0010" sheetId="12" r:id="rId12"/>
    <sheet name="0011" sheetId="13" r:id="rId13"/>
    <sheet name="0012" sheetId="14" r:id="rId14"/>
  </sheets>
  <definedNames>
    <definedName name="_xlnm.Print_Area" localSheetId="2">'0001'!$A$1:$I$54</definedName>
    <definedName name="_xlnm.Print_Area" localSheetId="3">'0002'!$A$1:$I$54</definedName>
    <definedName name="_xlnm.Print_Area" localSheetId="4">'0003'!$A$1:$I$54</definedName>
    <definedName name="_xlnm.Print_Area" localSheetId="5">'0004'!$A$1:$I$54</definedName>
    <definedName name="_xlnm.Print_Area" localSheetId="6">'0005'!$A$1:$I$54</definedName>
    <definedName name="_xlnm.Print_Area" localSheetId="7">'0006'!$A$1:$I$54</definedName>
    <definedName name="_xlnm.Print_Area" localSheetId="8">'0007'!$A$1:$I$54</definedName>
    <definedName name="_xlnm.Print_Area" localSheetId="9">'0008'!$A$1:$I$54</definedName>
    <definedName name="_xlnm.Print_Area" localSheetId="10">'0009'!$A$1:$I$54</definedName>
    <definedName name="_xlnm.Print_Area" localSheetId="11">'0010'!$A$1:$I$54</definedName>
    <definedName name="_xlnm.Print_Area" localSheetId="12">'0011'!$A$1:$I$54</definedName>
    <definedName name="_xlnm.Print_Area" localSheetId="13">'0012'!$A$1:$I$54</definedName>
    <definedName name="_xlnm.Print_Area" localSheetId="1">경비총괄!$A$1:$I$19</definedName>
    <definedName name="_xlnm.Print_Titles" localSheetId="2">'0001'!$13:$13</definedName>
    <definedName name="_xlnm.Print_Titles" localSheetId="3">'0002'!$13:$13</definedName>
    <definedName name="_xlnm.Print_Titles" localSheetId="4">'0003'!$13:$13</definedName>
    <definedName name="_xlnm.Print_Titles" localSheetId="5">'0004'!$13:$13</definedName>
    <definedName name="_xlnm.Print_Titles" localSheetId="6">'0005'!$13:$13</definedName>
    <definedName name="_xlnm.Print_Titles" localSheetId="7">'0006'!$13:$13</definedName>
    <definedName name="_xlnm.Print_Titles" localSheetId="8">'0007'!$13:$13</definedName>
    <definedName name="_xlnm.Print_Titles" localSheetId="9">'0008'!$13:$13</definedName>
    <definedName name="_xlnm.Print_Titles" localSheetId="10">'0009'!$13:$13</definedName>
    <definedName name="_xlnm.Print_Titles" localSheetId="11">'0010'!$13:$13</definedName>
    <definedName name="_xlnm.Print_Titles" localSheetId="12">'0011'!$13:$13</definedName>
    <definedName name="_xlnm.Print_Titles" localSheetId="13">'0012'!$13:$13</definedName>
    <definedName name="사용자" localSheetId="2">'0001'!$I$15:$I$43</definedName>
    <definedName name="사용자" localSheetId="3">'0002'!$I$15:$I$43</definedName>
    <definedName name="사용자" localSheetId="4">'0003'!$I$15:$I$43</definedName>
    <definedName name="사용자" localSheetId="5">'0004'!$I$15:$I$43</definedName>
    <definedName name="사용자" localSheetId="6">'0005'!$I$15:$I$43</definedName>
    <definedName name="사용자" localSheetId="7">'0006'!$I$15:$I$43</definedName>
    <definedName name="사용자" localSheetId="8">'0007'!$I$15:$I$43</definedName>
    <definedName name="사용자" localSheetId="9">'0008'!$I$15:$I$43</definedName>
    <definedName name="사용자" localSheetId="10">'0009'!$I$15:$I$43</definedName>
    <definedName name="사용자" localSheetId="11">'0010'!$I$15:$I$43</definedName>
    <definedName name="사용자" localSheetId="12">'0011'!$I$15:$I$43</definedName>
    <definedName name="사용자" localSheetId="13">'0012'!$I$15:$I$43</definedName>
    <definedName name="사용자">#REF!</definedName>
    <definedName name="지출금액" localSheetId="2">'0001'!$G$16:$G$43</definedName>
    <definedName name="지출금액" localSheetId="3">'0002'!$G$16:$G$43</definedName>
    <definedName name="지출금액" localSheetId="4">'0003'!$G$16:$G$43</definedName>
    <definedName name="지출금액" localSheetId="5">'0004'!$G$16:$G$43</definedName>
    <definedName name="지출금액" localSheetId="6">'0005'!$G$16:$G$43</definedName>
    <definedName name="지출금액" localSheetId="7">'0006'!$G$16:$G$43</definedName>
    <definedName name="지출금액" localSheetId="8">'0007'!$G$16:$G$43</definedName>
    <definedName name="지출금액" localSheetId="9">'0008'!$G$16:$G$43</definedName>
    <definedName name="지출금액" localSheetId="10">'0009'!$G$16:$G$43</definedName>
    <definedName name="지출금액" localSheetId="11">'0010'!$G$16:$G$43</definedName>
    <definedName name="지출금액" localSheetId="12">'0011'!$G$16:$G$43</definedName>
    <definedName name="지출금액" localSheetId="13">'0012'!$G$16:$G$43</definedName>
    <definedName name="지출금액">#REF!</definedName>
    <definedName name="집계결과">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0" i="4" l="1"/>
  <c r="I50" i="5"/>
  <c r="I50" i="6"/>
  <c r="I50" i="7"/>
  <c r="I50" i="8"/>
  <c r="I50" i="9"/>
  <c r="I50" i="10"/>
  <c r="I50" i="11"/>
  <c r="I50" i="12"/>
  <c r="I50" i="13"/>
  <c r="I50" i="14"/>
  <c r="I50" i="3"/>
  <c r="G44" i="11"/>
  <c r="D6" i="3" l="1"/>
  <c r="E6" i="3"/>
  <c r="F6" i="3" s="1"/>
  <c r="D8" i="3"/>
  <c r="E8" i="14"/>
  <c r="F19" i="2" s="1"/>
  <c r="E8" i="13"/>
  <c r="F18" i="2" s="1"/>
  <c r="E8" i="12"/>
  <c r="F17" i="2" s="1"/>
  <c r="E8" i="11"/>
  <c r="F16" i="2" s="1"/>
  <c r="E8" i="10"/>
  <c r="F15" i="2" s="1"/>
  <c r="E8" i="9"/>
  <c r="F14" i="2" s="1"/>
  <c r="E8" i="8"/>
  <c r="F13" i="2" s="1"/>
  <c r="E8" i="7"/>
  <c r="F12" i="2" s="1"/>
  <c r="E8" i="6"/>
  <c r="F11" i="2" s="1"/>
  <c r="E8" i="5"/>
  <c r="F10" i="2" s="1"/>
  <c r="E8" i="3"/>
  <c r="F8" i="3" s="1"/>
  <c r="E8" i="4"/>
  <c r="F9" i="2" s="1"/>
  <c r="G6" i="3" l="1"/>
  <c r="F8" i="2"/>
  <c r="F6" i="2" s="1"/>
  <c r="F7" i="2" s="1"/>
  <c r="D8" i="2"/>
  <c r="F8" i="4"/>
  <c r="F8" i="5" s="1"/>
  <c r="F8" i="6" s="1"/>
  <c r="F8" i="7" s="1"/>
  <c r="F8" i="8" s="1"/>
  <c r="F8" i="9" s="1"/>
  <c r="F8" i="10" s="1"/>
  <c r="F8" i="11" s="1"/>
  <c r="F8" i="12" s="1"/>
  <c r="F8" i="13" s="1"/>
  <c r="F8" i="14" s="1"/>
  <c r="G44" i="14" l="1"/>
  <c r="I52" i="9" l="1"/>
  <c r="I52" i="14" l="1"/>
  <c r="I51" i="14"/>
  <c r="I49" i="14"/>
  <c r="I48" i="14"/>
  <c r="I47" i="14"/>
  <c r="H14" i="14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H31" i="14" s="1"/>
  <c r="H32" i="14" s="1"/>
  <c r="H33" i="14" s="1"/>
  <c r="H34" i="14" s="1"/>
  <c r="H35" i="14" s="1"/>
  <c r="H36" i="14" s="1"/>
  <c r="H37" i="14" s="1"/>
  <c r="H38" i="14" s="1"/>
  <c r="H39" i="14" s="1"/>
  <c r="H40" i="14" s="1"/>
  <c r="H41" i="14" s="1"/>
  <c r="H42" i="14" s="1"/>
  <c r="H43" i="14" s="1"/>
  <c r="E10" i="14"/>
  <c r="H19" i="2" s="1"/>
  <c r="E9" i="14"/>
  <c r="G19" i="2" s="1"/>
  <c r="E7" i="14"/>
  <c r="E19" i="2" s="1"/>
  <c r="E6" i="14"/>
  <c r="D19" i="2" s="1"/>
  <c r="E5" i="14"/>
  <c r="C19" i="2" s="1"/>
  <c r="E4" i="14"/>
  <c r="B19" i="2" s="1"/>
  <c r="A1" i="14"/>
  <c r="I52" i="13"/>
  <c r="I51" i="13"/>
  <c r="I49" i="13"/>
  <c r="I48" i="13"/>
  <c r="I47" i="13"/>
  <c r="G44" i="13"/>
  <c r="H14" i="13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E10" i="13"/>
  <c r="H18" i="2" s="1"/>
  <c r="E9" i="13"/>
  <c r="G18" i="2" s="1"/>
  <c r="E7" i="13"/>
  <c r="E18" i="2" s="1"/>
  <c r="E6" i="13"/>
  <c r="D18" i="2" s="1"/>
  <c r="E5" i="13"/>
  <c r="C18" i="2" s="1"/>
  <c r="E4" i="13"/>
  <c r="B18" i="2" s="1"/>
  <c r="A1" i="13"/>
  <c r="I52" i="12"/>
  <c r="I51" i="12"/>
  <c r="I49" i="12"/>
  <c r="I48" i="12"/>
  <c r="I47" i="12"/>
  <c r="G44" i="12"/>
  <c r="H14" i="12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33" i="12" s="1"/>
  <c r="H34" i="12" s="1"/>
  <c r="H35" i="12" s="1"/>
  <c r="H36" i="12" s="1"/>
  <c r="H37" i="12" s="1"/>
  <c r="H38" i="12" s="1"/>
  <c r="H39" i="12" s="1"/>
  <c r="H40" i="12" s="1"/>
  <c r="H41" i="12" s="1"/>
  <c r="H42" i="12" s="1"/>
  <c r="H43" i="12" s="1"/>
  <c r="E10" i="12"/>
  <c r="H17" i="2" s="1"/>
  <c r="E9" i="12"/>
  <c r="G17" i="2" s="1"/>
  <c r="E7" i="12"/>
  <c r="E17" i="2" s="1"/>
  <c r="E6" i="12"/>
  <c r="D17" i="2" s="1"/>
  <c r="E5" i="12"/>
  <c r="C17" i="2" s="1"/>
  <c r="E4" i="12"/>
  <c r="B17" i="2" s="1"/>
  <c r="A1" i="12"/>
  <c r="I52" i="11"/>
  <c r="I51" i="11"/>
  <c r="I49" i="11"/>
  <c r="I48" i="11"/>
  <c r="I47" i="11"/>
  <c r="H14" i="1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41" i="11" s="1"/>
  <c r="H42" i="11" s="1"/>
  <c r="H43" i="11" s="1"/>
  <c r="E10" i="11"/>
  <c r="H16" i="2" s="1"/>
  <c r="E9" i="11"/>
  <c r="G16" i="2" s="1"/>
  <c r="E7" i="11"/>
  <c r="E16" i="2" s="1"/>
  <c r="E6" i="11"/>
  <c r="D16" i="2" s="1"/>
  <c r="E5" i="11"/>
  <c r="E4" i="11"/>
  <c r="B16" i="2" s="1"/>
  <c r="A1" i="11"/>
  <c r="I52" i="10"/>
  <c r="I51" i="10"/>
  <c r="I49" i="10"/>
  <c r="I48" i="10"/>
  <c r="I47" i="10"/>
  <c r="G44" i="10"/>
  <c r="H14" i="10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E10" i="10"/>
  <c r="H15" i="2" s="1"/>
  <c r="E9" i="10"/>
  <c r="G15" i="2" s="1"/>
  <c r="E7" i="10"/>
  <c r="E15" i="2" s="1"/>
  <c r="E6" i="10"/>
  <c r="D15" i="2" s="1"/>
  <c r="E5" i="10"/>
  <c r="C15" i="2" s="1"/>
  <c r="E4" i="10"/>
  <c r="B15" i="2" s="1"/>
  <c r="A1" i="10"/>
  <c r="I51" i="9"/>
  <c r="I49" i="9"/>
  <c r="I48" i="9"/>
  <c r="I47" i="9"/>
  <c r="G44" i="9"/>
  <c r="H14" i="9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E10" i="9"/>
  <c r="H14" i="2" s="1"/>
  <c r="E9" i="9"/>
  <c r="G14" i="2" s="1"/>
  <c r="E7" i="9"/>
  <c r="E14" i="2" s="1"/>
  <c r="E6" i="9"/>
  <c r="D14" i="2" s="1"/>
  <c r="E5" i="9"/>
  <c r="C14" i="2" s="1"/>
  <c r="E4" i="9"/>
  <c r="B14" i="2" s="1"/>
  <c r="A1" i="9"/>
  <c r="I52" i="8"/>
  <c r="I51" i="8"/>
  <c r="I49" i="8"/>
  <c r="I48" i="8"/>
  <c r="I47" i="8"/>
  <c r="G44" i="8"/>
  <c r="H14" i="8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E10" i="8"/>
  <c r="H13" i="2" s="1"/>
  <c r="E9" i="8"/>
  <c r="G13" i="2" s="1"/>
  <c r="E7" i="8"/>
  <c r="E13" i="2" s="1"/>
  <c r="E6" i="8"/>
  <c r="D13" i="2" s="1"/>
  <c r="E5" i="8"/>
  <c r="C13" i="2" s="1"/>
  <c r="E4" i="8"/>
  <c r="B13" i="2" s="1"/>
  <c r="A1" i="8"/>
  <c r="I52" i="7"/>
  <c r="I51" i="7"/>
  <c r="I49" i="7"/>
  <c r="I48" i="7"/>
  <c r="I47" i="7"/>
  <c r="G44" i="7"/>
  <c r="H14" i="7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E10" i="7"/>
  <c r="H12" i="2" s="1"/>
  <c r="E9" i="7"/>
  <c r="G12" i="2" s="1"/>
  <c r="E7" i="7"/>
  <c r="E12" i="2" s="1"/>
  <c r="E6" i="7"/>
  <c r="D12" i="2" s="1"/>
  <c r="E5" i="7"/>
  <c r="C12" i="2" s="1"/>
  <c r="E4" i="7"/>
  <c r="B12" i="2" s="1"/>
  <c r="A1" i="7"/>
  <c r="I52" i="6"/>
  <c r="I51" i="6"/>
  <c r="I49" i="6"/>
  <c r="I48" i="6"/>
  <c r="I47" i="6"/>
  <c r="G44" i="6"/>
  <c r="H14" i="6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E10" i="6"/>
  <c r="H11" i="2" s="1"/>
  <c r="E9" i="6"/>
  <c r="G11" i="2" s="1"/>
  <c r="E7" i="6"/>
  <c r="E11" i="2" s="1"/>
  <c r="E6" i="6"/>
  <c r="D11" i="2" s="1"/>
  <c r="E5" i="6"/>
  <c r="C11" i="2" s="1"/>
  <c r="E4" i="6"/>
  <c r="B11" i="2" s="1"/>
  <c r="A1" i="6"/>
  <c r="I52" i="5"/>
  <c r="I51" i="5"/>
  <c r="I49" i="5"/>
  <c r="I48" i="5"/>
  <c r="I47" i="5"/>
  <c r="G44" i="5"/>
  <c r="H14" i="5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E10" i="5"/>
  <c r="H10" i="2" s="1"/>
  <c r="E9" i="5"/>
  <c r="G10" i="2" s="1"/>
  <c r="E7" i="5"/>
  <c r="E10" i="2" s="1"/>
  <c r="E6" i="5"/>
  <c r="D10" i="2" s="1"/>
  <c r="E5" i="5"/>
  <c r="C10" i="2" s="1"/>
  <c r="E4" i="5"/>
  <c r="B10" i="2" s="1"/>
  <c r="A1" i="5"/>
  <c r="I52" i="4"/>
  <c r="I51" i="4"/>
  <c r="I49" i="4"/>
  <c r="I48" i="4"/>
  <c r="I47" i="4"/>
  <c r="G44" i="4"/>
  <c r="H14" i="4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E10" i="4"/>
  <c r="H9" i="2" s="1"/>
  <c r="E9" i="4"/>
  <c r="G9" i="2" s="1"/>
  <c r="E7" i="4"/>
  <c r="E9" i="2" s="1"/>
  <c r="E6" i="4"/>
  <c r="D9" i="2" s="1"/>
  <c r="E5" i="4"/>
  <c r="C9" i="2" s="1"/>
  <c r="E4" i="4"/>
  <c r="B9" i="2" s="1"/>
  <c r="A1" i="4"/>
  <c r="I52" i="3"/>
  <c r="I51" i="3"/>
  <c r="I49" i="3"/>
  <c r="I48" i="3"/>
  <c r="I47" i="3"/>
  <c r="G44" i="3"/>
  <c r="H14" i="3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E10" i="3"/>
  <c r="H8" i="2" s="1"/>
  <c r="D10" i="3"/>
  <c r="E9" i="3"/>
  <c r="F9" i="3" s="1"/>
  <c r="D9" i="3"/>
  <c r="E7" i="3"/>
  <c r="F7" i="3" s="1"/>
  <c r="D7" i="3"/>
  <c r="E5" i="3"/>
  <c r="F5" i="3" s="1"/>
  <c r="D5" i="3"/>
  <c r="E4" i="3"/>
  <c r="F4" i="3" s="1"/>
  <c r="D4" i="3"/>
  <c r="A1" i="3"/>
  <c r="C16" i="2"/>
  <c r="I5" i="2"/>
  <c r="F9" i="4" l="1"/>
  <c r="F9" i="5" s="1"/>
  <c r="F9" i="6" s="1"/>
  <c r="F9" i="7" s="1"/>
  <c r="F9" i="8" s="1"/>
  <c r="F9" i="9" s="1"/>
  <c r="F9" i="10" s="1"/>
  <c r="F9" i="11" s="1"/>
  <c r="F9" i="12" s="1"/>
  <c r="F9" i="13" s="1"/>
  <c r="F9" i="14" s="1"/>
  <c r="D6" i="2"/>
  <c r="D7" i="2" s="1"/>
  <c r="I53" i="14"/>
  <c r="I53" i="13"/>
  <c r="I53" i="12"/>
  <c r="F6" i="4"/>
  <c r="F6" i="5" s="1"/>
  <c r="F6" i="6" s="1"/>
  <c r="F6" i="7" s="1"/>
  <c r="F6" i="8" s="1"/>
  <c r="F6" i="9" s="1"/>
  <c r="F6" i="10" s="1"/>
  <c r="F6" i="11" s="1"/>
  <c r="F6" i="12" s="1"/>
  <c r="F6" i="13" s="1"/>
  <c r="F6" i="14" s="1"/>
  <c r="F7" i="4"/>
  <c r="F7" i="5" s="1"/>
  <c r="F7" i="6" s="1"/>
  <c r="F7" i="7" s="1"/>
  <c r="F7" i="8" s="1"/>
  <c r="F7" i="9" s="1"/>
  <c r="F7" i="10" s="1"/>
  <c r="F7" i="11" s="1"/>
  <c r="F7" i="12" s="1"/>
  <c r="F7" i="13" s="1"/>
  <c r="F7" i="14" s="1"/>
  <c r="C8" i="2"/>
  <c r="C6" i="2" s="1"/>
  <c r="C7" i="2" s="1"/>
  <c r="G5" i="3"/>
  <c r="D5" i="4" s="1"/>
  <c r="G5" i="4" s="1"/>
  <c r="D5" i="5" s="1"/>
  <c r="G5" i="5" s="1"/>
  <c r="D5" i="6" s="1"/>
  <c r="G5" i="6" s="1"/>
  <c r="D5" i="7" s="1"/>
  <c r="G5" i="7" s="1"/>
  <c r="D5" i="8" s="1"/>
  <c r="G5" i="8" s="1"/>
  <c r="D5" i="9" s="1"/>
  <c r="G5" i="9" s="1"/>
  <c r="D5" i="10" s="1"/>
  <c r="G5" i="10" s="1"/>
  <c r="D5" i="11" s="1"/>
  <c r="G5" i="11" s="1"/>
  <c r="D5" i="12" s="1"/>
  <c r="G5" i="12" s="1"/>
  <c r="D5" i="13" s="1"/>
  <c r="G5" i="13" s="1"/>
  <c r="D5" i="14" s="1"/>
  <c r="G5" i="14" s="1"/>
  <c r="E11" i="3"/>
  <c r="B8" i="2"/>
  <c r="B6" i="2" s="1"/>
  <c r="B7" i="2" s="1"/>
  <c r="G4" i="3"/>
  <c r="D4" i="4" s="1"/>
  <c r="G4" i="4" s="1"/>
  <c r="D4" i="5" s="1"/>
  <c r="G4" i="5" s="1"/>
  <c r="D4" i="6" s="1"/>
  <c r="G4" i="6" s="1"/>
  <c r="D4" i="7" s="1"/>
  <c r="G4" i="7" s="1"/>
  <c r="D4" i="8" s="1"/>
  <c r="G4" i="8" s="1"/>
  <c r="D4" i="9" s="1"/>
  <c r="G4" i="9" s="1"/>
  <c r="D4" i="10" s="1"/>
  <c r="G4" i="10" s="1"/>
  <c r="D4" i="11" s="1"/>
  <c r="G4" i="11" s="1"/>
  <c r="D4" i="12" s="1"/>
  <c r="G4" i="12" s="1"/>
  <c r="D4" i="13" s="1"/>
  <c r="G4" i="13" s="1"/>
  <c r="D4" i="14" s="1"/>
  <c r="G4" i="14" s="1"/>
  <c r="G9" i="3"/>
  <c r="D9" i="4" s="1"/>
  <c r="G9" i="4" s="1"/>
  <c r="D9" i="5" s="1"/>
  <c r="G9" i="5" s="1"/>
  <c r="D9" i="6" s="1"/>
  <c r="G9" i="6" s="1"/>
  <c r="D9" i="7" s="1"/>
  <c r="G9" i="7" s="1"/>
  <c r="D9" i="8" s="1"/>
  <c r="G9" i="8" s="1"/>
  <c r="D9" i="9" s="1"/>
  <c r="G9" i="9" s="1"/>
  <c r="D9" i="10" s="1"/>
  <c r="G9" i="10" s="1"/>
  <c r="D9" i="11" s="1"/>
  <c r="G9" i="11" s="1"/>
  <c r="D9" i="12" s="1"/>
  <c r="G9" i="12" s="1"/>
  <c r="D9" i="13" s="1"/>
  <c r="G9" i="13" s="1"/>
  <c r="D9" i="14" s="1"/>
  <c r="G9" i="14" s="1"/>
  <c r="I53" i="6"/>
  <c r="F4" i="4"/>
  <c r="F4" i="5" s="1"/>
  <c r="F4" i="6" s="1"/>
  <c r="F4" i="7" s="1"/>
  <c r="F4" i="8" s="1"/>
  <c r="F4" i="9" s="1"/>
  <c r="F4" i="10" s="1"/>
  <c r="F4" i="11" s="1"/>
  <c r="F4" i="12" s="1"/>
  <c r="F4" i="13" s="1"/>
  <c r="F4" i="14" s="1"/>
  <c r="I53" i="4"/>
  <c r="F5" i="4"/>
  <c r="F5" i="5" s="1"/>
  <c r="F5" i="6" s="1"/>
  <c r="F5" i="7" s="1"/>
  <c r="F5" i="8" s="1"/>
  <c r="F5" i="9" s="1"/>
  <c r="F5" i="10" s="1"/>
  <c r="F5" i="11" s="1"/>
  <c r="F5" i="12" s="1"/>
  <c r="F5" i="13" s="1"/>
  <c r="F5" i="14" s="1"/>
  <c r="G10" i="3"/>
  <c r="D10" i="4" s="1"/>
  <c r="G10" i="4" s="1"/>
  <c r="D10" i="5" s="1"/>
  <c r="G10" i="5" s="1"/>
  <c r="D10" i="6" s="1"/>
  <c r="G10" i="6" s="1"/>
  <c r="D10" i="7" s="1"/>
  <c r="G10" i="7" s="1"/>
  <c r="D10" i="8" s="1"/>
  <c r="G10" i="8" s="1"/>
  <c r="D10" i="9" s="1"/>
  <c r="G10" i="9" s="1"/>
  <c r="D10" i="10" s="1"/>
  <c r="G10" i="10" s="1"/>
  <c r="D10" i="11" s="1"/>
  <c r="G10" i="11" s="1"/>
  <c r="D10" i="12" s="1"/>
  <c r="G10" i="12" s="1"/>
  <c r="D10" i="13" s="1"/>
  <c r="G10" i="13" s="1"/>
  <c r="D10" i="14" s="1"/>
  <c r="G10" i="14" s="1"/>
  <c r="D6" i="4"/>
  <c r="G6" i="4" s="1"/>
  <c r="D6" i="5" s="1"/>
  <c r="G6" i="5" s="1"/>
  <c r="D6" i="6" s="1"/>
  <c r="G6" i="6" s="1"/>
  <c r="D6" i="7" s="1"/>
  <c r="G6" i="7" s="1"/>
  <c r="D6" i="8" s="1"/>
  <c r="G6" i="8" s="1"/>
  <c r="D6" i="9" s="1"/>
  <c r="G6" i="9" s="1"/>
  <c r="D6" i="10" s="1"/>
  <c r="G6" i="10" s="1"/>
  <c r="D6" i="11" s="1"/>
  <c r="G6" i="11" s="1"/>
  <c r="D6" i="12" s="1"/>
  <c r="G6" i="12" s="1"/>
  <c r="D6" i="13" s="1"/>
  <c r="G6" i="13" s="1"/>
  <c r="D6" i="14" s="1"/>
  <c r="G6" i="14" s="1"/>
  <c r="F10" i="3"/>
  <c r="F10" i="4" s="1"/>
  <c r="F10" i="5" s="1"/>
  <c r="F10" i="6" s="1"/>
  <c r="F10" i="7" s="1"/>
  <c r="F10" i="8" s="1"/>
  <c r="F10" i="9" s="1"/>
  <c r="F10" i="10" s="1"/>
  <c r="F10" i="11" s="1"/>
  <c r="F10" i="12" s="1"/>
  <c r="F10" i="13" s="1"/>
  <c r="F10" i="14" s="1"/>
  <c r="I53" i="10"/>
  <c r="E8" i="2"/>
  <c r="E6" i="2" s="1"/>
  <c r="E11" i="5"/>
  <c r="E11" i="8"/>
  <c r="I53" i="11"/>
  <c r="E11" i="13"/>
  <c r="G7" i="3"/>
  <c r="D7" i="4" s="1"/>
  <c r="G7" i="4" s="1"/>
  <c r="D7" i="5" s="1"/>
  <c r="G7" i="5" s="1"/>
  <c r="D7" i="6" s="1"/>
  <c r="G7" i="6" s="1"/>
  <c r="D7" i="7" s="1"/>
  <c r="G7" i="7" s="1"/>
  <c r="D7" i="8" s="1"/>
  <c r="G7" i="8" s="1"/>
  <c r="D7" i="9" s="1"/>
  <c r="G7" i="9" s="1"/>
  <c r="D7" i="10" s="1"/>
  <c r="G7" i="10" s="1"/>
  <c r="D7" i="11" s="1"/>
  <c r="G7" i="11" s="1"/>
  <c r="D7" i="12" s="1"/>
  <c r="G7" i="12" s="1"/>
  <c r="D7" i="13" s="1"/>
  <c r="G7" i="13" s="1"/>
  <c r="D7" i="14" s="1"/>
  <c r="G7" i="14" s="1"/>
  <c r="E11" i="7"/>
  <c r="E11" i="14"/>
  <c r="I13" i="2"/>
  <c r="I53" i="8"/>
  <c r="I12" i="2"/>
  <c r="I53" i="5"/>
  <c r="I11" i="2"/>
  <c r="G8" i="2"/>
  <c r="I10" i="2"/>
  <c r="I53" i="3"/>
  <c r="E11" i="11"/>
  <c r="I17" i="2"/>
  <c r="E11" i="9"/>
  <c r="H6" i="2"/>
  <c r="H7" i="2" s="1"/>
  <c r="I16" i="2"/>
  <c r="I15" i="2"/>
  <c r="I19" i="2"/>
  <c r="I18" i="2"/>
  <c r="E11" i="4"/>
  <c r="I9" i="2"/>
  <c r="I53" i="7"/>
  <c r="E11" i="12"/>
  <c r="E11" i="6"/>
  <c r="I53" i="9"/>
  <c r="E11" i="10"/>
  <c r="E7" i="2" l="1"/>
  <c r="I8" i="2"/>
  <c r="G6" i="2"/>
  <c r="G7" i="2" s="1"/>
  <c r="F11" i="3"/>
  <c r="I14" i="2"/>
  <c r="F11" i="6"/>
  <c r="F11" i="5"/>
  <c r="F11" i="4"/>
  <c r="G8" i="3" l="1"/>
  <c r="D11" i="3"/>
  <c r="I7" i="2"/>
  <c r="I6" i="2"/>
  <c r="F11" i="7"/>
  <c r="G11" i="3" l="1"/>
  <c r="D8" i="4"/>
  <c r="F11" i="8"/>
  <c r="G8" i="4" l="1"/>
  <c r="D11" i="4"/>
  <c r="F11" i="9"/>
  <c r="G11" i="4" l="1"/>
  <c r="D8" i="5"/>
  <c r="F11" i="10"/>
  <c r="G8" i="5" l="1"/>
  <c r="D11" i="5"/>
  <c r="F11" i="11"/>
  <c r="G11" i="5" l="1"/>
  <c r="D8" i="6"/>
  <c r="F11" i="12"/>
  <c r="G8" i="6" l="1"/>
  <c r="D11" i="6"/>
  <c r="F11" i="14"/>
  <c r="F11" i="13"/>
  <c r="G11" i="6" l="1"/>
  <c r="D8" i="7"/>
  <c r="G8" i="7" l="1"/>
  <c r="D11" i="7"/>
  <c r="G11" i="7" l="1"/>
  <c r="D8" i="8"/>
  <c r="G8" i="8" l="1"/>
  <c r="D11" i="8"/>
  <c r="G11" i="8" l="1"/>
  <c r="D8" i="9"/>
  <c r="G8" i="9" l="1"/>
  <c r="D11" i="9"/>
  <c r="G11" i="9" l="1"/>
  <c r="D8" i="10"/>
  <c r="G8" i="10" l="1"/>
  <c r="D11" i="10"/>
  <c r="G11" i="10" l="1"/>
  <c r="D8" i="11"/>
  <c r="G8" i="11" l="1"/>
  <c r="D11" i="11"/>
  <c r="G11" i="11" l="1"/>
  <c r="D8" i="12"/>
  <c r="G8" i="12" l="1"/>
  <c r="D11" i="12"/>
  <c r="G11" i="12" l="1"/>
  <c r="D8" i="13"/>
  <c r="G8" i="13" l="1"/>
  <c r="D11" i="13"/>
  <c r="G11" i="13" l="1"/>
  <c r="D8" i="14"/>
  <c r="G8" i="14" l="1"/>
  <c r="G11" i="14" s="1"/>
  <c r="D11" i="14"/>
</calcChain>
</file>

<file path=xl/sharedStrings.xml><?xml version="1.0" encoding="utf-8"?>
<sst xmlns="http://schemas.openxmlformats.org/spreadsheetml/2006/main" count="538" uniqueCount="70">
  <si>
    <t>차량유지비 : 주유비, 주차비 등</t>
  </si>
  <si>
    <t>비      품 : 노트북 등</t>
  </si>
  <si>
    <t>소프트웨어 : SW구입 등</t>
  </si>
  <si>
    <t>접  대  비 : 회식비</t>
  </si>
  <si>
    <t>여비교통비 : 팀원 유류비, 택시비, 대중교통비 등</t>
  </si>
  <si>
    <t>전월 이월</t>
  </si>
  <si>
    <t>지출총액</t>
  </si>
  <si>
    <t>여비교통비</t>
  </si>
  <si>
    <t>금  액</t>
  </si>
  <si>
    <t>[계정설명]</t>
  </si>
  <si>
    <t>누적 지출</t>
  </si>
  <si>
    <t>(단위:원)</t>
  </si>
  <si>
    <t>성  명</t>
  </si>
  <si>
    <t>내   역</t>
  </si>
  <si>
    <t>월   계</t>
  </si>
  <si>
    <t>복리후생비</t>
  </si>
  <si>
    <t>당월 지출</t>
  </si>
  <si>
    <t>합  계</t>
  </si>
  <si>
    <t>차량유지비</t>
  </si>
  <si>
    <t>개발경비 계</t>
  </si>
  <si>
    <t>소프트웨어</t>
  </si>
  <si>
    <t>개발
경비</t>
  </si>
  <si>
    <t>[지급대상자별 집계]</t>
  </si>
  <si>
    <t>복리후생비 : 식대</t>
  </si>
  <si>
    <t>비고</t>
  </si>
  <si>
    <t>누적액</t>
  </si>
  <si>
    <t>잔액</t>
  </si>
  <si>
    <t>구분</t>
  </si>
  <si>
    <t>소계</t>
  </si>
  <si>
    <t>NO.</t>
  </si>
  <si>
    <t>예산</t>
  </si>
  <si>
    <t>접대비</t>
  </si>
  <si>
    <t>12월</t>
  </si>
  <si>
    <t>계정</t>
  </si>
  <si>
    <t>6월</t>
  </si>
  <si>
    <t>3월</t>
  </si>
  <si>
    <t>계 정</t>
  </si>
  <si>
    <t>7월</t>
  </si>
  <si>
    <t>4월</t>
  </si>
  <si>
    <t>5월</t>
  </si>
  <si>
    <t>8월</t>
  </si>
  <si>
    <t>일 자</t>
  </si>
  <si>
    <t>9월</t>
  </si>
  <si>
    <t>지출액</t>
  </si>
  <si>
    <t>경비</t>
  </si>
  <si>
    <t>비품</t>
  </si>
  <si>
    <t>2월</t>
  </si>
  <si>
    <t>10월</t>
  </si>
  <si>
    <t>11월</t>
  </si>
  <si>
    <t>1월</t>
  </si>
  <si>
    <t>사업계좌이체</t>
    <phoneticPr fontId="12" type="noConversion"/>
  </si>
  <si>
    <t xml:space="preserve"> </t>
    <phoneticPr fontId="12" type="noConversion"/>
  </si>
  <si>
    <t>국내지급수수료</t>
    <phoneticPr fontId="12" type="noConversion"/>
  </si>
  <si>
    <t>부가가치세 신고대행 수수료</t>
    <phoneticPr fontId="12" type="noConversion"/>
  </si>
  <si>
    <t>국내지급수수료 : 부가가치세, 종합소득세 신고 대행 수수료</t>
    <phoneticPr fontId="12" type="noConversion"/>
  </si>
  <si>
    <t>씨티신용1138</t>
    <phoneticPr fontId="12" type="noConversion"/>
  </si>
  <si>
    <t>2023년 경비집계 총괄표</t>
    <phoneticPr fontId="12" type="noConversion"/>
  </si>
  <si>
    <t>국내지급수수료</t>
  </si>
  <si>
    <t>종합소득세 신고대행 수수료</t>
    <phoneticPr fontId="12" type="noConversion"/>
  </si>
  <si>
    <t xml:space="preserve">    </t>
    <phoneticPr fontId="12" type="noConversion"/>
  </si>
  <si>
    <t>식권(20매)</t>
    <phoneticPr fontId="12" type="noConversion"/>
  </si>
  <si>
    <t>삼성신용8181</t>
    <phoneticPr fontId="12" type="noConversion"/>
  </si>
  <si>
    <t>안경테</t>
    <phoneticPr fontId="12" type="noConversion"/>
  </si>
  <si>
    <t>현대신용8004</t>
    <phoneticPr fontId="12" type="noConversion"/>
  </si>
  <si>
    <t>식권(40매)</t>
    <phoneticPr fontId="12" type="noConversion"/>
  </si>
  <si>
    <t>팀 회식</t>
    <phoneticPr fontId="12" type="noConversion"/>
  </si>
  <si>
    <t>식권(일반:40매, 특식:2매)</t>
    <phoneticPr fontId="12" type="noConversion"/>
  </si>
  <si>
    <t>국민체크8165</t>
    <phoneticPr fontId="12" type="noConversion"/>
  </si>
  <si>
    <t>국민신용3021</t>
    <phoneticPr fontId="12" type="noConversion"/>
  </si>
  <si>
    <t>안경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</si>
</sst>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1" formatCode="_-* #,##0_-;\-* #,##0_-;_-* &quot;-&quot;_-;_-@_-"/>
    <numFmt numFmtId="176" formatCode="#,##0_ "/>
    <numFmt numFmtId="177" formatCode="yyyy\.mm\.dd"/>
    <numFmt numFmtId="178" formatCode="&quot;₩&quot;#,##0"/>
    <numFmt numFmtId="179" formatCode="#,##0_ ;[Red]\-#,##0\ "/>
    <numFmt numFmtId="180" formatCode="mm"/>
    <numFmt numFmtId="181" formatCode="yy&quot;년&quot;\ mm&quot;월&quot;"/>
    <numFmt numFmtId="182" formatCode="#,##0_);[Red]\(#,##0\)"/>
  </numFmts>
  <fonts count="17" x14ac:knownFonts="1">
    <font>
      <sz val="11"/>
      <color rgb="FF000000"/>
      <name val="돋움"/>
    </font>
    <font>
      <sz val="11"/>
      <color rgb="FF000000"/>
      <name val="돋움"/>
      <family val="3"/>
      <charset val="129"/>
    </font>
    <font>
      <sz val="11"/>
      <color rgb="FF000000"/>
      <name val="돋움체"/>
      <family val="3"/>
      <charset val="129"/>
    </font>
    <font>
      <sz val="10"/>
      <color rgb="FF000000"/>
      <name val="돋움체"/>
      <family val="3"/>
      <charset val="129"/>
    </font>
    <font>
      <sz val="12"/>
      <color rgb="FF000000"/>
      <name val="돋움체"/>
      <family val="3"/>
      <charset val="129"/>
    </font>
    <font>
      <b/>
      <sz val="10"/>
      <color rgb="FF000000"/>
      <name val="돋움체"/>
      <family val="3"/>
      <charset val="129"/>
    </font>
    <font>
      <sz val="11"/>
      <color rgb="FF0000FF"/>
      <name val="돋움체"/>
      <family val="3"/>
      <charset val="129"/>
    </font>
    <font>
      <sz val="9"/>
      <color rgb="FF0000FF"/>
      <name val="돋움체"/>
      <family val="3"/>
      <charset val="129"/>
    </font>
    <font>
      <sz val="9"/>
      <color rgb="FF000000"/>
      <name val="돋움체"/>
      <family val="3"/>
      <charset val="129"/>
    </font>
    <font>
      <b/>
      <sz val="9"/>
      <color rgb="FF000000"/>
      <name val="돋움체"/>
      <family val="3"/>
      <charset val="129"/>
    </font>
    <font>
      <b/>
      <u/>
      <sz val="20"/>
      <color rgb="FF000000"/>
      <name val="돋움체"/>
      <family val="3"/>
      <charset val="129"/>
    </font>
    <font>
      <b/>
      <u/>
      <sz val="16"/>
      <color rgb="FF000000"/>
      <name val="돋움체"/>
      <family val="3"/>
      <charset val="129"/>
    </font>
    <font>
      <sz val="8"/>
      <name val="돋움"/>
      <family val="3"/>
      <charset val="129"/>
    </font>
    <font>
      <strike/>
      <sz val="9"/>
      <color rgb="FFFF0000"/>
      <name val="돋움체"/>
      <family val="3"/>
      <charset val="129"/>
    </font>
    <font>
      <sz val="9"/>
      <color rgb="FF000000"/>
      <name val="돋움"/>
      <family val="3"/>
      <charset val="129"/>
    </font>
    <font>
      <b/>
      <sz val="9"/>
      <color rgb="FF000000"/>
      <name val="돋움"/>
      <family val="3"/>
      <charset val="129"/>
    </font>
    <font>
      <b/>
      <strike/>
      <sz val="9"/>
      <color rgb="FFFF0000"/>
      <name val="돋움체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>
      <alignment vertical="center"/>
    </xf>
  </cellStyleXfs>
  <cellXfs count="156">
    <xf numFmtId="0" fontId="0" fillId="0" borderId="0" xfId="0">
      <alignment vertical="center"/>
    </xf>
    <xf numFmtId="0" fontId="2" fillId="2" borderId="0" xfId="0" applyFont="1" applyFill="1" applyAlignment="1"/>
    <xf numFmtId="0" fontId="3" fillId="2" borderId="0" xfId="0" applyFont="1" applyFill="1" applyAlignment="1"/>
    <xf numFmtId="0" fontId="3" fillId="2" borderId="1" xfId="0" applyFont="1" applyFill="1" applyBorder="1" applyAlignment="1"/>
    <xf numFmtId="0" fontId="4" fillId="2" borderId="0" xfId="0" applyFont="1" applyFill="1" applyAlignment="1"/>
    <xf numFmtId="49" fontId="2" fillId="2" borderId="0" xfId="0" applyNumberFormat="1" applyFont="1" applyFill="1" applyAlignment="1"/>
    <xf numFmtId="0" fontId="5" fillId="2" borderId="2" xfId="0" applyFont="1" applyFill="1" applyBorder="1" applyAlignment="1">
      <alignment horizontal="center"/>
    </xf>
    <xf numFmtId="49" fontId="5" fillId="2" borderId="3" xfId="0" applyNumberFormat="1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3" fillId="2" borderId="5" xfId="0" applyFont="1" applyFill="1" applyBorder="1" applyAlignment="1"/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7" xfId="0" applyFont="1" applyFill="1" applyBorder="1" applyAlignment="1"/>
    <xf numFmtId="0" fontId="3" fillId="2" borderId="8" xfId="0" applyFont="1" applyFill="1" applyBorder="1" applyAlignment="1"/>
    <xf numFmtId="0" fontId="3" fillId="2" borderId="9" xfId="0" applyFont="1" applyFill="1" applyBorder="1" applyAlignment="1"/>
    <xf numFmtId="0" fontId="3" fillId="2" borderId="10" xfId="0" applyFont="1" applyFill="1" applyBorder="1" applyAlignment="1"/>
    <xf numFmtId="0" fontId="3" fillId="2" borderId="11" xfId="0" applyFont="1" applyFill="1" applyBorder="1" applyAlignment="1"/>
    <xf numFmtId="178" fontId="3" fillId="2" borderId="12" xfId="0" applyNumberFormat="1" applyFont="1" applyFill="1" applyBorder="1" applyAlignment="1"/>
    <xf numFmtId="178" fontId="3" fillId="2" borderId="13" xfId="0" applyNumberFormat="1" applyFont="1" applyFill="1" applyBorder="1" applyAlignment="1"/>
    <xf numFmtId="49" fontId="2" fillId="2" borderId="0" xfId="0" applyNumberFormat="1" applyFont="1" applyFill="1" applyAlignment="1">
      <alignment horizontal="center"/>
    </xf>
    <xf numFmtId="0" fontId="3" fillId="2" borderId="5" xfId="0" applyFont="1" applyFill="1" applyBorder="1" applyAlignment="1">
      <alignment horizontal="left"/>
    </xf>
    <xf numFmtId="49" fontId="3" fillId="2" borderId="0" xfId="0" applyNumberFormat="1" applyFont="1" applyFill="1" applyAlignment="1">
      <alignment horizontal="left"/>
    </xf>
    <xf numFmtId="49" fontId="6" fillId="2" borderId="0" xfId="0" applyNumberFormat="1" applyFont="1" applyFill="1" applyAlignment="1" applyProtection="1">
      <alignment horizontal="center"/>
      <protection locked="0"/>
    </xf>
    <xf numFmtId="49" fontId="6" fillId="2" borderId="0" xfId="0" applyNumberFormat="1" applyFont="1" applyFill="1" applyAlignment="1" applyProtection="1">
      <alignment horizontal="left"/>
      <protection locked="0"/>
    </xf>
    <xf numFmtId="0" fontId="6" fillId="2" borderId="14" xfId="0" applyFont="1" applyFill="1" applyBorder="1" applyAlignment="1" applyProtection="1">
      <alignment horizontal="left"/>
      <protection locked="0"/>
    </xf>
    <xf numFmtId="0" fontId="6" fillId="2" borderId="15" xfId="0" applyFont="1" applyFill="1" applyBorder="1" applyAlignment="1" applyProtection="1">
      <alignment horizontal="right"/>
      <protection locked="0"/>
    </xf>
    <xf numFmtId="14" fontId="6" fillId="2" borderId="16" xfId="0" applyNumberFormat="1" applyFont="1" applyFill="1" applyBorder="1" applyAlignment="1" applyProtection="1">
      <alignment horizontal="center"/>
      <protection locked="0"/>
    </xf>
    <xf numFmtId="0" fontId="3" fillId="2" borderId="12" xfId="0" applyFont="1" applyFill="1" applyBorder="1" applyAlignment="1" applyProtection="1">
      <alignment horizontal="center" shrinkToFit="1"/>
      <protection locked="0"/>
    </xf>
    <xf numFmtId="177" fontId="3" fillId="2" borderId="17" xfId="0" quotePrefix="1" applyNumberFormat="1" applyFont="1" applyFill="1" applyBorder="1" applyAlignment="1" applyProtection="1">
      <alignment horizontal="center" shrinkToFit="1"/>
      <protection locked="0"/>
    </xf>
    <xf numFmtId="176" fontId="3" fillId="2" borderId="18" xfId="0" applyNumberFormat="1" applyFont="1" applyFill="1" applyBorder="1" applyAlignment="1" applyProtection="1">
      <alignment shrinkToFit="1"/>
      <protection locked="0"/>
    </xf>
    <xf numFmtId="176" fontId="3" fillId="2" borderId="18" xfId="0" applyNumberFormat="1" applyFont="1" applyFill="1" applyBorder="1" applyAlignment="1">
      <alignment shrinkToFit="1"/>
    </xf>
    <xf numFmtId="177" fontId="3" fillId="2" borderId="17" xfId="0" applyNumberFormat="1" applyFont="1" applyFill="1" applyBorder="1" applyAlignment="1" applyProtection="1">
      <alignment horizontal="center" shrinkToFit="1"/>
      <protection locked="0"/>
    </xf>
    <xf numFmtId="0" fontId="3" fillId="2" borderId="12" xfId="0" applyFont="1" applyFill="1" applyBorder="1" applyAlignment="1" applyProtection="1">
      <alignment shrinkToFit="1"/>
      <protection locked="0"/>
    </xf>
    <xf numFmtId="41" fontId="3" fillId="2" borderId="18" xfId="1" applyFont="1" applyFill="1" applyBorder="1" applyAlignment="1" applyProtection="1">
      <alignment shrinkToFit="1"/>
      <protection locked="0"/>
    </xf>
    <xf numFmtId="0" fontId="7" fillId="2" borderId="5" xfId="0" applyFont="1" applyFill="1" applyBorder="1" applyAlignment="1" applyProtection="1">
      <alignment horizontal="left"/>
      <protection locked="0"/>
    </xf>
    <xf numFmtId="0" fontId="7" fillId="2" borderId="0" xfId="0" applyFont="1" applyFill="1" applyAlignment="1" applyProtection="1">
      <protection locked="0"/>
    </xf>
    <xf numFmtId="0" fontId="7" fillId="2" borderId="9" xfId="0" applyFont="1" applyFill="1" applyBorder="1" applyAlignment="1" applyProtection="1">
      <protection locked="0"/>
    </xf>
    <xf numFmtId="0" fontId="8" fillId="2" borderId="0" xfId="0" applyFont="1" applyFill="1" applyAlignment="1"/>
    <xf numFmtId="0" fontId="8" fillId="2" borderId="5" xfId="0" applyFont="1" applyFill="1" applyBorder="1" applyAlignment="1"/>
    <xf numFmtId="49" fontId="8" fillId="2" borderId="0" xfId="0" applyNumberFormat="1" applyFont="1" applyFill="1" applyAlignment="1">
      <alignment horizontal="center"/>
    </xf>
    <xf numFmtId="49" fontId="8" fillId="2" borderId="0" xfId="0" applyNumberFormat="1" applyFont="1" applyFill="1" applyAlignment="1"/>
    <xf numFmtId="3" fontId="7" fillId="2" borderId="0" xfId="0" applyNumberFormat="1" applyFont="1" applyFill="1" applyAlignment="1" applyProtection="1">
      <protection locked="0"/>
    </xf>
    <xf numFmtId="10" fontId="7" fillId="2" borderId="0" xfId="0" applyNumberFormat="1" applyFont="1" applyFill="1" applyAlignment="1" applyProtection="1">
      <protection locked="0"/>
    </xf>
    <xf numFmtId="49" fontId="8" fillId="2" borderId="0" xfId="0" applyNumberFormat="1" applyFont="1" applyFill="1" applyAlignment="1">
      <alignment horizontal="left"/>
    </xf>
    <xf numFmtId="49" fontId="8" fillId="2" borderId="1" xfId="0" applyNumberFormat="1" applyFont="1" applyFill="1" applyBorder="1" applyAlignment="1">
      <alignment horizontal="left"/>
    </xf>
    <xf numFmtId="49" fontId="8" fillId="2" borderId="1" xfId="0" applyNumberFormat="1" applyFont="1" applyFill="1" applyBorder="1" applyAlignment="1"/>
    <xf numFmtId="0" fontId="8" fillId="2" borderId="1" xfId="0" applyFont="1" applyFill="1" applyBorder="1" applyAlignment="1"/>
    <xf numFmtId="0" fontId="3" fillId="2" borderId="19" xfId="0" applyFont="1" applyFill="1" applyBorder="1" applyAlignment="1"/>
    <xf numFmtId="0" fontId="3" fillId="2" borderId="20" xfId="0" applyFont="1" applyFill="1" applyBorder="1" applyAlignment="1"/>
    <xf numFmtId="176" fontId="5" fillId="2" borderId="3" xfId="0" applyNumberFormat="1" applyFont="1" applyFill="1" applyBorder="1" applyAlignment="1"/>
    <xf numFmtId="0" fontId="3" fillId="2" borderId="21" xfId="0" applyFont="1" applyFill="1" applyBorder="1" applyAlignment="1">
      <alignment horizontal="center"/>
    </xf>
    <xf numFmtId="49" fontId="9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right"/>
    </xf>
    <xf numFmtId="179" fontId="3" fillId="2" borderId="18" xfId="0" applyNumberFormat="1" applyFont="1" applyFill="1" applyBorder="1" applyAlignment="1">
      <alignment horizontal="right" vertical="center" wrapText="1"/>
    </xf>
    <xf numFmtId="179" fontId="3" fillId="2" borderId="22" xfId="0" applyNumberFormat="1" applyFont="1" applyFill="1" applyBorder="1" applyAlignment="1">
      <alignment horizontal="right" vertical="center" wrapText="1"/>
    </xf>
    <xf numFmtId="0" fontId="5" fillId="3" borderId="18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 wrapText="1"/>
    </xf>
    <xf numFmtId="179" fontId="3" fillId="4" borderId="17" xfId="0" applyNumberFormat="1" applyFont="1" applyFill="1" applyBorder="1" applyAlignment="1">
      <alignment horizontal="right" vertical="center" wrapText="1"/>
    </xf>
    <xf numFmtId="179" fontId="3" fillId="4" borderId="23" xfId="0" applyNumberFormat="1" applyFont="1" applyFill="1" applyBorder="1" applyAlignment="1">
      <alignment horizontal="right" vertical="center" wrapText="1"/>
    </xf>
    <xf numFmtId="179" fontId="3" fillId="2" borderId="24" xfId="0" applyNumberFormat="1" applyFont="1" applyFill="1" applyBorder="1" applyAlignment="1">
      <alignment horizontal="right" vertical="center" wrapText="1"/>
    </xf>
    <xf numFmtId="179" fontId="3" fillId="4" borderId="25" xfId="0" applyNumberFormat="1" applyFont="1" applyFill="1" applyBorder="1" applyAlignment="1">
      <alignment horizontal="right" vertical="center" wrapText="1"/>
    </xf>
    <xf numFmtId="0" fontId="3" fillId="2" borderId="20" xfId="0" applyFont="1" applyFill="1" applyBorder="1" applyAlignment="1">
      <alignment horizontal="center" vertical="center"/>
    </xf>
    <xf numFmtId="181" fontId="3" fillId="2" borderId="19" xfId="0" applyNumberFormat="1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179" fontId="3" fillId="4" borderId="27" xfId="0" applyNumberFormat="1" applyFont="1" applyFill="1" applyBorder="1" applyAlignment="1">
      <alignment horizontal="right" vertical="center" wrapText="1"/>
    </xf>
    <xf numFmtId="179" fontId="3" fillId="4" borderId="28" xfId="0" applyNumberFormat="1" applyFont="1" applyFill="1" applyBorder="1" applyAlignment="1">
      <alignment horizontal="right" vertical="center" wrapText="1"/>
    </xf>
    <xf numFmtId="14" fontId="2" fillId="2" borderId="0" xfId="0" applyNumberFormat="1" applyFont="1" applyFill="1" applyAlignment="1"/>
    <xf numFmtId="0" fontId="3" fillId="2" borderId="12" xfId="0" applyFont="1" applyFill="1" applyBorder="1" applyAlignment="1" applyProtection="1">
      <alignment horizontal="left" shrinkToFit="1"/>
      <protection locked="0"/>
    </xf>
    <xf numFmtId="179" fontId="3" fillId="0" borderId="18" xfId="0" applyNumberFormat="1" applyFont="1" applyBorder="1" applyAlignment="1">
      <alignment horizontal="right" vertical="center" wrapText="1"/>
    </xf>
    <xf numFmtId="41" fontId="3" fillId="2" borderId="24" xfId="1" applyFont="1" applyFill="1" applyBorder="1" applyAlignment="1" applyProtection="1">
      <alignment shrinkToFit="1"/>
      <protection locked="0"/>
    </xf>
    <xf numFmtId="177" fontId="3" fillId="2" borderId="24" xfId="0" quotePrefix="1" applyNumberFormat="1" applyFont="1" applyFill="1" applyBorder="1" applyAlignment="1" applyProtection="1">
      <alignment horizontal="center" shrinkToFit="1"/>
      <protection locked="0"/>
    </xf>
    <xf numFmtId="179" fontId="2" fillId="2" borderId="0" xfId="0" applyNumberFormat="1" applyFont="1" applyFill="1" applyAlignment="1"/>
    <xf numFmtId="176" fontId="3" fillId="0" borderId="18" xfId="0" applyNumberFormat="1" applyFont="1" applyBorder="1" applyAlignment="1">
      <alignment shrinkToFit="1"/>
    </xf>
    <xf numFmtId="177" fontId="3" fillId="2" borderId="17" xfId="0" quotePrefix="1" applyNumberFormat="1" applyFont="1" applyFill="1" applyBorder="1" applyAlignment="1" applyProtection="1">
      <alignment horizontal="center"/>
      <protection locked="0"/>
    </xf>
    <xf numFmtId="176" fontId="3" fillId="0" borderId="18" xfId="0" applyNumberFormat="1" applyFont="1" applyBorder="1" applyAlignment="1" applyProtection="1">
      <alignment shrinkToFit="1"/>
      <protection locked="0"/>
    </xf>
    <xf numFmtId="0" fontId="8" fillId="2" borderId="16" xfId="0" applyFont="1" applyFill="1" applyBorder="1" applyAlignment="1">
      <alignment horizontal="right"/>
    </xf>
    <xf numFmtId="0" fontId="3" fillId="2" borderId="18" xfId="0" applyFont="1" applyFill="1" applyBorder="1" applyAlignment="1"/>
    <xf numFmtId="49" fontId="9" fillId="5" borderId="29" xfId="0" applyNumberFormat="1" applyFont="1" applyFill="1" applyBorder="1" applyAlignment="1" applyProtection="1">
      <alignment horizontal="left"/>
      <protection locked="0"/>
    </xf>
    <xf numFmtId="179" fontId="9" fillId="5" borderId="29" xfId="0" applyNumberFormat="1" applyFont="1" applyFill="1" applyBorder="1" applyAlignment="1" applyProtection="1">
      <protection locked="0"/>
    </xf>
    <xf numFmtId="179" fontId="8" fillId="2" borderId="31" xfId="0" applyNumberFormat="1" applyFont="1" applyFill="1" applyBorder="1" applyAlignment="1" applyProtection="1">
      <protection locked="0"/>
    </xf>
    <xf numFmtId="179" fontId="8" fillId="0" borderId="32" xfId="0" applyNumberFormat="1" applyFont="1" applyBorder="1" applyAlignment="1" applyProtection="1">
      <protection locked="0"/>
    </xf>
    <xf numFmtId="0" fontId="3" fillId="2" borderId="0" xfId="0" applyFont="1" applyFill="1" applyAlignment="1" applyProtection="1">
      <alignment horizontal="left"/>
      <protection locked="0"/>
    </xf>
    <xf numFmtId="179" fontId="8" fillId="2" borderId="32" xfId="0" applyNumberFormat="1" applyFont="1" applyFill="1" applyBorder="1" applyAlignment="1" applyProtection="1">
      <protection locked="0"/>
    </xf>
    <xf numFmtId="49" fontId="9" fillId="3" borderId="29" xfId="0" applyNumberFormat="1" applyFont="1" applyFill="1" applyBorder="1" applyAlignment="1" applyProtection="1">
      <alignment horizontal="center"/>
      <protection locked="0"/>
    </xf>
    <xf numFmtId="0" fontId="9" fillId="3" borderId="29" xfId="0" applyFont="1" applyFill="1" applyBorder="1" applyAlignment="1" applyProtection="1">
      <alignment horizontal="center"/>
      <protection locked="0"/>
    </xf>
    <xf numFmtId="49" fontId="9" fillId="3" borderId="31" xfId="0" applyNumberFormat="1" applyFont="1" applyFill="1" applyBorder="1" applyAlignment="1" applyProtection="1">
      <alignment horizontal="left"/>
      <protection locked="0"/>
    </xf>
    <xf numFmtId="49" fontId="9" fillId="3" borderId="33" xfId="0" applyNumberFormat="1" applyFont="1" applyFill="1" applyBorder="1" applyAlignment="1" applyProtection="1">
      <alignment horizontal="left"/>
      <protection locked="0"/>
    </xf>
    <xf numFmtId="179" fontId="8" fillId="2" borderId="34" xfId="0" applyNumberFormat="1" applyFont="1" applyFill="1" applyBorder="1" applyAlignment="1" applyProtection="1">
      <protection locked="0"/>
    </xf>
    <xf numFmtId="179" fontId="9" fillId="5" borderId="31" xfId="0" applyNumberFormat="1" applyFont="1" applyFill="1" applyBorder="1" applyAlignment="1" applyProtection="1">
      <protection locked="0"/>
    </xf>
    <xf numFmtId="179" fontId="9" fillId="5" borderId="32" xfId="0" applyNumberFormat="1" applyFont="1" applyFill="1" applyBorder="1" applyAlignment="1" applyProtection="1">
      <protection locked="0"/>
    </xf>
    <xf numFmtId="179" fontId="9" fillId="5" borderId="35" xfId="0" applyNumberFormat="1" applyFont="1" applyFill="1" applyBorder="1" applyAlignment="1" applyProtection="1">
      <protection locked="0"/>
    </xf>
    <xf numFmtId="179" fontId="9" fillId="5" borderId="36" xfId="0" applyNumberFormat="1" applyFont="1" applyFill="1" applyBorder="1" applyAlignment="1" applyProtection="1">
      <protection locked="0"/>
    </xf>
    <xf numFmtId="0" fontId="9" fillId="5" borderId="29" xfId="0" applyFont="1" applyFill="1" applyBorder="1" applyAlignment="1" applyProtection="1">
      <alignment horizontal="center"/>
      <protection locked="0"/>
    </xf>
    <xf numFmtId="0" fontId="3" fillId="5" borderId="0" xfId="0" applyFont="1" applyFill="1" applyAlignment="1"/>
    <xf numFmtId="0" fontId="3" fillId="6" borderId="0" xfId="0" applyFont="1" applyFill="1" applyAlignment="1"/>
    <xf numFmtId="0" fontId="3" fillId="0" borderId="20" xfId="0" applyFont="1" applyBorder="1" applyAlignment="1"/>
    <xf numFmtId="177" fontId="3" fillId="0" borderId="17" xfId="0" quotePrefix="1" applyNumberFormat="1" applyFont="1" applyBorder="1" applyAlignment="1" applyProtection="1">
      <alignment horizontal="center" shrinkToFit="1"/>
      <protection locked="0"/>
    </xf>
    <xf numFmtId="0" fontId="3" fillId="0" borderId="12" xfId="0" applyFont="1" applyBorder="1" applyAlignment="1" applyProtection="1">
      <alignment horizontal="left" shrinkToFit="1"/>
      <protection locked="0"/>
    </xf>
    <xf numFmtId="0" fontId="3" fillId="0" borderId="0" xfId="0" applyFont="1" applyAlignment="1"/>
    <xf numFmtId="0" fontId="3" fillId="2" borderId="17" xfId="0" applyFont="1" applyFill="1" applyBorder="1" applyAlignment="1" applyProtection="1">
      <alignment horizontal="left" vertical="center" shrinkToFit="1"/>
      <protection locked="0"/>
    </xf>
    <xf numFmtId="0" fontId="3" fillId="2" borderId="42" xfId="0" applyFont="1" applyFill="1" applyBorder="1" applyAlignment="1" applyProtection="1">
      <alignment horizontal="left" vertical="center" shrinkToFit="1"/>
      <protection locked="0"/>
    </xf>
    <xf numFmtId="0" fontId="3" fillId="2" borderId="43" xfId="0" applyFont="1" applyFill="1" applyBorder="1" applyAlignment="1" applyProtection="1">
      <alignment horizontal="left" vertical="center" shrinkToFit="1"/>
      <protection locked="0"/>
    </xf>
    <xf numFmtId="0" fontId="3" fillId="0" borderId="19" xfId="0" applyFont="1" applyBorder="1" applyAlignment="1"/>
    <xf numFmtId="41" fontId="3" fillId="0" borderId="24" xfId="1" applyFont="1" applyBorder="1" applyAlignment="1" applyProtection="1">
      <alignment shrinkToFit="1"/>
      <protection locked="0"/>
    </xf>
    <xf numFmtId="41" fontId="3" fillId="0" borderId="18" xfId="1" applyFont="1" applyBorder="1" applyAlignment="1" applyProtection="1">
      <alignment shrinkToFit="1"/>
      <protection locked="0"/>
    </xf>
    <xf numFmtId="0" fontId="3" fillId="0" borderId="18" xfId="0" applyFont="1" applyBorder="1" applyAlignment="1"/>
    <xf numFmtId="14" fontId="3" fillId="0" borderId="17" xfId="0" quotePrefix="1" applyNumberFormat="1" applyFont="1" applyBorder="1" applyAlignment="1" applyProtection="1">
      <alignment horizontal="center" shrinkToFit="1"/>
      <protection locked="0"/>
    </xf>
    <xf numFmtId="14" fontId="9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9" fillId="2" borderId="0" xfId="0" applyFont="1" applyFill="1" applyAlignment="1">
      <alignment horizontal="right"/>
    </xf>
    <xf numFmtId="182" fontId="3" fillId="2" borderId="0" xfId="0" applyNumberFormat="1" applyFont="1" applyFill="1" applyAlignment="1"/>
    <xf numFmtId="0" fontId="13" fillId="2" borderId="0" xfId="0" applyFont="1" applyFill="1" applyAlignment="1"/>
    <xf numFmtId="182" fontId="13" fillId="2" borderId="0" xfId="0" applyNumberFormat="1" applyFont="1" applyFill="1" applyAlignment="1"/>
    <xf numFmtId="41" fontId="14" fillId="0" borderId="0" xfId="1" applyFont="1">
      <alignment vertical="center"/>
    </xf>
    <xf numFmtId="41" fontId="15" fillId="0" borderId="0" xfId="1" applyFont="1">
      <alignment vertical="center"/>
    </xf>
    <xf numFmtId="0" fontId="5" fillId="2" borderId="0" xfId="0" applyFont="1" applyFill="1" applyAlignment="1"/>
    <xf numFmtId="0" fontId="9" fillId="2" borderId="0" xfId="0" applyFont="1" applyFill="1" applyAlignment="1"/>
    <xf numFmtId="182" fontId="16" fillId="2" borderId="0" xfId="0" applyNumberFormat="1" applyFont="1" applyFill="1" applyAlignment="1"/>
    <xf numFmtId="0" fontId="8" fillId="0" borderId="0" xfId="0" applyFont="1" applyAlignment="1"/>
    <xf numFmtId="0" fontId="9" fillId="0" borderId="0" xfId="0" applyFont="1" applyAlignment="1"/>
    <xf numFmtId="0" fontId="11" fillId="2" borderId="0" xfId="0" applyFont="1" applyFill="1" applyAlignment="1">
      <alignment horizontal="center"/>
    </xf>
    <xf numFmtId="0" fontId="5" fillId="3" borderId="48" xfId="0" applyFont="1" applyFill="1" applyBorder="1" applyAlignment="1">
      <alignment horizontal="center" vertical="center"/>
    </xf>
    <xf numFmtId="0" fontId="5" fillId="3" borderId="49" xfId="0" applyFont="1" applyFill="1" applyBorder="1" applyAlignment="1">
      <alignment horizontal="center" vertical="center"/>
    </xf>
    <xf numFmtId="0" fontId="9" fillId="3" borderId="50" xfId="0" applyFont="1" applyFill="1" applyBorder="1" applyAlignment="1">
      <alignment horizontal="center" vertical="center"/>
    </xf>
    <xf numFmtId="0" fontId="9" fillId="3" borderId="51" xfId="0" applyFont="1" applyFill="1" applyBorder="1" applyAlignment="1">
      <alignment horizontal="center" vertical="center"/>
    </xf>
    <xf numFmtId="0" fontId="6" fillId="2" borderId="15" xfId="0" applyFont="1" applyFill="1" applyBorder="1" applyAlignment="1" applyProtection="1">
      <alignment horizontal="center"/>
      <protection locked="0"/>
    </xf>
    <xf numFmtId="0" fontId="3" fillId="0" borderId="17" xfId="0" applyFont="1" applyBorder="1" applyAlignment="1" applyProtection="1">
      <alignment horizontal="left" vertical="center" shrinkToFit="1"/>
      <protection locked="0"/>
    </xf>
    <xf numFmtId="0" fontId="3" fillId="0" borderId="42" xfId="0" applyFont="1" applyBorder="1" applyAlignment="1" applyProtection="1">
      <alignment horizontal="left" vertical="center" shrinkToFit="1"/>
      <protection locked="0"/>
    </xf>
    <xf numFmtId="0" fontId="3" fillId="0" borderId="43" xfId="0" applyFont="1" applyBorder="1" applyAlignment="1" applyProtection="1">
      <alignment horizontal="left" vertical="center" shrinkToFit="1"/>
      <protection locked="0"/>
    </xf>
    <xf numFmtId="0" fontId="3" fillId="2" borderId="17" xfId="0" applyFont="1" applyFill="1" applyBorder="1" applyAlignment="1" applyProtection="1">
      <alignment horizontal="left" vertical="center" shrinkToFit="1"/>
      <protection locked="0"/>
    </xf>
    <xf numFmtId="0" fontId="3" fillId="2" borderId="42" xfId="0" applyFont="1" applyFill="1" applyBorder="1" applyAlignment="1" applyProtection="1">
      <alignment horizontal="left" vertical="center" shrinkToFit="1"/>
      <protection locked="0"/>
    </xf>
    <xf numFmtId="0" fontId="3" fillId="2" borderId="43" xfId="0" applyFont="1" applyFill="1" applyBorder="1" applyAlignment="1" applyProtection="1">
      <alignment horizontal="left" vertical="center" shrinkToFit="1"/>
      <protection locked="0"/>
    </xf>
    <xf numFmtId="180" fontId="10" fillId="2" borderId="44" xfId="0" applyNumberFormat="1" applyFont="1" applyFill="1" applyBorder="1" applyAlignment="1">
      <alignment horizontal="center"/>
    </xf>
    <xf numFmtId="180" fontId="10" fillId="2" borderId="45" xfId="0" applyNumberFormat="1" applyFont="1" applyFill="1" applyBorder="1" applyAlignment="1">
      <alignment horizontal="center"/>
    </xf>
    <xf numFmtId="180" fontId="10" fillId="2" borderId="46" xfId="0" applyNumberFormat="1" applyFont="1" applyFill="1" applyBorder="1" applyAlignment="1">
      <alignment horizontal="center"/>
    </xf>
    <xf numFmtId="0" fontId="5" fillId="2" borderId="40" xfId="0" applyFont="1" applyFill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49" fontId="9" fillId="3" borderId="30" xfId="0" applyNumberFormat="1" applyFont="1" applyFill="1" applyBorder="1" applyAlignment="1" applyProtection="1">
      <alignment horizontal="center" vertical="center" wrapText="1"/>
      <protection locked="0"/>
    </xf>
    <xf numFmtId="49" fontId="9" fillId="3" borderId="31" xfId="0" applyNumberFormat="1" applyFont="1" applyFill="1" applyBorder="1" applyAlignment="1" applyProtection="1">
      <alignment horizontal="center" vertical="center"/>
      <protection locked="0"/>
    </xf>
    <xf numFmtId="49" fontId="9" fillId="3" borderId="33" xfId="0" applyNumberFormat="1" applyFont="1" applyFill="1" applyBorder="1" applyAlignment="1" applyProtection="1">
      <alignment horizontal="center" vertical="center"/>
      <protection locked="0"/>
    </xf>
    <xf numFmtId="49" fontId="5" fillId="2" borderId="37" xfId="0" applyNumberFormat="1" applyFont="1" applyFill="1" applyBorder="1" applyAlignment="1">
      <alignment horizontal="center"/>
    </xf>
    <xf numFmtId="49" fontId="5" fillId="2" borderId="38" xfId="0" applyNumberFormat="1" applyFont="1" applyFill="1" applyBorder="1" applyAlignment="1">
      <alignment horizontal="center"/>
    </xf>
    <xf numFmtId="49" fontId="5" fillId="2" borderId="39" xfId="0" applyNumberFormat="1" applyFont="1" applyFill="1" applyBorder="1" applyAlignment="1">
      <alignment horizontal="center"/>
    </xf>
    <xf numFmtId="0" fontId="5" fillId="2" borderId="47" xfId="0" applyFont="1" applyFill="1" applyBorder="1" applyAlignment="1">
      <alignment horizontal="center"/>
    </xf>
    <xf numFmtId="0" fontId="5" fillId="2" borderId="38" xfId="0" applyFont="1" applyFill="1" applyBorder="1" applyAlignment="1">
      <alignment horizontal="center"/>
    </xf>
    <xf numFmtId="0" fontId="5" fillId="2" borderId="39" xfId="0" applyFont="1" applyFill="1" applyBorder="1" applyAlignment="1">
      <alignment horizontal="center"/>
    </xf>
    <xf numFmtId="181" fontId="10" fillId="2" borderId="44" xfId="0" applyNumberFormat="1" applyFont="1" applyFill="1" applyBorder="1" applyAlignment="1">
      <alignment horizontal="center"/>
    </xf>
    <xf numFmtId="181" fontId="10" fillId="2" borderId="45" xfId="0" applyNumberFormat="1" applyFont="1" applyFill="1" applyBorder="1" applyAlignment="1">
      <alignment horizontal="center"/>
    </xf>
    <xf numFmtId="181" fontId="10" fillId="2" borderId="46" xfId="0" applyNumberFormat="1" applyFont="1" applyFill="1" applyBorder="1" applyAlignment="1">
      <alignment horizontal="center"/>
    </xf>
    <xf numFmtId="49" fontId="9" fillId="3" borderId="29" xfId="0" applyNumberFormat="1" applyFont="1" applyFill="1" applyBorder="1" applyAlignment="1" applyProtection="1">
      <alignment horizontal="center" vertical="center" wrapText="1"/>
      <protection locked="0"/>
    </xf>
    <xf numFmtId="49" fontId="9" fillId="3" borderId="29" xfId="0" applyNumberFormat="1" applyFont="1" applyFill="1" applyBorder="1" applyAlignment="1" applyProtection="1">
      <alignment horizontal="center" vertical="center"/>
      <protection locked="0"/>
    </xf>
    <xf numFmtId="0" fontId="3" fillId="0" borderId="52" xfId="0" applyFont="1" applyBorder="1" applyAlignment="1" applyProtection="1">
      <alignment horizontal="left" vertical="center" shrinkToFit="1"/>
      <protection locked="0"/>
    </xf>
    <xf numFmtId="0" fontId="3" fillId="0" borderId="53" xfId="0" applyFont="1" applyBorder="1" applyAlignment="1" applyProtection="1">
      <alignment horizontal="left" vertical="center" shrinkToFit="1"/>
      <protection locked="0"/>
    </xf>
    <xf numFmtId="0" fontId="3" fillId="0" borderId="54" xfId="0" applyFont="1" applyBorder="1" applyAlignment="1" applyProtection="1">
      <alignment horizontal="left" vertical="center" shrinkToFit="1"/>
      <protection locked="0"/>
    </xf>
    <xf numFmtId="0" fontId="3" fillId="2" borderId="0" xfId="0" applyFont="1" applyFill="1" applyBorder="1" applyAlignment="1"/>
  </cellXfs>
  <cellStyles count="2">
    <cellStyle name="쉼표 [0]" xfId="1" builtinId="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41261513531208E-2"/>
          <c:y val="1.6949152573943138E-2"/>
          <c:w val="0.97931748628616333"/>
          <c:h val="0.9661017060279846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453184"/>
        <c:axId val="159454720"/>
      </c:barChart>
      <c:catAx>
        <c:axId val="15945318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 wrap="none" lIns="0" tIns="0" rIns="0" bIns="0" anchor="ctr" anchorCtr="1"/>
          <a:lstStyle/>
          <a:p>
            <a:pPr algn="l">
              <a:defRPr sz="1100" b="0" i="0" u="none">
                <a:solidFill>
                  <a:srgbClr val="000000"/>
                </a:solidFill>
                <a:latin typeface="돋움"/>
                <a:ea typeface="돋움"/>
                <a:cs typeface="돋움"/>
                <a:sym typeface="돋움"/>
              </a:defRPr>
            </a:pPr>
            <a:endParaRPr lang="ko-KR"/>
          </a:p>
        </c:txPr>
        <c:crossAx val="159454720"/>
        <c:crosses val="autoZero"/>
        <c:auto val="1"/>
        <c:lblAlgn val="ctr"/>
        <c:lblOffset val="100"/>
        <c:tickMarkSkip val="1"/>
        <c:noMultiLvlLbl val="0"/>
      </c:catAx>
      <c:valAx>
        <c:axId val="159454720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 wrap="none" lIns="0" tIns="0" rIns="0" bIns="0" anchor="ctr" anchorCtr="1"/>
          <a:lstStyle/>
          <a:p>
            <a:pPr algn="l">
              <a:defRPr sz="1100" b="0" i="0" u="none">
                <a:solidFill>
                  <a:srgbClr val="000000"/>
                </a:solidFill>
                <a:latin typeface="돋움"/>
                <a:ea typeface="돋움"/>
                <a:cs typeface="돋움"/>
                <a:sym typeface="돋움"/>
              </a:defRPr>
            </a:pPr>
            <a:endParaRPr lang="ko-KR"/>
          </a:p>
        </c:txPr>
        <c:crossAx val="159453184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1"/>
  </c:chart>
  <c:spPr>
    <a:noFill/>
    <a:ln w="9525">
      <a:noFill/>
    </a:ln>
  </c:spPr>
  <c:txPr>
    <a:bodyPr rot="0" vert="horz" wrap="none" lIns="0" tIns="0" rIns="0" bIns="0" anchor="ctr" anchorCtr="1"/>
    <a:lstStyle/>
    <a:p>
      <a:pPr algn="l">
        <a:defRPr sz="1100" b="0" i="0" u="none">
          <a:solidFill>
            <a:srgbClr val="000000"/>
          </a:solidFill>
          <a:latin typeface="돋움"/>
          <a:ea typeface="돋움"/>
          <a:cs typeface="돋움"/>
          <a:sym typeface="돋움"/>
        </a:defRPr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38100</xdr:colOff>
      <xdr:row>32</xdr:row>
      <xdr:rowOff>85724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w="med" len="med"/>
          <a:tailEnd w="med" len="med"/>
        </a:ln>
        <a:effectLst/>
      </a:spPr>
      <a:bodyPr/>
      <a:lstStyle/>
    </a:spDef>
    <a:lnDef>
      <a:spPr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w="med" len="med"/>
          <a:tailEnd w="med" len="med"/>
        </a:ln>
        <a:effectLst/>
      </a:spPr>
      <a:bodyPr/>
      <a:lstStyle/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Chart1"/>
  <dimension ref="A1"/>
  <sheetViews>
    <sheetView zoomScaleNormal="100" zoomScaleSheetLayoutView="75" workbookViewId="0"/>
  </sheetViews>
  <sheetFormatPr defaultColWidth="8.9140625" defaultRowHeight="14" x14ac:dyDescent="0.25"/>
  <sheetData/>
  <phoneticPr fontId="12" type="noConversion"/>
  <pageMargins left="0.75" right="0.75" top="1" bottom="1" header="0.5" footer="0.5"/>
  <pageSetup paperSize="9" fitToWidth="0" fitToHeight="0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fitToPage="1"/>
  </sheetPr>
  <dimension ref="A1:I63"/>
  <sheetViews>
    <sheetView view="pageBreakPreview" topLeftCell="A11" zoomScaleNormal="100" zoomScaleSheetLayoutView="100" workbookViewId="0">
      <selection activeCell="B50" sqref="B50:B52"/>
    </sheetView>
  </sheetViews>
  <sheetFormatPr defaultColWidth="8.9140625" defaultRowHeight="14" x14ac:dyDescent="0.25"/>
  <cols>
    <col min="1" max="1" width="3.4140625" style="1" customWidth="1"/>
    <col min="2" max="2" width="9.6640625" style="20" customWidth="1"/>
    <col min="3" max="3" width="13" style="5" bestFit="1" customWidth="1"/>
    <col min="4" max="4" width="11.08203125" style="1" bestFit="1" customWidth="1"/>
    <col min="5" max="5" width="8.75" style="1" bestFit="1" customWidth="1"/>
    <col min="6" max="6" width="10.25" style="1" bestFit="1" customWidth="1"/>
    <col min="7" max="7" width="11.08203125" style="1" customWidth="1"/>
    <col min="8" max="9" width="12.08203125" style="1" bestFit="1" customWidth="1"/>
    <col min="10" max="16384" width="8.9140625" style="1"/>
  </cols>
  <sheetData>
    <row r="1" spans="1:9" ht="23.65" customHeight="1" x14ac:dyDescent="0.45">
      <c r="A1" s="133" t="str">
        <f>"경비관리표("&amp;경비총괄!A15&amp;")"</f>
        <v>경비관리표(8월)</v>
      </c>
      <c r="B1" s="134"/>
      <c r="C1" s="134"/>
      <c r="D1" s="134"/>
      <c r="E1" s="134"/>
      <c r="F1" s="134"/>
      <c r="G1" s="134"/>
      <c r="H1" s="134"/>
      <c r="I1" s="135"/>
    </row>
    <row r="2" spans="1:9" ht="4.5" customHeight="1" x14ac:dyDescent="0.25">
      <c r="A2" s="25"/>
      <c r="B2" s="23"/>
      <c r="C2" s="24"/>
      <c r="D2" s="24"/>
      <c r="E2" s="24"/>
      <c r="F2" s="126"/>
      <c r="G2" s="126"/>
      <c r="H2" s="26"/>
      <c r="I2" s="27"/>
    </row>
    <row r="3" spans="1:9" s="38" customFormat="1" ht="11.25" customHeight="1" x14ac:dyDescent="0.25">
      <c r="A3" s="35"/>
      <c r="B3" s="138" t="s">
        <v>21</v>
      </c>
      <c r="C3" s="84" t="s">
        <v>33</v>
      </c>
      <c r="D3" s="84" t="s">
        <v>5</v>
      </c>
      <c r="E3" s="84" t="s">
        <v>16</v>
      </c>
      <c r="F3" s="85" t="s">
        <v>10</v>
      </c>
      <c r="G3" s="93" t="s">
        <v>26</v>
      </c>
      <c r="H3" s="36"/>
      <c r="I3" s="37"/>
    </row>
    <row r="4" spans="1:9" s="38" customFormat="1" ht="12" x14ac:dyDescent="0.25">
      <c r="A4" s="35"/>
      <c r="B4" s="139"/>
      <c r="C4" s="86" t="s">
        <v>15</v>
      </c>
      <c r="D4" s="80">
        <f>VLOOKUP($C4,'0007'!$C$3:$G$11,5,0)</f>
        <v>3310400</v>
      </c>
      <c r="E4" s="80">
        <f t="shared" ref="E4:E10" si="0">SUMIF($C$13:$C$44,$C4,$G$13:$G$44)</f>
        <v>0</v>
      </c>
      <c r="F4" s="80">
        <f>'0007'!F4+E4</f>
        <v>689600</v>
      </c>
      <c r="G4" s="89">
        <f t="shared" ref="G4:G10" si="1">D4-E4</f>
        <v>3310400</v>
      </c>
      <c r="H4" s="36"/>
      <c r="I4" s="37"/>
    </row>
    <row r="5" spans="1:9" s="38" customFormat="1" ht="12" x14ac:dyDescent="0.25">
      <c r="A5" s="35"/>
      <c r="B5" s="139"/>
      <c r="C5" s="86" t="s">
        <v>31</v>
      </c>
      <c r="D5" s="80">
        <f>VLOOKUP($C5,'0007'!$C$3:$G$11,5,0)</f>
        <v>1625000</v>
      </c>
      <c r="E5" s="80">
        <f t="shared" si="0"/>
        <v>0</v>
      </c>
      <c r="F5" s="80">
        <f>'0007'!F5+E5</f>
        <v>375000</v>
      </c>
      <c r="G5" s="89">
        <f t="shared" si="1"/>
        <v>1625000</v>
      </c>
      <c r="H5" s="36"/>
      <c r="I5" s="37"/>
    </row>
    <row r="6" spans="1:9" s="38" customFormat="1" ht="12" x14ac:dyDescent="0.25">
      <c r="A6" s="35"/>
      <c r="B6" s="139"/>
      <c r="C6" s="86" t="s">
        <v>18</v>
      </c>
      <c r="D6" s="80">
        <f>VLOOKUP($C6,'0007'!$C$3:$G$11,5,0)</f>
        <v>2000000</v>
      </c>
      <c r="E6" s="80">
        <f t="shared" si="0"/>
        <v>0</v>
      </c>
      <c r="F6" s="80">
        <f>'0007'!F6+E6</f>
        <v>0</v>
      </c>
      <c r="G6" s="89">
        <f t="shared" si="1"/>
        <v>2000000</v>
      </c>
      <c r="H6" s="36"/>
      <c r="I6" s="37"/>
    </row>
    <row r="7" spans="1:9" s="38" customFormat="1" ht="12" x14ac:dyDescent="0.25">
      <c r="A7" s="35"/>
      <c r="B7" s="139"/>
      <c r="C7" s="86" t="s">
        <v>7</v>
      </c>
      <c r="D7" s="80">
        <f>VLOOKUP($C7,'0007'!$C$3:$G$11,5,0)</f>
        <v>2000000</v>
      </c>
      <c r="E7" s="80">
        <f t="shared" si="0"/>
        <v>0</v>
      </c>
      <c r="F7" s="80">
        <f>'0007'!F7+E7</f>
        <v>0</v>
      </c>
      <c r="G7" s="89">
        <f t="shared" si="1"/>
        <v>2000000</v>
      </c>
      <c r="H7" s="42"/>
      <c r="I7" s="37"/>
    </row>
    <row r="8" spans="1:9" s="38" customFormat="1" ht="12" x14ac:dyDescent="0.25">
      <c r="A8" s="35"/>
      <c r="B8" s="139"/>
      <c r="C8" s="86" t="s">
        <v>52</v>
      </c>
      <c r="D8" s="80">
        <f>VLOOKUP($C8,'0007'!$C$3:$G$11,5,0)</f>
        <v>505000</v>
      </c>
      <c r="E8" s="80">
        <f t="shared" si="0"/>
        <v>0</v>
      </c>
      <c r="F8" s="80">
        <f>'0007'!F8+E8</f>
        <v>495000</v>
      </c>
      <c r="G8" s="89">
        <f t="shared" ref="G8" si="2">D8-E8</f>
        <v>505000</v>
      </c>
      <c r="H8" s="42"/>
      <c r="I8" s="37"/>
    </row>
    <row r="9" spans="1:9" s="38" customFormat="1" ht="12" x14ac:dyDescent="0.25">
      <c r="A9" s="35"/>
      <c r="B9" s="139"/>
      <c r="C9" s="86" t="s">
        <v>45</v>
      </c>
      <c r="D9" s="80">
        <f>VLOOKUP($C9,'0007'!$C$3:$G$11,5,0)</f>
        <v>3110000</v>
      </c>
      <c r="E9" s="80">
        <f t="shared" si="0"/>
        <v>0</v>
      </c>
      <c r="F9" s="80">
        <f>'0007'!F9+E9</f>
        <v>890000</v>
      </c>
      <c r="G9" s="89">
        <f t="shared" si="1"/>
        <v>3110000</v>
      </c>
      <c r="H9" s="43"/>
      <c r="I9" s="37"/>
    </row>
    <row r="10" spans="1:9" s="38" customFormat="1" ht="12" x14ac:dyDescent="0.25">
      <c r="A10" s="35"/>
      <c r="B10" s="139"/>
      <c r="C10" s="87" t="s">
        <v>20</v>
      </c>
      <c r="D10" s="81">
        <f>VLOOKUP($C10,'0007'!$C$3:$G$11,5,0)</f>
        <v>2000000</v>
      </c>
      <c r="E10" s="81">
        <f t="shared" si="0"/>
        <v>0</v>
      </c>
      <c r="F10" s="81">
        <f>'0007'!F10+E10</f>
        <v>0</v>
      </c>
      <c r="G10" s="90">
        <f t="shared" si="1"/>
        <v>2000000</v>
      </c>
      <c r="H10" s="36"/>
      <c r="I10" s="37"/>
    </row>
    <row r="11" spans="1:9" s="38" customFormat="1" ht="12" x14ac:dyDescent="0.25">
      <c r="A11" s="35"/>
      <c r="B11" s="140"/>
      <c r="C11" s="78" t="s">
        <v>19</v>
      </c>
      <c r="D11" s="79">
        <f>SUM(D4:D10)</f>
        <v>14550400</v>
      </c>
      <c r="E11" s="79">
        <f>SUM(E4:E10)</f>
        <v>0</v>
      </c>
      <c r="F11" s="79">
        <f>SUM(F4:F10)</f>
        <v>2449600</v>
      </c>
      <c r="G11" s="79">
        <f>SUM(G4:G10)</f>
        <v>14550400</v>
      </c>
      <c r="H11" s="36"/>
      <c r="I11" s="37"/>
    </row>
    <row r="12" spans="1:9" s="38" customFormat="1" ht="6.4" customHeight="1" x14ac:dyDescent="0.25">
      <c r="A12" s="39"/>
      <c r="B12" s="40"/>
      <c r="C12" s="41"/>
      <c r="I12" s="76"/>
    </row>
    <row r="13" spans="1:9" s="2" customFormat="1" ht="13" x14ac:dyDescent="0.25">
      <c r="A13" s="6" t="s">
        <v>29</v>
      </c>
      <c r="B13" s="7" t="s">
        <v>41</v>
      </c>
      <c r="C13" s="7" t="s">
        <v>36</v>
      </c>
      <c r="D13" s="144" t="s">
        <v>13</v>
      </c>
      <c r="E13" s="145"/>
      <c r="F13" s="146"/>
      <c r="G13" s="8" t="s">
        <v>43</v>
      </c>
      <c r="H13" s="8" t="s">
        <v>25</v>
      </c>
      <c r="I13" s="9" t="s">
        <v>24</v>
      </c>
    </row>
    <row r="14" spans="1:9" s="94" customFormat="1" ht="11.15" customHeight="1" x14ac:dyDescent="0.25">
      <c r="A14" s="103">
        <v>1</v>
      </c>
      <c r="B14" s="107"/>
      <c r="C14" s="75"/>
      <c r="D14" s="152"/>
      <c r="E14" s="153"/>
      <c r="F14" s="154"/>
      <c r="G14" s="75"/>
      <c r="H14" s="73">
        <f>G14</f>
        <v>0</v>
      </c>
      <c r="I14" s="98"/>
    </row>
    <row r="15" spans="1:9" s="2" customFormat="1" ht="11.15" customHeight="1" x14ac:dyDescent="0.25">
      <c r="A15" s="96">
        <v>2</v>
      </c>
      <c r="B15" s="107"/>
      <c r="C15" s="75"/>
      <c r="D15" s="127"/>
      <c r="E15" s="128"/>
      <c r="F15" s="129"/>
      <c r="G15" s="75"/>
      <c r="H15" s="73">
        <f>H14+G15</f>
        <v>0</v>
      </c>
      <c r="I15" s="98"/>
    </row>
    <row r="16" spans="1:9" s="2" customFormat="1" ht="11.15" customHeight="1" x14ac:dyDescent="0.25">
      <c r="A16" s="96">
        <v>3</v>
      </c>
      <c r="B16" s="97"/>
      <c r="C16" s="75"/>
      <c r="D16" s="127"/>
      <c r="E16" s="128"/>
      <c r="F16" s="129"/>
      <c r="G16" s="75"/>
      <c r="H16" s="73">
        <f t="shared" ref="H16:H32" si="3">H15+G16</f>
        <v>0</v>
      </c>
      <c r="I16" s="98"/>
    </row>
    <row r="17" spans="1:9" s="99" customFormat="1" ht="11.15" customHeight="1" x14ac:dyDescent="0.25">
      <c r="A17" s="96">
        <v>4</v>
      </c>
      <c r="B17" s="97"/>
      <c r="C17" s="75"/>
      <c r="D17" s="127"/>
      <c r="E17" s="128"/>
      <c r="F17" s="129"/>
      <c r="G17" s="75"/>
      <c r="H17" s="73">
        <f t="shared" si="3"/>
        <v>0</v>
      </c>
      <c r="I17" s="98"/>
    </row>
    <row r="18" spans="1:9" s="2" customFormat="1" ht="11.15" customHeight="1" x14ac:dyDescent="0.25">
      <c r="A18" s="96">
        <v>5</v>
      </c>
      <c r="B18" s="97"/>
      <c r="C18" s="75"/>
      <c r="D18" s="127"/>
      <c r="E18" s="128"/>
      <c r="F18" s="129"/>
      <c r="G18" s="75"/>
      <c r="H18" s="73">
        <f t="shared" si="3"/>
        <v>0</v>
      </c>
      <c r="I18" s="98"/>
    </row>
    <row r="19" spans="1:9" s="2" customFormat="1" ht="11.15" customHeight="1" x14ac:dyDescent="0.25">
      <c r="A19" s="96">
        <v>6</v>
      </c>
      <c r="B19" s="97"/>
      <c r="C19" s="75"/>
      <c r="D19" s="127"/>
      <c r="E19" s="128"/>
      <c r="F19" s="129"/>
      <c r="G19" s="75"/>
      <c r="H19" s="73">
        <f t="shared" si="3"/>
        <v>0</v>
      </c>
      <c r="I19" s="98"/>
    </row>
    <row r="20" spans="1:9" s="2" customFormat="1" ht="11.15" customHeight="1" x14ac:dyDescent="0.25">
      <c r="A20" s="49">
        <v>7</v>
      </c>
      <c r="B20" s="29"/>
      <c r="C20" s="30"/>
      <c r="D20" s="127"/>
      <c r="E20" s="128"/>
      <c r="F20" s="129"/>
      <c r="G20" s="30"/>
      <c r="H20" s="31">
        <f t="shared" si="3"/>
        <v>0</v>
      </c>
      <c r="I20" s="68"/>
    </row>
    <row r="21" spans="1:9" s="2" customFormat="1" ht="11.15" customHeight="1" x14ac:dyDescent="0.25">
      <c r="A21" s="49">
        <v>8</v>
      </c>
      <c r="B21" s="29"/>
      <c r="C21" s="30"/>
      <c r="D21" s="130"/>
      <c r="E21" s="131"/>
      <c r="F21" s="132"/>
      <c r="G21" s="30"/>
      <c r="H21" s="31">
        <f t="shared" si="3"/>
        <v>0</v>
      </c>
      <c r="I21" s="68"/>
    </row>
    <row r="22" spans="1:9" s="2" customFormat="1" ht="11.15" customHeight="1" x14ac:dyDescent="0.25">
      <c r="A22" s="49">
        <v>9</v>
      </c>
      <c r="B22" s="29"/>
      <c r="C22" s="30"/>
      <c r="D22" s="130"/>
      <c r="E22" s="131"/>
      <c r="F22" s="132"/>
      <c r="G22" s="30"/>
      <c r="H22" s="31">
        <f t="shared" si="3"/>
        <v>0</v>
      </c>
      <c r="I22" s="68"/>
    </row>
    <row r="23" spans="1:9" s="2" customFormat="1" ht="11.15" customHeight="1" x14ac:dyDescent="0.25">
      <c r="A23" s="49">
        <v>10</v>
      </c>
      <c r="B23" s="29"/>
      <c r="C23" s="30"/>
      <c r="D23" s="130"/>
      <c r="E23" s="131"/>
      <c r="F23" s="132"/>
      <c r="G23" s="30"/>
      <c r="H23" s="31">
        <f t="shared" si="3"/>
        <v>0</v>
      </c>
      <c r="I23" s="68"/>
    </row>
    <row r="24" spans="1:9" s="2" customFormat="1" ht="11.15" customHeight="1" x14ac:dyDescent="0.25">
      <c r="A24" s="49">
        <v>11</v>
      </c>
      <c r="B24" s="29"/>
      <c r="C24" s="30"/>
      <c r="D24" s="130"/>
      <c r="E24" s="131"/>
      <c r="F24" s="132"/>
      <c r="G24" s="30"/>
      <c r="H24" s="31">
        <f t="shared" si="3"/>
        <v>0</v>
      </c>
      <c r="I24" s="68"/>
    </row>
    <row r="25" spans="1:9" s="2" customFormat="1" ht="11.15" customHeight="1" x14ac:dyDescent="0.25">
      <c r="A25" s="49">
        <v>12</v>
      </c>
      <c r="B25" s="29"/>
      <c r="C25" s="30"/>
      <c r="D25" s="130"/>
      <c r="E25" s="131"/>
      <c r="F25" s="132"/>
      <c r="G25" s="30"/>
      <c r="H25" s="31">
        <f t="shared" si="3"/>
        <v>0</v>
      </c>
      <c r="I25" s="68"/>
    </row>
    <row r="26" spans="1:9" s="2" customFormat="1" ht="11.15" customHeight="1" x14ac:dyDescent="0.25">
      <c r="A26" s="49">
        <v>13</v>
      </c>
      <c r="B26" s="29"/>
      <c r="C26" s="30"/>
      <c r="D26" s="130"/>
      <c r="E26" s="131"/>
      <c r="F26" s="132"/>
      <c r="G26" s="30"/>
      <c r="H26" s="31">
        <f t="shared" si="3"/>
        <v>0</v>
      </c>
      <c r="I26" s="68"/>
    </row>
    <row r="27" spans="1:9" s="2" customFormat="1" ht="11.15" customHeight="1" x14ac:dyDescent="0.25">
      <c r="A27" s="49">
        <v>14</v>
      </c>
      <c r="B27" s="29"/>
      <c r="C27" s="30"/>
      <c r="D27" s="130"/>
      <c r="E27" s="131"/>
      <c r="F27" s="132"/>
      <c r="G27" s="30"/>
      <c r="H27" s="31">
        <f t="shared" si="3"/>
        <v>0</v>
      </c>
      <c r="I27" s="68"/>
    </row>
    <row r="28" spans="1:9" s="2" customFormat="1" ht="11.15" customHeight="1" x14ac:dyDescent="0.25">
      <c r="A28" s="49">
        <v>15</v>
      </c>
      <c r="B28" s="29"/>
      <c r="C28" s="30"/>
      <c r="D28" s="130"/>
      <c r="E28" s="131"/>
      <c r="F28" s="132"/>
      <c r="G28" s="30"/>
      <c r="H28" s="31">
        <f t="shared" si="3"/>
        <v>0</v>
      </c>
      <c r="I28" s="68"/>
    </row>
    <row r="29" spans="1:9" s="2" customFormat="1" ht="11.15" customHeight="1" x14ac:dyDescent="0.25">
      <c r="A29" s="49">
        <v>16</v>
      </c>
      <c r="B29" s="29"/>
      <c r="C29" s="30"/>
      <c r="D29" s="130"/>
      <c r="E29" s="131"/>
      <c r="F29" s="132"/>
      <c r="G29" s="30"/>
      <c r="H29" s="31">
        <f t="shared" si="3"/>
        <v>0</v>
      </c>
      <c r="I29" s="68"/>
    </row>
    <row r="30" spans="1:9" s="2" customFormat="1" ht="11.15" customHeight="1" x14ac:dyDescent="0.25">
      <c r="A30" s="49">
        <v>17</v>
      </c>
      <c r="B30" s="29"/>
      <c r="C30" s="30"/>
      <c r="D30" s="130"/>
      <c r="E30" s="131"/>
      <c r="F30" s="132"/>
      <c r="G30" s="30"/>
      <c r="H30" s="31">
        <f t="shared" si="3"/>
        <v>0</v>
      </c>
      <c r="I30" s="68"/>
    </row>
    <row r="31" spans="1:9" s="2" customFormat="1" ht="11.15" customHeight="1" x14ac:dyDescent="0.25">
      <c r="A31" s="49">
        <v>18</v>
      </c>
      <c r="B31" s="29"/>
      <c r="C31" s="30"/>
      <c r="D31" s="130"/>
      <c r="E31" s="131"/>
      <c r="F31" s="132"/>
      <c r="G31" s="30"/>
      <c r="H31" s="31">
        <f t="shared" si="3"/>
        <v>0</v>
      </c>
      <c r="I31" s="68"/>
    </row>
    <row r="32" spans="1:9" s="2" customFormat="1" ht="11.15" customHeight="1" x14ac:dyDescent="0.25">
      <c r="A32" s="49">
        <v>19</v>
      </c>
      <c r="B32" s="29"/>
      <c r="C32" s="30"/>
      <c r="D32" s="130"/>
      <c r="E32" s="131"/>
      <c r="F32" s="132"/>
      <c r="G32" s="30"/>
      <c r="H32" s="31">
        <f t="shared" si="3"/>
        <v>0</v>
      </c>
      <c r="I32" s="68"/>
    </row>
    <row r="33" spans="1:9" s="2" customFormat="1" ht="11.15" customHeight="1" x14ac:dyDescent="0.25">
      <c r="A33" s="49">
        <v>20</v>
      </c>
      <c r="B33" s="29"/>
      <c r="C33" s="30"/>
      <c r="D33" s="130"/>
      <c r="E33" s="131"/>
      <c r="F33" s="132"/>
      <c r="G33" s="30"/>
      <c r="H33" s="31">
        <f t="shared" ref="H33:H43" si="4">H32+G33</f>
        <v>0</v>
      </c>
      <c r="I33" s="68"/>
    </row>
    <row r="34" spans="1:9" s="2" customFormat="1" ht="11.15" customHeight="1" x14ac:dyDescent="0.25">
      <c r="A34" s="49">
        <v>21</v>
      </c>
      <c r="B34" s="29"/>
      <c r="C34" s="30"/>
      <c r="D34" s="130"/>
      <c r="E34" s="131"/>
      <c r="F34" s="132"/>
      <c r="G34" s="30"/>
      <c r="H34" s="31">
        <f t="shared" si="4"/>
        <v>0</v>
      </c>
      <c r="I34" s="68"/>
    </row>
    <row r="35" spans="1:9" s="2" customFormat="1" ht="11.15" customHeight="1" x14ac:dyDescent="0.25">
      <c r="A35" s="49">
        <v>22</v>
      </c>
      <c r="B35" s="29"/>
      <c r="C35" s="30"/>
      <c r="D35" s="130"/>
      <c r="E35" s="131"/>
      <c r="F35" s="132"/>
      <c r="G35" s="30"/>
      <c r="H35" s="31">
        <f t="shared" si="4"/>
        <v>0</v>
      </c>
      <c r="I35" s="68"/>
    </row>
    <row r="36" spans="1:9" s="2" customFormat="1" ht="11.15" customHeight="1" x14ac:dyDescent="0.25">
      <c r="A36" s="49">
        <v>23</v>
      </c>
      <c r="B36" s="29"/>
      <c r="C36" s="30"/>
      <c r="D36" s="130"/>
      <c r="E36" s="131"/>
      <c r="F36" s="132"/>
      <c r="G36" s="30"/>
      <c r="H36" s="31">
        <f t="shared" si="4"/>
        <v>0</v>
      </c>
      <c r="I36" s="68"/>
    </row>
    <row r="37" spans="1:9" s="2" customFormat="1" ht="11.15" customHeight="1" x14ac:dyDescent="0.25">
      <c r="A37" s="49">
        <v>24</v>
      </c>
      <c r="B37" s="29"/>
      <c r="C37" s="30"/>
      <c r="D37" s="130"/>
      <c r="E37" s="131"/>
      <c r="F37" s="132"/>
      <c r="G37" s="30"/>
      <c r="H37" s="31">
        <f t="shared" si="4"/>
        <v>0</v>
      </c>
      <c r="I37" s="68"/>
    </row>
    <row r="38" spans="1:9" s="2" customFormat="1" ht="11.15" customHeight="1" x14ac:dyDescent="0.25">
      <c r="A38" s="49">
        <v>25</v>
      </c>
      <c r="B38" s="29"/>
      <c r="C38" s="30"/>
      <c r="D38" s="130"/>
      <c r="E38" s="131"/>
      <c r="F38" s="132"/>
      <c r="G38" s="30"/>
      <c r="H38" s="31">
        <f t="shared" si="4"/>
        <v>0</v>
      </c>
      <c r="I38" s="68"/>
    </row>
    <row r="39" spans="1:9" s="2" customFormat="1" ht="11.15" customHeight="1" x14ac:dyDescent="0.25">
      <c r="A39" s="49">
        <v>26</v>
      </c>
      <c r="B39" s="29"/>
      <c r="C39" s="30"/>
      <c r="D39" s="130"/>
      <c r="E39" s="131"/>
      <c r="F39" s="132"/>
      <c r="G39" s="30"/>
      <c r="H39" s="31">
        <f t="shared" si="4"/>
        <v>0</v>
      </c>
      <c r="I39" s="68"/>
    </row>
    <row r="40" spans="1:9" s="2" customFormat="1" ht="11.15" customHeight="1" x14ac:dyDescent="0.25">
      <c r="A40" s="49">
        <v>27</v>
      </c>
      <c r="B40" s="29"/>
      <c r="C40" s="30"/>
      <c r="D40" s="130"/>
      <c r="E40" s="131"/>
      <c r="F40" s="132"/>
      <c r="G40" s="30"/>
      <c r="H40" s="31">
        <f t="shared" si="4"/>
        <v>0</v>
      </c>
      <c r="I40" s="68"/>
    </row>
    <row r="41" spans="1:9" s="2" customFormat="1" ht="11.15" customHeight="1" x14ac:dyDescent="0.25">
      <c r="A41" s="49">
        <v>28</v>
      </c>
      <c r="B41" s="29"/>
      <c r="C41" s="30"/>
      <c r="D41" s="130"/>
      <c r="E41" s="131"/>
      <c r="F41" s="132"/>
      <c r="G41" s="30"/>
      <c r="H41" s="31">
        <f t="shared" si="4"/>
        <v>0</v>
      </c>
      <c r="I41" s="68"/>
    </row>
    <row r="42" spans="1:9" s="2" customFormat="1" ht="11.15" customHeight="1" x14ac:dyDescent="0.25">
      <c r="A42" s="49">
        <v>29</v>
      </c>
      <c r="B42" s="29"/>
      <c r="C42" s="30"/>
      <c r="D42" s="130"/>
      <c r="E42" s="131"/>
      <c r="F42" s="132"/>
      <c r="G42" s="30"/>
      <c r="H42" s="31">
        <f t="shared" si="4"/>
        <v>0</v>
      </c>
      <c r="I42" s="68"/>
    </row>
    <row r="43" spans="1:9" s="2" customFormat="1" ht="11.15" customHeight="1" x14ac:dyDescent="0.25">
      <c r="A43" s="49">
        <v>30</v>
      </c>
      <c r="B43" s="29"/>
      <c r="C43" s="30"/>
      <c r="D43" s="130"/>
      <c r="E43" s="131"/>
      <c r="F43" s="132"/>
      <c r="G43" s="30"/>
      <c r="H43" s="31">
        <f t="shared" si="4"/>
        <v>0</v>
      </c>
      <c r="I43" s="68"/>
    </row>
    <row r="44" spans="1:9" s="2" customFormat="1" ht="13" x14ac:dyDescent="0.25">
      <c r="A44" s="141" t="s">
        <v>14</v>
      </c>
      <c r="B44" s="142"/>
      <c r="C44" s="142"/>
      <c r="D44" s="142"/>
      <c r="E44" s="142"/>
      <c r="F44" s="143"/>
      <c r="G44" s="50">
        <f>SUM(G14:G43)</f>
        <v>0</v>
      </c>
      <c r="H44" s="50"/>
      <c r="I44" s="9"/>
    </row>
    <row r="45" spans="1:9" s="2" customFormat="1" ht="10.5" customHeight="1" x14ac:dyDescent="0.25">
      <c r="A45" s="10"/>
      <c r="B45" s="52" t="s">
        <v>9</v>
      </c>
      <c r="C45" s="41"/>
      <c r="D45" s="38"/>
      <c r="E45" s="38"/>
      <c r="F45" s="38"/>
      <c r="G45" s="38"/>
      <c r="H45" s="136" t="s">
        <v>22</v>
      </c>
      <c r="I45" s="137"/>
    </row>
    <row r="46" spans="1:9" s="2" customFormat="1" ht="10.5" customHeight="1" x14ac:dyDescent="0.25">
      <c r="A46" s="21"/>
      <c r="B46" s="44" t="s">
        <v>23</v>
      </c>
      <c r="C46" s="38"/>
      <c r="D46" s="38"/>
      <c r="E46" s="38"/>
      <c r="F46" s="38"/>
      <c r="G46" s="38"/>
      <c r="H46" s="11" t="s">
        <v>12</v>
      </c>
      <c r="I46" s="12" t="s">
        <v>8</v>
      </c>
    </row>
    <row r="47" spans="1:9" s="2" customFormat="1" ht="10.5" customHeight="1" x14ac:dyDescent="0.25">
      <c r="A47" s="21"/>
      <c r="B47" s="44" t="s">
        <v>3</v>
      </c>
      <c r="C47" s="38"/>
      <c r="D47" s="38"/>
      <c r="E47" s="38"/>
      <c r="F47" s="38"/>
      <c r="G47" s="38"/>
      <c r="H47" s="13" t="s">
        <v>63</v>
      </c>
      <c r="I47" s="18">
        <f>SUMIF($I$13:$I$43,H47,$G$13:$G$43)</f>
        <v>0</v>
      </c>
    </row>
    <row r="48" spans="1:9" s="2" customFormat="1" ht="10.5" customHeight="1" x14ac:dyDescent="0.25">
      <c r="A48" s="21"/>
      <c r="B48" s="44" t="s">
        <v>0</v>
      </c>
      <c r="C48" s="38"/>
      <c r="D48" s="38"/>
      <c r="E48" s="38"/>
      <c r="F48" s="38"/>
      <c r="G48" s="38"/>
      <c r="H48" s="14" t="s">
        <v>61</v>
      </c>
      <c r="I48" s="18">
        <f>SUMIF($I$13:$I$43,H48,$G$13:$G$43)</f>
        <v>0</v>
      </c>
    </row>
    <row r="49" spans="1:9" s="2" customFormat="1" ht="10.5" customHeight="1" x14ac:dyDescent="0.25">
      <c r="A49" s="21"/>
      <c r="B49" s="44" t="s">
        <v>4</v>
      </c>
      <c r="C49" s="38"/>
      <c r="D49" s="38"/>
      <c r="E49" s="38"/>
      <c r="F49" s="38"/>
      <c r="G49" s="38"/>
      <c r="H49" s="14" t="s">
        <v>68</v>
      </c>
      <c r="I49" s="18">
        <f>SUMIF($I$13:$I$43,H49,$G$13:$G$43)</f>
        <v>0</v>
      </c>
    </row>
    <row r="50" spans="1:9" s="2" customFormat="1" ht="10.5" customHeight="1" x14ac:dyDescent="0.25">
      <c r="A50" s="21"/>
      <c r="B50" s="44" t="s">
        <v>54</v>
      </c>
      <c r="C50" s="38"/>
      <c r="D50" s="38"/>
      <c r="E50" s="38"/>
      <c r="F50" s="38"/>
      <c r="G50" s="38"/>
      <c r="H50" s="14" t="s">
        <v>67</v>
      </c>
      <c r="I50" s="18">
        <f>SUMIF($I$13:$I$43,H50,$G$13:$G$43)</f>
        <v>0</v>
      </c>
    </row>
    <row r="51" spans="1:9" s="2" customFormat="1" ht="10.5" customHeight="1" x14ac:dyDescent="0.25">
      <c r="A51" s="21"/>
      <c r="B51" s="44" t="s">
        <v>1</v>
      </c>
      <c r="C51" s="38"/>
      <c r="D51" s="38"/>
      <c r="E51" s="38"/>
      <c r="F51" s="38"/>
      <c r="G51" s="38"/>
      <c r="H51" s="14" t="s">
        <v>55</v>
      </c>
      <c r="I51" s="18">
        <f>SUMIF($I$13:$I$44,H51,$G$13:$G$44)</f>
        <v>0</v>
      </c>
    </row>
    <row r="52" spans="1:9" s="2" customFormat="1" ht="10.5" customHeight="1" x14ac:dyDescent="0.25">
      <c r="A52" s="21"/>
      <c r="B52" s="44" t="s">
        <v>2</v>
      </c>
      <c r="C52" s="38"/>
      <c r="D52" s="38"/>
      <c r="E52" s="38"/>
      <c r="F52" s="38"/>
      <c r="G52" s="38"/>
      <c r="H52" s="14" t="s">
        <v>50</v>
      </c>
      <c r="I52" s="18">
        <f>SUMIF($I$13:$I$44,H52,$G$13:$G$44)</f>
        <v>0</v>
      </c>
    </row>
    <row r="53" spans="1:9" s="2" customFormat="1" ht="10.5" customHeight="1" x14ac:dyDescent="0.25">
      <c r="A53" s="21"/>
      <c r="C53" s="41"/>
      <c r="D53" s="38"/>
      <c r="E53" s="38"/>
      <c r="F53" s="38"/>
      <c r="G53" s="38"/>
      <c r="H53" s="51" t="s">
        <v>17</v>
      </c>
      <c r="I53" s="19">
        <f>SUM(I47:I52)</f>
        <v>0</v>
      </c>
    </row>
    <row r="54" spans="1:9" s="2" customFormat="1" ht="10.5" customHeight="1" x14ac:dyDescent="0.25">
      <c r="A54" s="16"/>
      <c r="B54" s="45"/>
      <c r="C54" s="46"/>
      <c r="D54" s="47"/>
      <c r="E54" s="47"/>
      <c r="F54" s="47"/>
      <c r="G54" s="47"/>
      <c r="H54" s="3"/>
      <c r="I54" s="17"/>
    </row>
    <row r="59" spans="1:9" x14ac:dyDescent="0.25">
      <c r="B59" s="22"/>
    </row>
    <row r="60" spans="1:9" x14ac:dyDescent="0.25">
      <c r="B60" s="22"/>
    </row>
    <row r="61" spans="1:9" x14ac:dyDescent="0.25">
      <c r="B61" s="22"/>
    </row>
    <row r="62" spans="1:9" x14ac:dyDescent="0.25">
      <c r="B62" s="22"/>
    </row>
    <row r="63" spans="1:9" x14ac:dyDescent="0.25">
      <c r="B63" s="22"/>
    </row>
  </sheetData>
  <mergeCells count="36">
    <mergeCell ref="A1:I1"/>
    <mergeCell ref="F2:G2"/>
    <mergeCell ref="B3:B11"/>
    <mergeCell ref="D13:F13"/>
    <mergeCell ref="D14:F14"/>
    <mergeCell ref="D15:F15"/>
    <mergeCell ref="D16:F16"/>
    <mergeCell ref="D17:F17"/>
    <mergeCell ref="D31:F31"/>
    <mergeCell ref="D21:F21"/>
    <mergeCell ref="D22:F22"/>
    <mergeCell ref="D23:F23"/>
    <mergeCell ref="D24:F24"/>
    <mergeCell ref="D27:F27"/>
    <mergeCell ref="D28:F28"/>
    <mergeCell ref="D29:F29"/>
    <mergeCell ref="D30:F30"/>
    <mergeCell ref="D25:F25"/>
    <mergeCell ref="D26:F26"/>
    <mergeCell ref="D18:F18"/>
    <mergeCell ref="D19:F19"/>
    <mergeCell ref="D20:F20"/>
    <mergeCell ref="D32:F32"/>
    <mergeCell ref="H45:I45"/>
    <mergeCell ref="D35:F35"/>
    <mergeCell ref="D40:F40"/>
    <mergeCell ref="D33:F33"/>
    <mergeCell ref="D34:F34"/>
    <mergeCell ref="D36:F36"/>
    <mergeCell ref="D37:F37"/>
    <mergeCell ref="D38:F38"/>
    <mergeCell ref="D41:F41"/>
    <mergeCell ref="D42:F42"/>
    <mergeCell ref="D39:F39"/>
    <mergeCell ref="D43:F43"/>
    <mergeCell ref="A44:F44"/>
  </mergeCells>
  <phoneticPr fontId="12" type="noConversion"/>
  <dataValidations count="1">
    <dataValidation type="list" allowBlank="1" showErrorMessage="1" sqref="C14:C43" xr:uid="{00000000-0002-0000-0900-000000000000}">
      <formula1>$C$4:$C$10</formula1>
    </dataValidation>
  </dataValidations>
  <printOptions horizontalCentered="1"/>
  <pageMargins left="0.19680555164813995" right="0.19680555164813995" top="0.59041666984558105" bottom="0.27555555105209351" header="0" footer="0.1180555522441864"/>
  <pageSetup paperSize="9" scale="95" orientation="portrait" verticalDpi="300" r:id="rId1"/>
  <headerFooter>
    <oddFooter>&amp;C&amp;"맑은 고딕,Regular"&amp;P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K63"/>
  <sheetViews>
    <sheetView view="pageBreakPreview" topLeftCell="A11" zoomScaleNormal="100" zoomScaleSheetLayoutView="100" workbookViewId="0">
      <selection activeCell="B50" sqref="B50:B52"/>
    </sheetView>
  </sheetViews>
  <sheetFormatPr defaultColWidth="8.9140625" defaultRowHeight="14" x14ac:dyDescent="0.25"/>
  <cols>
    <col min="1" max="1" width="3.4140625" style="1" customWidth="1"/>
    <col min="2" max="2" width="9.6640625" style="20" customWidth="1"/>
    <col min="3" max="3" width="13" style="5" bestFit="1" customWidth="1"/>
    <col min="4" max="4" width="11.08203125" style="1" bestFit="1" customWidth="1"/>
    <col min="5" max="5" width="8.75" style="1" bestFit="1" customWidth="1"/>
    <col min="6" max="6" width="10.25" style="1" bestFit="1" customWidth="1"/>
    <col min="7" max="7" width="11.08203125" style="1" bestFit="1" customWidth="1"/>
    <col min="8" max="8" width="12.08203125" style="1" bestFit="1" customWidth="1"/>
    <col min="9" max="9" width="12.6640625" style="1" customWidth="1"/>
    <col min="10" max="10" width="8.33203125" style="1" customWidth="1"/>
    <col min="11" max="16384" width="8.9140625" style="1"/>
  </cols>
  <sheetData>
    <row r="1" spans="1:11" ht="23.65" customHeight="1" x14ac:dyDescent="0.45">
      <c r="A1" s="133" t="str">
        <f>"경비관리표("&amp;경비총괄!A16&amp;")"</f>
        <v>경비관리표(9월)</v>
      </c>
      <c r="B1" s="134"/>
      <c r="C1" s="134"/>
      <c r="D1" s="134"/>
      <c r="E1" s="134"/>
      <c r="F1" s="134"/>
      <c r="G1" s="134"/>
      <c r="H1" s="134"/>
      <c r="I1" s="135"/>
      <c r="K1" s="38"/>
    </row>
    <row r="2" spans="1:11" ht="3.75" customHeight="1" x14ac:dyDescent="0.25">
      <c r="A2" s="25"/>
      <c r="B2" s="23"/>
      <c r="C2" s="24"/>
      <c r="D2" s="24"/>
      <c r="E2" s="24"/>
      <c r="F2" s="126"/>
      <c r="G2" s="126"/>
      <c r="H2" s="26"/>
      <c r="I2" s="27"/>
      <c r="K2" s="38"/>
    </row>
    <row r="3" spans="1:11" s="38" customFormat="1" ht="11.25" customHeight="1" x14ac:dyDescent="0.25">
      <c r="A3" s="35"/>
      <c r="B3" s="138" t="s">
        <v>21</v>
      </c>
      <c r="C3" s="84" t="s">
        <v>33</v>
      </c>
      <c r="D3" s="84" t="s">
        <v>5</v>
      </c>
      <c r="E3" s="84" t="s">
        <v>16</v>
      </c>
      <c r="F3" s="85" t="s">
        <v>10</v>
      </c>
      <c r="G3" s="93" t="s">
        <v>26</v>
      </c>
      <c r="H3" s="36"/>
      <c r="I3" s="37"/>
    </row>
    <row r="4" spans="1:11" s="38" customFormat="1" ht="12" x14ac:dyDescent="0.25">
      <c r="A4" s="35"/>
      <c r="B4" s="139"/>
      <c r="C4" s="86" t="s">
        <v>15</v>
      </c>
      <c r="D4" s="80">
        <f>VLOOKUP($C4,'0008'!$C$3:$G$11,5,0)</f>
        <v>3310400</v>
      </c>
      <c r="E4" s="80">
        <f t="shared" ref="E4:E10" si="0">SUMIF($C$13:$C$44,$C4,$G$13:$G$44)</f>
        <v>0</v>
      </c>
      <c r="F4" s="80">
        <f>'0008'!F4+E4</f>
        <v>689600</v>
      </c>
      <c r="G4" s="89">
        <f t="shared" ref="G4:G10" si="1">D4-E4</f>
        <v>3310400</v>
      </c>
      <c r="H4" s="36"/>
      <c r="I4" s="37"/>
    </row>
    <row r="5" spans="1:11" s="38" customFormat="1" ht="12" x14ac:dyDescent="0.25">
      <c r="A5" s="35"/>
      <c r="B5" s="139"/>
      <c r="C5" s="86" t="s">
        <v>31</v>
      </c>
      <c r="D5" s="80">
        <f>VLOOKUP($C5,'0008'!$C$3:$G$11,5,0)</f>
        <v>1625000</v>
      </c>
      <c r="E5" s="80">
        <f t="shared" si="0"/>
        <v>0</v>
      </c>
      <c r="F5" s="80">
        <f>'0008'!F5+E5</f>
        <v>375000</v>
      </c>
      <c r="G5" s="89">
        <f t="shared" si="1"/>
        <v>1625000</v>
      </c>
      <c r="H5" s="36"/>
      <c r="I5" s="37"/>
    </row>
    <row r="6" spans="1:11" s="38" customFormat="1" ht="12" x14ac:dyDescent="0.25">
      <c r="A6" s="35"/>
      <c r="B6" s="139"/>
      <c r="C6" s="86" t="s">
        <v>18</v>
      </c>
      <c r="D6" s="80">
        <f>VLOOKUP($C6,'0008'!$C$3:$G$11,5,0)</f>
        <v>2000000</v>
      </c>
      <c r="E6" s="80">
        <f t="shared" si="0"/>
        <v>0</v>
      </c>
      <c r="F6" s="80">
        <f>'0008'!F6+E6</f>
        <v>0</v>
      </c>
      <c r="G6" s="89">
        <f t="shared" si="1"/>
        <v>2000000</v>
      </c>
      <c r="H6" s="36"/>
      <c r="I6" s="37"/>
    </row>
    <row r="7" spans="1:11" s="38" customFormat="1" ht="12" x14ac:dyDescent="0.25">
      <c r="A7" s="35"/>
      <c r="B7" s="139"/>
      <c r="C7" s="86" t="s">
        <v>7</v>
      </c>
      <c r="D7" s="80">
        <f>VLOOKUP($C7,'0008'!$C$3:$G$11,5,0)</f>
        <v>2000000</v>
      </c>
      <c r="E7" s="80">
        <f t="shared" si="0"/>
        <v>0</v>
      </c>
      <c r="F7" s="80">
        <f>'0008'!F7+E7</f>
        <v>0</v>
      </c>
      <c r="G7" s="89">
        <f t="shared" si="1"/>
        <v>2000000</v>
      </c>
      <c r="H7" s="42"/>
      <c r="I7" s="37"/>
    </row>
    <row r="8" spans="1:11" s="38" customFormat="1" ht="12" x14ac:dyDescent="0.25">
      <c r="A8" s="35"/>
      <c r="B8" s="139"/>
      <c r="C8" s="86" t="s">
        <v>52</v>
      </c>
      <c r="D8" s="80">
        <f>VLOOKUP($C8,'0008'!$C$3:$G$11,5,0)</f>
        <v>505000</v>
      </c>
      <c r="E8" s="80">
        <f t="shared" si="0"/>
        <v>0</v>
      </c>
      <c r="F8" s="80">
        <f>'0008'!F8+E8</f>
        <v>495000</v>
      </c>
      <c r="G8" s="89">
        <f t="shared" ref="G8" si="2">D8-E8</f>
        <v>505000</v>
      </c>
      <c r="H8" s="42"/>
      <c r="I8" s="37"/>
    </row>
    <row r="9" spans="1:11" s="38" customFormat="1" ht="12" x14ac:dyDescent="0.25">
      <c r="A9" s="35"/>
      <c r="B9" s="139"/>
      <c r="C9" s="86" t="s">
        <v>45</v>
      </c>
      <c r="D9" s="80">
        <f>VLOOKUP($C9,'0008'!$C$3:$G$11,5,0)</f>
        <v>3110000</v>
      </c>
      <c r="E9" s="80">
        <f t="shared" si="0"/>
        <v>0</v>
      </c>
      <c r="F9" s="80">
        <f>'0008'!F9+E9</f>
        <v>890000</v>
      </c>
      <c r="G9" s="89">
        <f t="shared" si="1"/>
        <v>3110000</v>
      </c>
      <c r="H9" s="43"/>
      <c r="I9" s="37"/>
    </row>
    <row r="10" spans="1:11" s="38" customFormat="1" ht="12" x14ac:dyDescent="0.25">
      <c r="A10" s="35"/>
      <c r="B10" s="139"/>
      <c r="C10" s="87" t="s">
        <v>20</v>
      </c>
      <c r="D10" s="81">
        <f>VLOOKUP($C10,'0008'!$C$3:$G$11,5,0)</f>
        <v>2000000</v>
      </c>
      <c r="E10" s="81">
        <f t="shared" si="0"/>
        <v>0</v>
      </c>
      <c r="F10" s="81">
        <f>'0008'!F10+E10</f>
        <v>0</v>
      </c>
      <c r="G10" s="90">
        <f t="shared" si="1"/>
        <v>2000000</v>
      </c>
      <c r="H10" s="36"/>
      <c r="I10" s="37"/>
    </row>
    <row r="11" spans="1:11" s="38" customFormat="1" ht="12" x14ac:dyDescent="0.25">
      <c r="A11" s="35"/>
      <c r="B11" s="140"/>
      <c r="C11" s="78" t="s">
        <v>19</v>
      </c>
      <c r="D11" s="79">
        <f>SUM(D4:D10)</f>
        <v>14550400</v>
      </c>
      <c r="E11" s="79">
        <f>SUM(E4:E10)</f>
        <v>0</v>
      </c>
      <c r="F11" s="79">
        <f>SUM(F4:F10)</f>
        <v>2449600</v>
      </c>
      <c r="G11" s="79">
        <f>SUM(G4:G10)</f>
        <v>14550400</v>
      </c>
      <c r="H11" s="36"/>
      <c r="I11" s="37"/>
    </row>
    <row r="12" spans="1:11" s="38" customFormat="1" ht="6.4" customHeight="1" x14ac:dyDescent="0.25">
      <c r="A12" s="39"/>
      <c r="B12" s="40"/>
      <c r="C12" s="41"/>
      <c r="I12" s="76"/>
    </row>
    <row r="13" spans="1:11" s="2" customFormat="1" ht="13" x14ac:dyDescent="0.25">
      <c r="A13" s="6" t="s">
        <v>29</v>
      </c>
      <c r="B13" s="7" t="s">
        <v>41</v>
      </c>
      <c r="C13" s="7" t="s">
        <v>36</v>
      </c>
      <c r="D13" s="144" t="s">
        <v>13</v>
      </c>
      <c r="E13" s="145"/>
      <c r="F13" s="146"/>
      <c r="G13" s="8" t="s">
        <v>43</v>
      </c>
      <c r="H13" s="8" t="s">
        <v>25</v>
      </c>
      <c r="I13" s="9" t="s">
        <v>24</v>
      </c>
    </row>
    <row r="14" spans="1:11" s="2" customFormat="1" ht="11.15" customHeight="1" x14ac:dyDescent="0.25">
      <c r="A14" s="103">
        <v>1</v>
      </c>
      <c r="B14" s="97"/>
      <c r="C14" s="75"/>
      <c r="D14" s="152"/>
      <c r="E14" s="153"/>
      <c r="F14" s="154"/>
      <c r="G14" s="75"/>
      <c r="H14" s="73">
        <f>G14</f>
        <v>0</v>
      </c>
      <c r="I14" s="98"/>
    </row>
    <row r="15" spans="1:11" s="2" customFormat="1" ht="11.15" customHeight="1" x14ac:dyDescent="0.25">
      <c r="A15" s="96">
        <v>2</v>
      </c>
      <c r="B15" s="97"/>
      <c r="C15" s="75"/>
      <c r="D15" s="127"/>
      <c r="E15" s="128"/>
      <c r="F15" s="129"/>
      <c r="G15" s="105"/>
      <c r="H15" s="73">
        <f>H14+G15</f>
        <v>0</v>
      </c>
      <c r="I15" s="98"/>
    </row>
    <row r="16" spans="1:11" s="2" customFormat="1" ht="11.15" customHeight="1" x14ac:dyDescent="0.25">
      <c r="A16" s="96">
        <v>3</v>
      </c>
      <c r="B16" s="97"/>
      <c r="C16" s="75"/>
      <c r="D16" s="127"/>
      <c r="E16" s="128"/>
      <c r="F16" s="129"/>
      <c r="G16" s="75"/>
      <c r="H16" s="73">
        <f t="shared" ref="H16:H17" si="3">H15+G16</f>
        <v>0</v>
      </c>
      <c r="I16" s="98"/>
    </row>
    <row r="17" spans="1:9" s="2" customFormat="1" ht="11.15" customHeight="1" x14ac:dyDescent="0.25">
      <c r="A17" s="96">
        <v>4</v>
      </c>
      <c r="B17" s="97"/>
      <c r="C17" s="75"/>
      <c r="D17" s="127"/>
      <c r="E17" s="128"/>
      <c r="F17" s="129"/>
      <c r="G17" s="75"/>
      <c r="H17" s="73">
        <f t="shared" si="3"/>
        <v>0</v>
      </c>
      <c r="I17" s="98"/>
    </row>
    <row r="18" spans="1:9" s="2" customFormat="1" ht="11.15" customHeight="1" x14ac:dyDescent="0.25">
      <c r="A18" s="96">
        <v>5</v>
      </c>
      <c r="B18" s="97"/>
      <c r="C18" s="75"/>
      <c r="D18" s="127"/>
      <c r="E18" s="128"/>
      <c r="F18" s="129"/>
      <c r="G18" s="105"/>
      <c r="H18" s="73">
        <f>H17+G18</f>
        <v>0</v>
      </c>
      <c r="I18" s="98"/>
    </row>
    <row r="19" spans="1:9" s="2" customFormat="1" ht="11.15" customHeight="1" x14ac:dyDescent="0.25">
      <c r="A19" s="96">
        <v>6</v>
      </c>
      <c r="B19" s="97"/>
      <c r="C19" s="75"/>
      <c r="D19" s="127"/>
      <c r="E19" s="128"/>
      <c r="F19" s="129"/>
      <c r="G19" s="75"/>
      <c r="H19" s="73">
        <f t="shared" ref="H19:H36" si="4">H18+G19</f>
        <v>0</v>
      </c>
      <c r="I19" s="98"/>
    </row>
    <row r="20" spans="1:9" s="2" customFormat="1" ht="11.15" customHeight="1" x14ac:dyDescent="0.25">
      <c r="A20" s="49">
        <v>7</v>
      </c>
      <c r="B20" s="29"/>
      <c r="C20" s="30"/>
      <c r="D20" s="100"/>
      <c r="E20" s="101"/>
      <c r="F20" s="102"/>
      <c r="G20" s="30"/>
      <c r="H20" s="31">
        <f t="shared" si="4"/>
        <v>0</v>
      </c>
      <c r="I20" s="68"/>
    </row>
    <row r="21" spans="1:9" s="2" customFormat="1" ht="11.15" customHeight="1" x14ac:dyDescent="0.25">
      <c r="A21" s="49">
        <v>8</v>
      </c>
      <c r="B21" s="29"/>
      <c r="C21" s="30"/>
      <c r="D21" s="130"/>
      <c r="E21" s="131"/>
      <c r="F21" s="132"/>
      <c r="G21" s="34"/>
      <c r="H21" s="31">
        <f t="shared" si="4"/>
        <v>0</v>
      </c>
      <c r="I21" s="68"/>
    </row>
    <row r="22" spans="1:9" s="2" customFormat="1" ht="11.15" customHeight="1" x14ac:dyDescent="0.25">
      <c r="A22" s="49">
        <v>9</v>
      </c>
      <c r="B22" s="29"/>
      <c r="C22" s="30"/>
      <c r="D22" s="130"/>
      <c r="E22" s="131"/>
      <c r="F22" s="132"/>
      <c r="G22" s="34"/>
      <c r="H22" s="31">
        <f t="shared" si="4"/>
        <v>0</v>
      </c>
      <c r="I22" s="68"/>
    </row>
    <row r="23" spans="1:9" s="2" customFormat="1" ht="11.15" customHeight="1" x14ac:dyDescent="0.25">
      <c r="A23" s="49">
        <v>10</v>
      </c>
      <c r="B23" s="29"/>
      <c r="C23" s="30"/>
      <c r="D23" s="130"/>
      <c r="E23" s="131"/>
      <c r="F23" s="132"/>
      <c r="G23" s="34"/>
      <c r="H23" s="31">
        <f t="shared" si="4"/>
        <v>0</v>
      </c>
      <c r="I23" s="68"/>
    </row>
    <row r="24" spans="1:9" s="2" customFormat="1" ht="11.15" customHeight="1" x14ac:dyDescent="0.25">
      <c r="A24" s="49">
        <v>11</v>
      </c>
      <c r="B24" s="29"/>
      <c r="C24" s="30"/>
      <c r="D24" s="130"/>
      <c r="E24" s="131"/>
      <c r="F24" s="132"/>
      <c r="G24" s="34"/>
      <c r="H24" s="31">
        <f t="shared" si="4"/>
        <v>0</v>
      </c>
      <c r="I24" s="68"/>
    </row>
    <row r="25" spans="1:9" s="2" customFormat="1" ht="11.15" customHeight="1" x14ac:dyDescent="0.25">
      <c r="A25" s="49">
        <v>12</v>
      </c>
      <c r="B25" s="29" t="s">
        <v>51</v>
      </c>
      <c r="C25" s="30"/>
      <c r="D25" s="130"/>
      <c r="E25" s="131"/>
      <c r="F25" s="132"/>
      <c r="G25" s="34"/>
      <c r="H25" s="31">
        <f t="shared" si="4"/>
        <v>0</v>
      </c>
      <c r="I25" s="68"/>
    </row>
    <row r="26" spans="1:9" s="2" customFormat="1" ht="11.15" customHeight="1" x14ac:dyDescent="0.25">
      <c r="A26" s="49">
        <v>13</v>
      </c>
      <c r="B26" s="29"/>
      <c r="C26" s="30"/>
      <c r="D26" s="130"/>
      <c r="E26" s="131"/>
      <c r="F26" s="132"/>
      <c r="G26" s="34"/>
      <c r="H26" s="31">
        <f t="shared" si="4"/>
        <v>0</v>
      </c>
      <c r="I26" s="68"/>
    </row>
    <row r="27" spans="1:9" s="2" customFormat="1" ht="11.15" customHeight="1" x14ac:dyDescent="0.25">
      <c r="A27" s="49">
        <v>14</v>
      </c>
      <c r="B27" s="29"/>
      <c r="C27" s="30"/>
      <c r="D27" s="130"/>
      <c r="E27" s="131"/>
      <c r="F27" s="132"/>
      <c r="G27" s="34"/>
      <c r="H27" s="31">
        <f t="shared" si="4"/>
        <v>0</v>
      </c>
      <c r="I27" s="68"/>
    </row>
    <row r="28" spans="1:9" s="2" customFormat="1" ht="11.15" customHeight="1" x14ac:dyDescent="0.25">
      <c r="A28" s="49">
        <v>15</v>
      </c>
      <c r="B28" s="29"/>
      <c r="C28" s="30"/>
      <c r="D28" s="130"/>
      <c r="E28" s="131"/>
      <c r="F28" s="132"/>
      <c r="G28" s="34"/>
      <c r="H28" s="31">
        <f t="shared" si="4"/>
        <v>0</v>
      </c>
      <c r="I28" s="68"/>
    </row>
    <row r="29" spans="1:9" s="2" customFormat="1" ht="11.15" customHeight="1" x14ac:dyDescent="0.25">
      <c r="A29" s="49">
        <v>16</v>
      </c>
      <c r="B29" s="29"/>
      <c r="C29" s="30"/>
      <c r="D29" s="130"/>
      <c r="E29" s="131"/>
      <c r="F29" s="132"/>
      <c r="G29" s="34"/>
      <c r="H29" s="31">
        <f t="shared" si="4"/>
        <v>0</v>
      </c>
      <c r="I29" s="68"/>
    </row>
    <row r="30" spans="1:9" s="2" customFormat="1" ht="11.15" customHeight="1" x14ac:dyDescent="0.25">
      <c r="A30" s="49">
        <v>17</v>
      </c>
      <c r="B30" s="29"/>
      <c r="C30" s="30"/>
      <c r="D30" s="130"/>
      <c r="E30" s="131"/>
      <c r="F30" s="132"/>
      <c r="G30" s="34"/>
      <c r="H30" s="31">
        <f t="shared" si="4"/>
        <v>0</v>
      </c>
      <c r="I30" s="68"/>
    </row>
    <row r="31" spans="1:9" s="2" customFormat="1" ht="11.15" customHeight="1" x14ac:dyDescent="0.25">
      <c r="A31" s="49">
        <v>18</v>
      </c>
      <c r="B31" s="29"/>
      <c r="C31" s="30"/>
      <c r="D31" s="130"/>
      <c r="E31" s="131"/>
      <c r="F31" s="132"/>
      <c r="G31" s="34"/>
      <c r="H31" s="31">
        <f t="shared" si="4"/>
        <v>0</v>
      </c>
      <c r="I31" s="68"/>
    </row>
    <row r="32" spans="1:9" s="2" customFormat="1" ht="11.15" customHeight="1" x14ac:dyDescent="0.25">
      <c r="A32" s="49">
        <v>19</v>
      </c>
      <c r="B32" s="29"/>
      <c r="C32" s="30"/>
      <c r="D32" s="130"/>
      <c r="E32" s="131"/>
      <c r="F32" s="132"/>
      <c r="G32" s="34"/>
      <c r="H32" s="31">
        <f t="shared" si="4"/>
        <v>0</v>
      </c>
      <c r="I32" s="68"/>
    </row>
    <row r="33" spans="1:9" s="2" customFormat="1" ht="11.15" customHeight="1" x14ac:dyDescent="0.25">
      <c r="A33" s="49">
        <v>20</v>
      </c>
      <c r="B33" s="29"/>
      <c r="C33" s="30"/>
      <c r="D33" s="130"/>
      <c r="E33" s="131"/>
      <c r="F33" s="132"/>
      <c r="G33" s="34"/>
      <c r="H33" s="31">
        <f t="shared" si="4"/>
        <v>0</v>
      </c>
      <c r="I33" s="68"/>
    </row>
    <row r="34" spans="1:9" s="2" customFormat="1" ht="11.15" customHeight="1" x14ac:dyDescent="0.25">
      <c r="A34" s="49">
        <v>21</v>
      </c>
      <c r="B34" s="29"/>
      <c r="C34" s="30"/>
      <c r="D34" s="130"/>
      <c r="E34" s="131"/>
      <c r="F34" s="132"/>
      <c r="G34" s="34"/>
      <c r="H34" s="31">
        <f t="shared" si="4"/>
        <v>0</v>
      </c>
      <c r="I34" s="68"/>
    </row>
    <row r="35" spans="1:9" s="2" customFormat="1" ht="11.15" customHeight="1" x14ac:dyDescent="0.25">
      <c r="A35" s="49">
        <v>22</v>
      </c>
      <c r="B35" s="29"/>
      <c r="C35" s="30"/>
      <c r="D35" s="130"/>
      <c r="E35" s="131"/>
      <c r="F35" s="132"/>
      <c r="G35" s="34"/>
      <c r="H35" s="31">
        <f t="shared" si="4"/>
        <v>0</v>
      </c>
      <c r="I35" s="68"/>
    </row>
    <row r="36" spans="1:9" s="2" customFormat="1" ht="11.15" customHeight="1" x14ac:dyDescent="0.25">
      <c r="A36" s="49">
        <v>23</v>
      </c>
      <c r="B36" s="29"/>
      <c r="C36" s="30"/>
      <c r="D36" s="130"/>
      <c r="E36" s="131"/>
      <c r="F36" s="132"/>
      <c r="G36" s="34"/>
      <c r="H36" s="31">
        <f t="shared" si="4"/>
        <v>0</v>
      </c>
      <c r="I36" s="68"/>
    </row>
    <row r="37" spans="1:9" s="2" customFormat="1" ht="11.15" customHeight="1" x14ac:dyDescent="0.25">
      <c r="A37" s="49">
        <v>24</v>
      </c>
      <c r="B37" s="29"/>
      <c r="C37" s="30"/>
      <c r="D37" s="130"/>
      <c r="E37" s="131"/>
      <c r="F37" s="132"/>
      <c r="G37" s="34"/>
      <c r="H37" s="31">
        <f t="shared" ref="H37:H43" si="5">H36+G37</f>
        <v>0</v>
      </c>
      <c r="I37" s="68"/>
    </row>
    <row r="38" spans="1:9" s="2" customFormat="1" ht="11.15" customHeight="1" x14ac:dyDescent="0.25">
      <c r="A38" s="49">
        <v>25</v>
      </c>
      <c r="B38" s="29"/>
      <c r="C38" s="30"/>
      <c r="D38" s="130"/>
      <c r="E38" s="131"/>
      <c r="F38" s="132"/>
      <c r="G38" s="34"/>
      <c r="H38" s="31">
        <f t="shared" si="5"/>
        <v>0</v>
      </c>
      <c r="I38" s="68"/>
    </row>
    <row r="39" spans="1:9" s="2" customFormat="1" ht="11.15" customHeight="1" x14ac:dyDescent="0.25">
      <c r="A39" s="49">
        <v>26</v>
      </c>
      <c r="B39" s="29"/>
      <c r="C39" s="30"/>
      <c r="D39" s="130"/>
      <c r="E39" s="131"/>
      <c r="F39" s="132"/>
      <c r="G39" s="34"/>
      <c r="H39" s="31">
        <f t="shared" si="5"/>
        <v>0</v>
      </c>
      <c r="I39" s="68"/>
    </row>
    <row r="40" spans="1:9" s="2" customFormat="1" ht="11.15" customHeight="1" x14ac:dyDescent="0.25">
      <c r="A40" s="49">
        <v>27</v>
      </c>
      <c r="B40" s="29"/>
      <c r="C40" s="30"/>
      <c r="D40" s="130"/>
      <c r="E40" s="131"/>
      <c r="F40" s="132"/>
      <c r="G40" s="34"/>
      <c r="H40" s="31">
        <f t="shared" si="5"/>
        <v>0</v>
      </c>
      <c r="I40" s="68"/>
    </row>
    <row r="41" spans="1:9" s="2" customFormat="1" ht="11.15" customHeight="1" x14ac:dyDescent="0.25">
      <c r="A41" s="49">
        <v>28</v>
      </c>
      <c r="B41" s="71"/>
      <c r="C41" s="30"/>
      <c r="D41" s="130"/>
      <c r="E41" s="131"/>
      <c r="F41" s="132"/>
      <c r="G41" s="70"/>
      <c r="H41" s="31">
        <f t="shared" si="5"/>
        <v>0</v>
      </c>
      <c r="I41" s="68"/>
    </row>
    <row r="42" spans="1:9" s="2" customFormat="1" ht="11.15" customHeight="1" x14ac:dyDescent="0.25">
      <c r="A42" s="49">
        <v>29</v>
      </c>
      <c r="B42" s="29"/>
      <c r="C42" s="30"/>
      <c r="D42" s="130"/>
      <c r="E42" s="131"/>
      <c r="F42" s="132"/>
      <c r="G42" s="34"/>
      <c r="H42" s="31">
        <f t="shared" si="5"/>
        <v>0</v>
      </c>
      <c r="I42" s="68"/>
    </row>
    <row r="43" spans="1:9" s="2" customFormat="1" ht="11.15" customHeight="1" x14ac:dyDescent="0.25">
      <c r="A43" s="49">
        <v>30</v>
      </c>
      <c r="B43" s="29"/>
      <c r="C43" s="30"/>
      <c r="D43" s="130"/>
      <c r="E43" s="131"/>
      <c r="F43" s="132"/>
      <c r="G43" s="34"/>
      <c r="H43" s="31">
        <f t="shared" si="5"/>
        <v>0</v>
      </c>
      <c r="I43" s="68"/>
    </row>
    <row r="44" spans="1:9" s="2" customFormat="1" ht="13" x14ac:dyDescent="0.25">
      <c r="A44" s="141" t="s">
        <v>14</v>
      </c>
      <c r="B44" s="142"/>
      <c r="C44" s="142"/>
      <c r="D44" s="142"/>
      <c r="E44" s="142"/>
      <c r="F44" s="143"/>
      <c r="G44" s="50">
        <f>SUM(G14:G43)</f>
        <v>0</v>
      </c>
      <c r="H44" s="50"/>
      <c r="I44" s="9"/>
    </row>
    <row r="45" spans="1:9" s="2" customFormat="1" ht="10.5" customHeight="1" x14ac:dyDescent="0.25">
      <c r="A45" s="10"/>
      <c r="B45" s="52" t="s">
        <v>9</v>
      </c>
      <c r="C45" s="41"/>
      <c r="D45" s="38"/>
      <c r="E45" s="38"/>
      <c r="F45" s="38"/>
      <c r="G45" s="38"/>
      <c r="H45" s="136" t="s">
        <v>22</v>
      </c>
      <c r="I45" s="137"/>
    </row>
    <row r="46" spans="1:9" s="2" customFormat="1" ht="10.5" customHeight="1" x14ac:dyDescent="0.25">
      <c r="A46" s="21"/>
      <c r="B46" s="44" t="s">
        <v>23</v>
      </c>
      <c r="C46" s="38"/>
      <c r="D46" s="38"/>
      <c r="E46" s="38"/>
      <c r="F46" s="38"/>
      <c r="G46" s="38"/>
      <c r="H46" s="11" t="s">
        <v>12</v>
      </c>
      <c r="I46" s="12" t="s">
        <v>8</v>
      </c>
    </row>
    <row r="47" spans="1:9" s="2" customFormat="1" ht="10.5" customHeight="1" x14ac:dyDescent="0.25">
      <c r="A47" s="21"/>
      <c r="B47" s="44" t="s">
        <v>3</v>
      </c>
      <c r="C47" s="38"/>
      <c r="D47" s="38"/>
      <c r="E47" s="38"/>
      <c r="F47" s="38"/>
      <c r="G47" s="38"/>
      <c r="H47" s="13" t="s">
        <v>63</v>
      </c>
      <c r="I47" s="18">
        <f>SUMIF($I$13:$I$44,H47,$G$13:$G$44)</f>
        <v>0</v>
      </c>
    </row>
    <row r="48" spans="1:9" s="2" customFormat="1" ht="10.5" customHeight="1" x14ac:dyDescent="0.25">
      <c r="A48" s="21"/>
      <c r="B48" s="44" t="s">
        <v>0</v>
      </c>
      <c r="C48" s="38"/>
      <c r="D48" s="38"/>
      <c r="E48" s="38"/>
      <c r="F48" s="38"/>
      <c r="G48" s="38"/>
      <c r="H48" s="14" t="s">
        <v>61</v>
      </c>
      <c r="I48" s="18">
        <f>SUMIF($I$13:$I$44,H48,$G$13:$G$44)</f>
        <v>0</v>
      </c>
    </row>
    <row r="49" spans="1:9" s="2" customFormat="1" ht="10.5" customHeight="1" x14ac:dyDescent="0.25">
      <c r="A49" s="21"/>
      <c r="B49" s="44" t="s">
        <v>4</v>
      </c>
      <c r="C49" s="38"/>
      <c r="D49" s="38"/>
      <c r="E49" s="38"/>
      <c r="F49" s="38"/>
      <c r="G49" s="38"/>
      <c r="H49" s="14" t="s">
        <v>68</v>
      </c>
      <c r="I49" s="18">
        <f>SUMIF($I$13:$I$44,H49,$G$13:$G$44)</f>
        <v>0</v>
      </c>
    </row>
    <row r="50" spans="1:9" s="2" customFormat="1" ht="10.5" customHeight="1" x14ac:dyDescent="0.25">
      <c r="A50" s="21"/>
      <c r="B50" s="44" t="s">
        <v>54</v>
      </c>
      <c r="C50" s="38"/>
      <c r="D50" s="38"/>
      <c r="E50" s="38"/>
      <c r="F50" s="38"/>
      <c r="G50" s="38"/>
      <c r="H50" s="14" t="s">
        <v>67</v>
      </c>
      <c r="I50" s="18">
        <f>SUMIF($I$13:$I$44,H50,$G$13:$G$44)</f>
        <v>0</v>
      </c>
    </row>
    <row r="51" spans="1:9" s="2" customFormat="1" ht="10.5" customHeight="1" x14ac:dyDescent="0.25">
      <c r="A51" s="21"/>
      <c r="B51" s="44" t="s">
        <v>1</v>
      </c>
      <c r="C51" s="38"/>
      <c r="D51" s="38"/>
      <c r="E51" s="38"/>
      <c r="F51" s="38"/>
      <c r="G51" s="38"/>
      <c r="H51" s="14" t="s">
        <v>55</v>
      </c>
      <c r="I51" s="18">
        <f>SUMIF($I$13:$I$44,H51,$G$13:$G$44)</f>
        <v>0</v>
      </c>
    </row>
    <row r="52" spans="1:9" s="2" customFormat="1" ht="10.5" customHeight="1" x14ac:dyDescent="0.25">
      <c r="A52" s="21"/>
      <c r="B52" s="44" t="s">
        <v>2</v>
      </c>
      <c r="C52" s="38"/>
      <c r="D52" s="38"/>
      <c r="E52" s="38"/>
      <c r="F52" s="38"/>
      <c r="G52" s="38"/>
      <c r="H52" s="14" t="s">
        <v>50</v>
      </c>
      <c r="I52" s="18">
        <f>SUMIF($I$13:$I$44,H52,$G$13:$G$44)</f>
        <v>0</v>
      </c>
    </row>
    <row r="53" spans="1:9" s="2" customFormat="1" ht="10.5" customHeight="1" x14ac:dyDescent="0.25">
      <c r="A53" s="21"/>
      <c r="C53" s="41"/>
      <c r="D53" s="38"/>
      <c r="E53" s="38"/>
      <c r="F53" s="38"/>
      <c r="G53" s="38"/>
      <c r="H53" s="51" t="s">
        <v>17</v>
      </c>
      <c r="I53" s="19">
        <f>SUM(I47:I52)</f>
        <v>0</v>
      </c>
    </row>
    <row r="54" spans="1:9" s="2" customFormat="1" ht="10.5" customHeight="1" x14ac:dyDescent="0.25">
      <c r="A54" s="16"/>
      <c r="B54" s="45"/>
      <c r="C54" s="46"/>
      <c r="D54" s="47"/>
      <c r="E54" s="47"/>
      <c r="F54" s="47"/>
      <c r="G54" s="47"/>
      <c r="H54" s="3"/>
      <c r="I54" s="17"/>
    </row>
    <row r="59" spans="1:9" x14ac:dyDescent="0.25">
      <c r="B59" s="22"/>
    </row>
    <row r="60" spans="1:9" x14ac:dyDescent="0.25">
      <c r="B60" s="22"/>
    </row>
    <row r="61" spans="1:9" x14ac:dyDescent="0.25">
      <c r="B61" s="22"/>
    </row>
    <row r="62" spans="1:9" x14ac:dyDescent="0.25">
      <c r="B62" s="22"/>
    </row>
    <row r="63" spans="1:9" x14ac:dyDescent="0.25">
      <c r="B63" s="22"/>
    </row>
  </sheetData>
  <mergeCells count="35">
    <mergeCell ref="D19:F19"/>
    <mergeCell ref="A1:I1"/>
    <mergeCell ref="F2:G2"/>
    <mergeCell ref="B3:B11"/>
    <mergeCell ref="D13:F13"/>
    <mergeCell ref="D14:F14"/>
    <mergeCell ref="D15:F15"/>
    <mergeCell ref="D16:F16"/>
    <mergeCell ref="D18:F18"/>
    <mergeCell ref="D17:F17"/>
    <mergeCell ref="D34:F34"/>
    <mergeCell ref="D36:F36"/>
    <mergeCell ref="D37:F37"/>
    <mergeCell ref="D38:F38"/>
    <mergeCell ref="D31:F31"/>
    <mergeCell ref="D32:F32"/>
    <mergeCell ref="D33:F33"/>
    <mergeCell ref="D35:F35"/>
    <mergeCell ref="A44:F44"/>
    <mergeCell ref="H45:I45"/>
    <mergeCell ref="D39:F39"/>
    <mergeCell ref="D40:F40"/>
    <mergeCell ref="D41:F41"/>
    <mergeCell ref="D42:F42"/>
    <mergeCell ref="D43:F43"/>
    <mergeCell ref="D21:F21"/>
    <mergeCell ref="D22:F22"/>
    <mergeCell ref="D23:F23"/>
    <mergeCell ref="D24:F24"/>
    <mergeCell ref="D25:F25"/>
    <mergeCell ref="D27:F27"/>
    <mergeCell ref="D28:F28"/>
    <mergeCell ref="D29:F29"/>
    <mergeCell ref="D30:F30"/>
    <mergeCell ref="D26:F26"/>
  </mergeCells>
  <phoneticPr fontId="12" type="noConversion"/>
  <dataValidations count="1">
    <dataValidation type="list" allowBlank="1" showErrorMessage="1" sqref="C14:C43" xr:uid="{00000000-0002-0000-0A00-000000000000}">
      <formula1>$C$4:$C$10</formula1>
    </dataValidation>
  </dataValidations>
  <printOptions horizontalCentered="1"/>
  <pageMargins left="0.25" right="0.25" top="0.75" bottom="0.75" header="0.30000001192092896" footer="0.30000001192092896"/>
  <pageSetup paperSize="9" scale="80" orientation="portrait" verticalDpi="300" r:id="rId1"/>
  <headerFooter>
    <oddFooter>&amp;C&amp;"맑은 고딕,Regular"&amp;P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63"/>
  <sheetViews>
    <sheetView view="pageBreakPreview" topLeftCell="A11" zoomScaleNormal="100" zoomScaleSheetLayoutView="100" workbookViewId="0">
      <selection activeCell="B50" sqref="B50:B52"/>
    </sheetView>
  </sheetViews>
  <sheetFormatPr defaultColWidth="8.9140625" defaultRowHeight="14" x14ac:dyDescent="0.25"/>
  <cols>
    <col min="1" max="1" width="3.4140625" style="1" customWidth="1"/>
    <col min="2" max="2" width="9.6640625" style="20" customWidth="1"/>
    <col min="3" max="3" width="13" style="5" bestFit="1" customWidth="1"/>
    <col min="4" max="4" width="11.08203125" style="1" bestFit="1" customWidth="1"/>
    <col min="5" max="5" width="8.75" style="1" bestFit="1" customWidth="1"/>
    <col min="6" max="6" width="10.25" style="1" bestFit="1" customWidth="1"/>
    <col min="7" max="7" width="11.08203125" style="1" customWidth="1"/>
    <col min="8" max="9" width="12.08203125" style="1" bestFit="1" customWidth="1"/>
    <col min="10" max="16384" width="8.9140625" style="1"/>
  </cols>
  <sheetData>
    <row r="1" spans="1:9" ht="23.65" customHeight="1" x14ac:dyDescent="0.45">
      <c r="A1" s="133" t="str">
        <f>"경비관리표("&amp;경비총괄!A17&amp;")"</f>
        <v>경비관리표(10월)</v>
      </c>
      <c r="B1" s="134"/>
      <c r="C1" s="134"/>
      <c r="D1" s="134"/>
      <c r="E1" s="134"/>
      <c r="F1" s="134"/>
      <c r="G1" s="134"/>
      <c r="H1" s="134"/>
      <c r="I1" s="135"/>
    </row>
    <row r="2" spans="1:9" ht="3.75" customHeight="1" x14ac:dyDescent="0.25">
      <c r="A2" s="25"/>
      <c r="B2" s="23"/>
      <c r="C2" s="24"/>
      <c r="D2" s="24"/>
      <c r="E2" s="24"/>
      <c r="F2" s="126"/>
      <c r="G2" s="126"/>
      <c r="H2" s="26"/>
      <c r="I2" s="27"/>
    </row>
    <row r="3" spans="1:9" s="38" customFormat="1" ht="11.25" customHeight="1" x14ac:dyDescent="0.25">
      <c r="A3" s="35"/>
      <c r="B3" s="138" t="s">
        <v>21</v>
      </c>
      <c r="C3" s="84" t="s">
        <v>33</v>
      </c>
      <c r="D3" s="84" t="s">
        <v>5</v>
      </c>
      <c r="E3" s="84" t="s">
        <v>16</v>
      </c>
      <c r="F3" s="85" t="s">
        <v>10</v>
      </c>
      <c r="G3" s="93" t="s">
        <v>26</v>
      </c>
      <c r="H3" s="36"/>
      <c r="I3" s="37"/>
    </row>
    <row r="4" spans="1:9" s="38" customFormat="1" ht="12" x14ac:dyDescent="0.25">
      <c r="A4" s="35"/>
      <c r="B4" s="139"/>
      <c r="C4" s="86" t="s">
        <v>15</v>
      </c>
      <c r="D4" s="80">
        <f>VLOOKUP($C4,'0009'!$C$3:$G$11,5,0)</f>
        <v>3310400</v>
      </c>
      <c r="E4" s="80">
        <f t="shared" ref="E4:E10" si="0">SUMIF($C$13:$C$44,$C4,$G$13:$G$44)</f>
        <v>0</v>
      </c>
      <c r="F4" s="80">
        <f>'0009'!F4+E4</f>
        <v>689600</v>
      </c>
      <c r="G4" s="89">
        <f t="shared" ref="G4:G10" si="1">D4-E4</f>
        <v>3310400</v>
      </c>
      <c r="H4" s="36"/>
      <c r="I4" s="37"/>
    </row>
    <row r="5" spans="1:9" s="38" customFormat="1" ht="12" x14ac:dyDescent="0.25">
      <c r="A5" s="35"/>
      <c r="B5" s="139"/>
      <c r="C5" s="86" t="s">
        <v>31</v>
      </c>
      <c r="D5" s="80">
        <f>VLOOKUP($C5,'0009'!$C$3:$G$11,5,0)</f>
        <v>1625000</v>
      </c>
      <c r="E5" s="80">
        <f t="shared" si="0"/>
        <v>0</v>
      </c>
      <c r="F5" s="80">
        <f>'0009'!F5+E5</f>
        <v>375000</v>
      </c>
      <c r="G5" s="89">
        <f t="shared" si="1"/>
        <v>1625000</v>
      </c>
      <c r="H5" s="36"/>
      <c r="I5" s="37"/>
    </row>
    <row r="6" spans="1:9" s="38" customFormat="1" ht="12" x14ac:dyDescent="0.25">
      <c r="A6" s="35"/>
      <c r="B6" s="139"/>
      <c r="C6" s="86" t="s">
        <v>18</v>
      </c>
      <c r="D6" s="80">
        <f>VLOOKUP($C6,'0009'!$C$3:$G$11,5,0)</f>
        <v>2000000</v>
      </c>
      <c r="E6" s="80">
        <f t="shared" si="0"/>
        <v>0</v>
      </c>
      <c r="F6" s="80">
        <f>'0009'!F6+E6</f>
        <v>0</v>
      </c>
      <c r="G6" s="89">
        <f t="shared" si="1"/>
        <v>2000000</v>
      </c>
      <c r="H6" s="36"/>
      <c r="I6" s="37"/>
    </row>
    <row r="7" spans="1:9" s="38" customFormat="1" ht="12" x14ac:dyDescent="0.25">
      <c r="A7" s="35"/>
      <c r="B7" s="139"/>
      <c r="C7" s="86" t="s">
        <v>7</v>
      </c>
      <c r="D7" s="80">
        <f>VLOOKUP($C7,'0009'!$C$3:$G$11,5,0)</f>
        <v>2000000</v>
      </c>
      <c r="E7" s="80">
        <f t="shared" si="0"/>
        <v>0</v>
      </c>
      <c r="F7" s="80">
        <f>'0009'!F7+E7</f>
        <v>0</v>
      </c>
      <c r="G7" s="89">
        <f t="shared" si="1"/>
        <v>2000000</v>
      </c>
      <c r="H7" s="42"/>
      <c r="I7" s="37"/>
    </row>
    <row r="8" spans="1:9" s="38" customFormat="1" ht="12" x14ac:dyDescent="0.25">
      <c r="A8" s="35"/>
      <c r="B8" s="139"/>
      <c r="C8" s="86" t="s">
        <v>52</v>
      </c>
      <c r="D8" s="80">
        <f>VLOOKUP($C8,'0009'!$C$3:$G$11,5,0)</f>
        <v>505000</v>
      </c>
      <c r="E8" s="80">
        <f t="shared" si="0"/>
        <v>0</v>
      </c>
      <c r="F8" s="80">
        <f>'0009'!F8+E8</f>
        <v>495000</v>
      </c>
      <c r="G8" s="89">
        <f t="shared" ref="G8" si="2">D8-E8</f>
        <v>505000</v>
      </c>
      <c r="H8" s="42"/>
      <c r="I8" s="37"/>
    </row>
    <row r="9" spans="1:9" s="38" customFormat="1" ht="12" x14ac:dyDescent="0.25">
      <c r="A9" s="35"/>
      <c r="B9" s="139"/>
      <c r="C9" s="86" t="s">
        <v>45</v>
      </c>
      <c r="D9" s="80">
        <f>VLOOKUP($C9,'0009'!$C$3:$G$11,5,0)</f>
        <v>3110000</v>
      </c>
      <c r="E9" s="80">
        <f t="shared" si="0"/>
        <v>0</v>
      </c>
      <c r="F9" s="80">
        <f>'0009'!F9+E9</f>
        <v>890000</v>
      </c>
      <c r="G9" s="89">
        <f t="shared" si="1"/>
        <v>3110000</v>
      </c>
      <c r="H9" s="43"/>
      <c r="I9" s="37"/>
    </row>
    <row r="10" spans="1:9" s="38" customFormat="1" ht="12" x14ac:dyDescent="0.25">
      <c r="A10" s="35"/>
      <c r="B10" s="139"/>
      <c r="C10" s="87" t="s">
        <v>20</v>
      </c>
      <c r="D10" s="81">
        <f>VLOOKUP($C10,'0009'!$C$3:$G$11,5,0)</f>
        <v>2000000</v>
      </c>
      <c r="E10" s="81">
        <f t="shared" si="0"/>
        <v>0</v>
      </c>
      <c r="F10" s="81">
        <f>'0009'!F10+E10</f>
        <v>0</v>
      </c>
      <c r="G10" s="90">
        <f t="shared" si="1"/>
        <v>2000000</v>
      </c>
      <c r="H10" s="36"/>
      <c r="I10" s="37"/>
    </row>
    <row r="11" spans="1:9" s="38" customFormat="1" ht="12" x14ac:dyDescent="0.25">
      <c r="A11" s="35"/>
      <c r="B11" s="140"/>
      <c r="C11" s="78" t="s">
        <v>19</v>
      </c>
      <c r="D11" s="79">
        <f>SUM(D4:D10)</f>
        <v>14550400</v>
      </c>
      <c r="E11" s="79">
        <f>SUM(E4:E10)</f>
        <v>0</v>
      </c>
      <c r="F11" s="79">
        <f>SUM(F4:F10)</f>
        <v>2449600</v>
      </c>
      <c r="G11" s="79">
        <f>SUM(G4:G10)</f>
        <v>14550400</v>
      </c>
      <c r="H11" s="36"/>
      <c r="I11" s="37"/>
    </row>
    <row r="12" spans="1:9" s="38" customFormat="1" ht="6.4" customHeight="1" x14ac:dyDescent="0.25">
      <c r="A12" s="39"/>
      <c r="B12" s="40"/>
      <c r="C12" s="41"/>
      <c r="I12" s="76"/>
    </row>
    <row r="13" spans="1:9" s="2" customFormat="1" ht="13" x14ac:dyDescent="0.25">
      <c r="A13" s="6" t="s">
        <v>29</v>
      </c>
      <c r="B13" s="7" t="s">
        <v>41</v>
      </c>
      <c r="C13" s="7" t="s">
        <v>36</v>
      </c>
      <c r="D13" s="144" t="s">
        <v>13</v>
      </c>
      <c r="E13" s="145"/>
      <c r="F13" s="146"/>
      <c r="G13" s="8" t="s">
        <v>43</v>
      </c>
      <c r="H13" s="8" t="s">
        <v>25</v>
      </c>
      <c r="I13" s="9" t="s">
        <v>24</v>
      </c>
    </row>
    <row r="14" spans="1:9" s="2" customFormat="1" ht="11.15" customHeight="1" x14ac:dyDescent="0.25">
      <c r="A14" s="103">
        <v>1</v>
      </c>
      <c r="B14" s="107"/>
      <c r="C14" s="75"/>
      <c r="D14" s="152"/>
      <c r="E14" s="153"/>
      <c r="F14" s="154"/>
      <c r="G14" s="75"/>
      <c r="H14" s="73">
        <f>G14</f>
        <v>0</v>
      </c>
      <c r="I14" s="98"/>
    </row>
    <row r="15" spans="1:9" s="2" customFormat="1" ht="11.15" customHeight="1" x14ac:dyDescent="0.25">
      <c r="A15" s="96">
        <v>2</v>
      </c>
      <c r="B15" s="107"/>
      <c r="C15" s="75"/>
      <c r="D15" s="127"/>
      <c r="E15" s="128"/>
      <c r="F15" s="129"/>
      <c r="G15" s="75"/>
      <c r="H15" s="73">
        <f>H14+G15</f>
        <v>0</v>
      </c>
      <c r="I15" s="98"/>
    </row>
    <row r="16" spans="1:9" s="2" customFormat="1" ht="11.15" customHeight="1" x14ac:dyDescent="0.25">
      <c r="A16" s="96">
        <v>3</v>
      </c>
      <c r="B16" s="107"/>
      <c r="C16" s="75"/>
      <c r="D16" s="127"/>
      <c r="E16" s="128"/>
      <c r="F16" s="129"/>
      <c r="G16" s="104"/>
      <c r="H16" s="73">
        <f t="shared" ref="H16:H43" si="3">H15+G16</f>
        <v>0</v>
      </c>
      <c r="I16" s="98"/>
    </row>
    <row r="17" spans="1:9" s="2" customFormat="1" ht="11.15" customHeight="1" x14ac:dyDescent="0.25">
      <c r="A17" s="96">
        <v>4</v>
      </c>
      <c r="B17" s="107"/>
      <c r="C17" s="75"/>
      <c r="D17" s="127"/>
      <c r="E17" s="128"/>
      <c r="F17" s="129"/>
      <c r="G17" s="75"/>
      <c r="H17" s="73">
        <f t="shared" si="3"/>
        <v>0</v>
      </c>
      <c r="I17" s="98"/>
    </row>
    <row r="18" spans="1:9" s="2" customFormat="1" ht="11.15" customHeight="1" x14ac:dyDescent="0.25">
      <c r="A18" s="49">
        <v>5</v>
      </c>
      <c r="B18" s="29"/>
      <c r="C18" s="30"/>
      <c r="D18" s="130"/>
      <c r="E18" s="131"/>
      <c r="F18" s="132"/>
      <c r="G18" s="70"/>
      <c r="H18" s="31">
        <f t="shared" si="3"/>
        <v>0</v>
      </c>
      <c r="I18" s="68"/>
    </row>
    <row r="19" spans="1:9" s="2" customFormat="1" ht="11.15" customHeight="1" x14ac:dyDescent="0.25">
      <c r="A19" s="49">
        <v>6</v>
      </c>
      <c r="B19" s="29"/>
      <c r="C19" s="30"/>
      <c r="D19" s="130"/>
      <c r="E19" s="131"/>
      <c r="F19" s="132"/>
      <c r="G19" s="30"/>
      <c r="H19" s="31">
        <f t="shared" si="3"/>
        <v>0</v>
      </c>
      <c r="I19" s="68"/>
    </row>
    <row r="20" spans="1:9" s="2" customFormat="1" ht="11.15" customHeight="1" x14ac:dyDescent="0.25">
      <c r="A20" s="49">
        <v>7</v>
      </c>
      <c r="B20" s="29"/>
      <c r="C20" s="30"/>
      <c r="D20" s="130"/>
      <c r="E20" s="131"/>
      <c r="F20" s="132"/>
      <c r="G20" s="30"/>
      <c r="H20" s="31">
        <f t="shared" si="3"/>
        <v>0</v>
      </c>
      <c r="I20" s="68"/>
    </row>
    <row r="21" spans="1:9" s="2" customFormat="1" ht="11.15" customHeight="1" x14ac:dyDescent="0.25">
      <c r="A21" s="49">
        <v>8</v>
      </c>
      <c r="B21" s="29"/>
      <c r="C21" s="30"/>
      <c r="D21" s="130"/>
      <c r="E21" s="131"/>
      <c r="F21" s="132"/>
      <c r="G21" s="30"/>
      <c r="H21" s="31">
        <f t="shared" si="3"/>
        <v>0</v>
      </c>
      <c r="I21" s="68"/>
    </row>
    <row r="22" spans="1:9" s="2" customFormat="1" ht="11.15" customHeight="1" x14ac:dyDescent="0.25">
      <c r="A22" s="49">
        <v>9</v>
      </c>
      <c r="B22" s="29"/>
      <c r="C22" s="30"/>
      <c r="D22" s="130"/>
      <c r="E22" s="131"/>
      <c r="F22" s="132"/>
      <c r="G22" s="30"/>
      <c r="H22" s="31">
        <f t="shared" si="3"/>
        <v>0</v>
      </c>
      <c r="I22" s="68"/>
    </row>
    <row r="23" spans="1:9" s="2" customFormat="1" ht="11.15" customHeight="1" x14ac:dyDescent="0.25">
      <c r="A23" s="49">
        <v>10</v>
      </c>
      <c r="B23" s="29"/>
      <c r="C23" s="30"/>
      <c r="D23" s="130"/>
      <c r="E23" s="131"/>
      <c r="F23" s="132"/>
      <c r="G23" s="30"/>
      <c r="H23" s="31">
        <f t="shared" si="3"/>
        <v>0</v>
      </c>
      <c r="I23" s="68"/>
    </row>
    <row r="24" spans="1:9" s="2" customFormat="1" ht="11.15" customHeight="1" x14ac:dyDescent="0.25">
      <c r="A24" s="49">
        <v>11</v>
      </c>
      <c r="B24" s="29"/>
      <c r="C24" s="30"/>
      <c r="D24" s="130"/>
      <c r="E24" s="131"/>
      <c r="F24" s="132"/>
      <c r="G24" s="30"/>
      <c r="H24" s="31">
        <f t="shared" si="3"/>
        <v>0</v>
      </c>
      <c r="I24" s="68"/>
    </row>
    <row r="25" spans="1:9" s="2" customFormat="1" ht="11.15" customHeight="1" x14ac:dyDescent="0.25">
      <c r="A25" s="49">
        <v>12</v>
      </c>
      <c r="B25" s="29"/>
      <c r="C25" s="30"/>
      <c r="D25" s="130"/>
      <c r="E25" s="131"/>
      <c r="F25" s="132"/>
      <c r="G25" s="30"/>
      <c r="H25" s="31">
        <f t="shared" si="3"/>
        <v>0</v>
      </c>
      <c r="I25" s="68"/>
    </row>
    <row r="26" spans="1:9" s="2" customFormat="1" ht="11.15" customHeight="1" x14ac:dyDescent="0.25">
      <c r="A26" s="49">
        <v>13</v>
      </c>
      <c r="B26" s="29"/>
      <c r="C26" s="30"/>
      <c r="D26" s="130"/>
      <c r="E26" s="131"/>
      <c r="F26" s="132"/>
      <c r="G26" s="30"/>
      <c r="H26" s="31">
        <f t="shared" si="3"/>
        <v>0</v>
      </c>
      <c r="I26" s="68"/>
    </row>
    <row r="27" spans="1:9" s="2" customFormat="1" ht="11.15" customHeight="1" x14ac:dyDescent="0.25">
      <c r="A27" s="49">
        <v>14</v>
      </c>
      <c r="B27" s="29"/>
      <c r="C27" s="30"/>
      <c r="D27" s="130"/>
      <c r="E27" s="131"/>
      <c r="F27" s="132"/>
      <c r="G27" s="30"/>
      <c r="H27" s="31">
        <f t="shared" si="3"/>
        <v>0</v>
      </c>
      <c r="I27" s="68"/>
    </row>
    <row r="28" spans="1:9" s="2" customFormat="1" ht="11.15" customHeight="1" x14ac:dyDescent="0.25">
      <c r="A28" s="49">
        <v>15</v>
      </c>
      <c r="B28" s="29"/>
      <c r="C28" s="30"/>
      <c r="D28" s="130"/>
      <c r="E28" s="131"/>
      <c r="F28" s="132"/>
      <c r="G28" s="30"/>
      <c r="H28" s="31">
        <f t="shared" si="3"/>
        <v>0</v>
      </c>
      <c r="I28" s="68"/>
    </row>
    <row r="29" spans="1:9" s="2" customFormat="1" ht="11.15" customHeight="1" x14ac:dyDescent="0.25">
      <c r="A29" s="49">
        <v>16</v>
      </c>
      <c r="B29" s="29"/>
      <c r="C29" s="30"/>
      <c r="D29" s="130"/>
      <c r="E29" s="131"/>
      <c r="F29" s="132"/>
      <c r="G29" s="30"/>
      <c r="H29" s="31">
        <f t="shared" si="3"/>
        <v>0</v>
      </c>
      <c r="I29" s="68"/>
    </row>
    <row r="30" spans="1:9" s="2" customFormat="1" ht="11.15" customHeight="1" x14ac:dyDescent="0.25">
      <c r="A30" s="49">
        <v>17</v>
      </c>
      <c r="B30" s="29"/>
      <c r="C30" s="30"/>
      <c r="D30" s="130"/>
      <c r="E30" s="131"/>
      <c r="F30" s="132"/>
      <c r="G30" s="30"/>
      <c r="H30" s="31">
        <f t="shared" si="3"/>
        <v>0</v>
      </c>
      <c r="I30" s="68"/>
    </row>
    <row r="31" spans="1:9" s="2" customFormat="1" ht="11.15" customHeight="1" x14ac:dyDescent="0.25">
      <c r="A31" s="49">
        <v>18</v>
      </c>
      <c r="B31" s="29"/>
      <c r="C31" s="30"/>
      <c r="D31" s="130"/>
      <c r="E31" s="131"/>
      <c r="F31" s="132"/>
      <c r="G31" s="30"/>
      <c r="H31" s="31">
        <f t="shared" si="3"/>
        <v>0</v>
      </c>
      <c r="I31" s="68"/>
    </row>
    <row r="32" spans="1:9" s="2" customFormat="1" ht="11.15" customHeight="1" x14ac:dyDescent="0.25">
      <c r="A32" s="49">
        <v>19</v>
      </c>
      <c r="B32" s="29"/>
      <c r="C32" s="30"/>
      <c r="D32" s="130"/>
      <c r="E32" s="131"/>
      <c r="F32" s="132"/>
      <c r="G32" s="30"/>
      <c r="H32" s="31">
        <f t="shared" si="3"/>
        <v>0</v>
      </c>
      <c r="I32" s="68"/>
    </row>
    <row r="33" spans="1:9" s="2" customFormat="1" ht="11.15" customHeight="1" x14ac:dyDescent="0.25">
      <c r="A33" s="49">
        <v>20</v>
      </c>
      <c r="B33" s="29"/>
      <c r="C33" s="30"/>
      <c r="D33" s="130"/>
      <c r="E33" s="131"/>
      <c r="F33" s="132"/>
      <c r="G33" s="30"/>
      <c r="H33" s="31">
        <f t="shared" si="3"/>
        <v>0</v>
      </c>
      <c r="I33" s="68"/>
    </row>
    <row r="34" spans="1:9" s="2" customFormat="1" ht="11.15" customHeight="1" x14ac:dyDescent="0.25">
      <c r="A34" s="49">
        <v>21</v>
      </c>
      <c r="B34" s="29"/>
      <c r="C34" s="30"/>
      <c r="D34" s="130"/>
      <c r="E34" s="131"/>
      <c r="F34" s="132"/>
      <c r="G34" s="30"/>
      <c r="H34" s="31">
        <f t="shared" si="3"/>
        <v>0</v>
      </c>
      <c r="I34" s="68"/>
    </row>
    <row r="35" spans="1:9" s="2" customFormat="1" ht="11.15" customHeight="1" x14ac:dyDescent="0.25">
      <c r="A35" s="49">
        <v>22</v>
      </c>
      <c r="B35" s="29"/>
      <c r="C35" s="30"/>
      <c r="D35" s="130"/>
      <c r="E35" s="131"/>
      <c r="F35" s="132"/>
      <c r="G35" s="30"/>
      <c r="H35" s="31">
        <f t="shared" si="3"/>
        <v>0</v>
      </c>
      <c r="I35" s="68"/>
    </row>
    <row r="36" spans="1:9" s="2" customFormat="1" ht="11.15" customHeight="1" x14ac:dyDescent="0.25">
      <c r="A36" s="49">
        <v>23</v>
      </c>
      <c r="B36" s="32"/>
      <c r="C36" s="30"/>
      <c r="D36" s="130"/>
      <c r="E36" s="131"/>
      <c r="F36" s="132"/>
      <c r="G36" s="30"/>
      <c r="H36" s="31">
        <f t="shared" si="3"/>
        <v>0</v>
      </c>
      <c r="I36" s="68"/>
    </row>
    <row r="37" spans="1:9" s="2" customFormat="1" ht="11.15" customHeight="1" x14ac:dyDescent="0.25">
      <c r="A37" s="49">
        <v>24</v>
      </c>
      <c r="B37" s="29"/>
      <c r="C37" s="30"/>
      <c r="D37" s="130"/>
      <c r="E37" s="131"/>
      <c r="F37" s="132"/>
      <c r="G37" s="34"/>
      <c r="H37" s="31">
        <f t="shared" si="3"/>
        <v>0</v>
      </c>
      <c r="I37" s="68"/>
    </row>
    <row r="38" spans="1:9" s="2" customFormat="1" ht="11.15" customHeight="1" x14ac:dyDescent="0.25">
      <c r="A38" s="49">
        <v>25</v>
      </c>
      <c r="B38" s="29"/>
      <c r="C38" s="30"/>
      <c r="D38" s="130"/>
      <c r="E38" s="131"/>
      <c r="F38" s="132"/>
      <c r="G38" s="34"/>
      <c r="H38" s="31">
        <f t="shared" si="3"/>
        <v>0</v>
      </c>
      <c r="I38" s="68"/>
    </row>
    <row r="39" spans="1:9" s="2" customFormat="1" ht="11.15" customHeight="1" x14ac:dyDescent="0.25">
      <c r="A39" s="49">
        <v>26</v>
      </c>
      <c r="B39" s="29"/>
      <c r="C39" s="30"/>
      <c r="D39" s="130"/>
      <c r="E39" s="131"/>
      <c r="F39" s="132"/>
      <c r="G39" s="30"/>
      <c r="H39" s="31">
        <f t="shared" si="3"/>
        <v>0</v>
      </c>
      <c r="I39" s="28"/>
    </row>
    <row r="40" spans="1:9" s="2" customFormat="1" ht="11.15" customHeight="1" x14ac:dyDescent="0.25">
      <c r="A40" s="49">
        <v>27</v>
      </c>
      <c r="B40" s="32"/>
      <c r="C40" s="30"/>
      <c r="D40" s="130"/>
      <c r="E40" s="131"/>
      <c r="F40" s="132"/>
      <c r="G40" s="30"/>
      <c r="H40" s="31">
        <f t="shared" si="3"/>
        <v>0</v>
      </c>
      <c r="I40" s="28"/>
    </row>
    <row r="41" spans="1:9" s="2" customFormat="1" ht="11.15" customHeight="1" x14ac:dyDescent="0.25">
      <c r="A41" s="49">
        <v>28</v>
      </c>
      <c r="B41" s="32"/>
      <c r="C41" s="30"/>
      <c r="D41" s="130"/>
      <c r="E41" s="131"/>
      <c r="F41" s="132"/>
      <c r="G41" s="30"/>
      <c r="H41" s="31">
        <f t="shared" si="3"/>
        <v>0</v>
      </c>
      <c r="I41" s="28"/>
    </row>
    <row r="42" spans="1:9" s="2" customFormat="1" ht="11.15" customHeight="1" x14ac:dyDescent="0.25">
      <c r="A42" s="49">
        <v>29</v>
      </c>
      <c r="B42" s="29"/>
      <c r="C42" s="30"/>
      <c r="D42" s="130"/>
      <c r="E42" s="131"/>
      <c r="F42" s="132"/>
      <c r="G42" s="30"/>
      <c r="H42" s="31">
        <f t="shared" si="3"/>
        <v>0</v>
      </c>
      <c r="I42" s="28"/>
    </row>
    <row r="43" spans="1:9" s="2" customFormat="1" ht="11.15" customHeight="1" x14ac:dyDescent="0.25">
      <c r="A43" s="49">
        <v>30</v>
      </c>
      <c r="B43" s="32"/>
      <c r="C43" s="30"/>
      <c r="D43" s="130"/>
      <c r="E43" s="131"/>
      <c r="F43" s="132"/>
      <c r="G43" s="30"/>
      <c r="H43" s="31">
        <f t="shared" si="3"/>
        <v>0</v>
      </c>
      <c r="I43" s="28"/>
    </row>
    <row r="44" spans="1:9" s="2" customFormat="1" ht="13" x14ac:dyDescent="0.25">
      <c r="A44" s="141" t="s">
        <v>14</v>
      </c>
      <c r="B44" s="142"/>
      <c r="C44" s="142"/>
      <c r="D44" s="142"/>
      <c r="E44" s="142"/>
      <c r="F44" s="143"/>
      <c r="G44" s="50">
        <f>SUM(G14:G43)</f>
        <v>0</v>
      </c>
      <c r="H44" s="50"/>
      <c r="I44" s="9"/>
    </row>
    <row r="45" spans="1:9" s="2" customFormat="1" ht="10.5" customHeight="1" x14ac:dyDescent="0.25">
      <c r="A45" s="10"/>
      <c r="B45" s="52" t="s">
        <v>9</v>
      </c>
      <c r="C45" s="41"/>
      <c r="D45" s="38"/>
      <c r="E45" s="38"/>
      <c r="F45" s="38"/>
      <c r="G45" s="38"/>
      <c r="H45" s="136" t="s">
        <v>22</v>
      </c>
      <c r="I45" s="137"/>
    </row>
    <row r="46" spans="1:9" s="2" customFormat="1" ht="10.5" customHeight="1" x14ac:dyDescent="0.25">
      <c r="A46" s="21"/>
      <c r="B46" s="44" t="s">
        <v>23</v>
      </c>
      <c r="C46" s="38"/>
      <c r="D46" s="38"/>
      <c r="E46" s="38"/>
      <c r="F46" s="38"/>
      <c r="G46" s="38"/>
      <c r="H46" s="11" t="s">
        <v>12</v>
      </c>
      <c r="I46" s="12" t="s">
        <v>8</v>
      </c>
    </row>
    <row r="47" spans="1:9" s="2" customFormat="1" ht="10.5" customHeight="1" x14ac:dyDescent="0.25">
      <c r="A47" s="21"/>
      <c r="B47" s="44" t="s">
        <v>3</v>
      </c>
      <c r="C47" s="38"/>
      <c r="D47" s="38"/>
      <c r="E47" s="38"/>
      <c r="F47" s="38"/>
      <c r="G47" s="38"/>
      <c r="H47" s="13" t="s">
        <v>63</v>
      </c>
      <c r="I47" s="18">
        <f t="shared" ref="I47:I52" si="4">SUMIF($I$13:$I$44,H47,$G$13:$G$44)</f>
        <v>0</v>
      </c>
    </row>
    <row r="48" spans="1:9" s="2" customFormat="1" ht="10.5" customHeight="1" x14ac:dyDescent="0.25">
      <c r="A48" s="21"/>
      <c r="B48" s="44" t="s">
        <v>0</v>
      </c>
      <c r="C48" s="38"/>
      <c r="D48" s="38"/>
      <c r="E48" s="38"/>
      <c r="F48" s="38"/>
      <c r="G48" s="38"/>
      <c r="H48" s="14" t="s">
        <v>61</v>
      </c>
      <c r="I48" s="18">
        <f t="shared" si="4"/>
        <v>0</v>
      </c>
    </row>
    <row r="49" spans="1:9" s="2" customFormat="1" ht="10.5" customHeight="1" x14ac:dyDescent="0.25">
      <c r="A49" s="21"/>
      <c r="B49" s="44" t="s">
        <v>4</v>
      </c>
      <c r="C49" s="38"/>
      <c r="D49" s="38"/>
      <c r="E49" s="38"/>
      <c r="F49" s="38"/>
      <c r="G49" s="38"/>
      <c r="H49" s="14" t="s">
        <v>68</v>
      </c>
      <c r="I49" s="18">
        <f t="shared" si="4"/>
        <v>0</v>
      </c>
    </row>
    <row r="50" spans="1:9" s="2" customFormat="1" ht="10.5" customHeight="1" x14ac:dyDescent="0.25">
      <c r="A50" s="21"/>
      <c r="B50" s="44" t="s">
        <v>54</v>
      </c>
      <c r="C50" s="38"/>
      <c r="D50" s="38"/>
      <c r="E50" s="38"/>
      <c r="F50" s="38"/>
      <c r="G50" s="38"/>
      <c r="H50" s="14" t="s">
        <v>67</v>
      </c>
      <c r="I50" s="18">
        <f t="shared" si="4"/>
        <v>0</v>
      </c>
    </row>
    <row r="51" spans="1:9" s="2" customFormat="1" ht="10.5" customHeight="1" x14ac:dyDescent="0.25">
      <c r="A51" s="21"/>
      <c r="B51" s="44" t="s">
        <v>1</v>
      </c>
      <c r="C51" s="38"/>
      <c r="D51" s="38"/>
      <c r="E51" s="38"/>
      <c r="F51" s="38"/>
      <c r="G51" s="38"/>
      <c r="H51" s="14" t="s">
        <v>55</v>
      </c>
      <c r="I51" s="18">
        <f t="shared" si="4"/>
        <v>0</v>
      </c>
    </row>
    <row r="52" spans="1:9" s="2" customFormat="1" ht="10.5" customHeight="1" x14ac:dyDescent="0.25">
      <c r="A52" s="21"/>
      <c r="B52" s="44" t="s">
        <v>2</v>
      </c>
      <c r="C52" s="38"/>
      <c r="D52" s="38"/>
      <c r="E52" s="38"/>
      <c r="F52" s="38"/>
      <c r="G52" s="38"/>
      <c r="H52" s="14" t="s">
        <v>50</v>
      </c>
      <c r="I52" s="18">
        <f t="shared" si="4"/>
        <v>0</v>
      </c>
    </row>
    <row r="53" spans="1:9" s="2" customFormat="1" ht="10.5" customHeight="1" x14ac:dyDescent="0.25">
      <c r="A53" s="21"/>
      <c r="C53" s="41"/>
      <c r="D53" s="38"/>
      <c r="E53" s="38"/>
      <c r="F53" s="38"/>
      <c r="G53" s="38"/>
      <c r="H53" s="51" t="s">
        <v>17</v>
      </c>
      <c r="I53" s="19">
        <f>SUM(I47:I52)</f>
        <v>0</v>
      </c>
    </row>
    <row r="54" spans="1:9" s="2" customFormat="1" ht="10.5" customHeight="1" x14ac:dyDescent="0.25">
      <c r="A54" s="16"/>
      <c r="B54" s="45"/>
      <c r="C54" s="46"/>
      <c r="D54" s="47"/>
      <c r="E54" s="47"/>
      <c r="F54" s="47"/>
      <c r="G54" s="47"/>
      <c r="H54" s="3"/>
      <c r="I54" s="17"/>
    </row>
    <row r="59" spans="1:9" x14ac:dyDescent="0.25">
      <c r="B59" s="22"/>
    </row>
    <row r="60" spans="1:9" x14ac:dyDescent="0.25">
      <c r="B60" s="22"/>
    </row>
    <row r="61" spans="1:9" x14ac:dyDescent="0.25">
      <c r="B61" s="22"/>
    </row>
    <row r="62" spans="1:9" x14ac:dyDescent="0.25">
      <c r="B62" s="22"/>
    </row>
    <row r="63" spans="1:9" x14ac:dyDescent="0.25">
      <c r="B63" s="22"/>
    </row>
  </sheetData>
  <mergeCells count="36">
    <mergeCell ref="D21:F21"/>
    <mergeCell ref="D30:F30"/>
    <mergeCell ref="D24:F24"/>
    <mergeCell ref="D22:F22"/>
    <mergeCell ref="A1:I1"/>
    <mergeCell ref="F2:G2"/>
    <mergeCell ref="B3:B11"/>
    <mergeCell ref="D13:F13"/>
    <mergeCell ref="D14:F14"/>
    <mergeCell ref="D15:F15"/>
    <mergeCell ref="D18:F18"/>
    <mergeCell ref="D16:F16"/>
    <mergeCell ref="D17:F17"/>
    <mergeCell ref="D19:F19"/>
    <mergeCell ref="D20:F20"/>
    <mergeCell ref="H45:I45"/>
    <mergeCell ref="D25:F25"/>
    <mergeCell ref="D26:F26"/>
    <mergeCell ref="D27:F27"/>
    <mergeCell ref="D23:F23"/>
    <mergeCell ref="D28:F28"/>
    <mergeCell ref="D29:F29"/>
    <mergeCell ref="D31:F31"/>
    <mergeCell ref="D32:F32"/>
    <mergeCell ref="A44:F44"/>
    <mergeCell ref="D43:F43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</mergeCells>
  <phoneticPr fontId="12" type="noConversion"/>
  <dataValidations count="1">
    <dataValidation type="list" allowBlank="1" showErrorMessage="1" sqref="C14:C43" xr:uid="{00000000-0002-0000-0B00-000000000000}">
      <formula1>$C$4:$C$10</formula1>
    </dataValidation>
  </dataValidations>
  <printOptions horizontalCentered="1"/>
  <pageMargins left="0.19680555164813995" right="0.19680555164813995" top="0.59041666984558105" bottom="0.27555555105209351" header="0" footer="0.1180555522441864"/>
  <pageSetup paperSize="9" scale="80" orientation="portrait" verticalDpi="300" r:id="rId1"/>
  <headerFooter>
    <oddFooter>&amp;C&amp;"맑은 고딕,Regular"&amp;P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I63"/>
  <sheetViews>
    <sheetView view="pageBreakPreview" topLeftCell="A11" zoomScaleNormal="100" zoomScaleSheetLayoutView="100" workbookViewId="0">
      <selection activeCell="B53" sqref="B53"/>
    </sheetView>
  </sheetViews>
  <sheetFormatPr defaultColWidth="8.9140625" defaultRowHeight="14" x14ac:dyDescent="0.25"/>
  <cols>
    <col min="1" max="1" width="3.4140625" style="1" customWidth="1"/>
    <col min="2" max="2" width="9.6640625" style="20" customWidth="1"/>
    <col min="3" max="3" width="13" style="5" bestFit="1" customWidth="1"/>
    <col min="4" max="4" width="11.08203125" style="1" bestFit="1" customWidth="1"/>
    <col min="5" max="5" width="8.75" style="1" bestFit="1" customWidth="1"/>
    <col min="6" max="6" width="10.25" style="1" bestFit="1" customWidth="1"/>
    <col min="7" max="7" width="11.08203125" style="1" bestFit="1" customWidth="1"/>
    <col min="8" max="8" width="12.08203125" style="1" bestFit="1" customWidth="1"/>
    <col min="9" max="9" width="13.08203125" style="1" customWidth="1"/>
    <col min="10" max="16384" width="8.9140625" style="1"/>
  </cols>
  <sheetData>
    <row r="1" spans="1:9" ht="23.65" customHeight="1" x14ac:dyDescent="0.45">
      <c r="A1" s="133" t="str">
        <f>"경비관리표("&amp;경비총괄!A18&amp;")"</f>
        <v>경비관리표(11월)</v>
      </c>
      <c r="B1" s="134"/>
      <c r="C1" s="134"/>
      <c r="D1" s="134"/>
      <c r="E1" s="134"/>
      <c r="F1" s="134"/>
      <c r="G1" s="134"/>
      <c r="H1" s="134"/>
      <c r="I1" s="135"/>
    </row>
    <row r="2" spans="1:9" ht="5.25" customHeight="1" x14ac:dyDescent="0.25">
      <c r="A2" s="25"/>
      <c r="B2" s="23"/>
      <c r="C2" s="24"/>
      <c r="D2" s="24"/>
      <c r="E2" s="24"/>
      <c r="F2" s="126"/>
      <c r="G2" s="126"/>
      <c r="H2" s="26"/>
      <c r="I2" s="27"/>
    </row>
    <row r="3" spans="1:9" s="38" customFormat="1" ht="11.25" customHeight="1" x14ac:dyDescent="0.25">
      <c r="A3" s="35"/>
      <c r="B3" s="138" t="s">
        <v>21</v>
      </c>
      <c r="C3" s="84" t="s">
        <v>33</v>
      </c>
      <c r="D3" s="84" t="s">
        <v>5</v>
      </c>
      <c r="E3" s="84" t="s">
        <v>16</v>
      </c>
      <c r="F3" s="85" t="s">
        <v>10</v>
      </c>
      <c r="G3" s="93" t="s">
        <v>26</v>
      </c>
      <c r="H3" s="36"/>
      <c r="I3" s="37"/>
    </row>
    <row r="4" spans="1:9" s="38" customFormat="1" ht="12" x14ac:dyDescent="0.25">
      <c r="A4" s="35"/>
      <c r="B4" s="139"/>
      <c r="C4" s="86" t="s">
        <v>15</v>
      </c>
      <c r="D4" s="80">
        <f>VLOOKUP($C4,'0010'!$C$3:$G$11,5,0)</f>
        <v>3310400</v>
      </c>
      <c r="E4" s="80">
        <f t="shared" ref="E4:E10" si="0">SUMIF($C$13:$C$44,$C4,$G$13:$G$44)</f>
        <v>0</v>
      </c>
      <c r="F4" s="80">
        <f>'0010'!F4+E4</f>
        <v>689600</v>
      </c>
      <c r="G4" s="89">
        <f t="shared" ref="G4:G10" si="1">D4-E4</f>
        <v>3310400</v>
      </c>
      <c r="H4" s="36"/>
      <c r="I4" s="37"/>
    </row>
    <row r="5" spans="1:9" s="38" customFormat="1" ht="12" x14ac:dyDescent="0.25">
      <c r="A5" s="35"/>
      <c r="B5" s="139"/>
      <c r="C5" s="86" t="s">
        <v>31</v>
      </c>
      <c r="D5" s="80">
        <f>VLOOKUP($C5,'0010'!$C$3:$G$11,5,0)</f>
        <v>1625000</v>
      </c>
      <c r="E5" s="80">
        <f t="shared" si="0"/>
        <v>0</v>
      </c>
      <c r="F5" s="80">
        <f>'0010'!F5+E5</f>
        <v>375000</v>
      </c>
      <c r="G5" s="89">
        <f t="shared" si="1"/>
        <v>1625000</v>
      </c>
      <c r="H5" s="36"/>
      <c r="I5" s="37"/>
    </row>
    <row r="6" spans="1:9" s="38" customFormat="1" ht="12" x14ac:dyDescent="0.25">
      <c r="A6" s="35"/>
      <c r="B6" s="139"/>
      <c r="C6" s="86" t="s">
        <v>18</v>
      </c>
      <c r="D6" s="80">
        <f>VLOOKUP($C6,'0010'!$C$3:$G$11,5,0)</f>
        <v>2000000</v>
      </c>
      <c r="E6" s="80">
        <f t="shared" si="0"/>
        <v>0</v>
      </c>
      <c r="F6" s="80">
        <f>'0010'!F6+E6</f>
        <v>0</v>
      </c>
      <c r="G6" s="89">
        <f t="shared" si="1"/>
        <v>2000000</v>
      </c>
      <c r="H6" s="36"/>
      <c r="I6" s="37"/>
    </row>
    <row r="7" spans="1:9" s="38" customFormat="1" ht="12" x14ac:dyDescent="0.25">
      <c r="A7" s="35"/>
      <c r="B7" s="139"/>
      <c r="C7" s="86" t="s">
        <v>7</v>
      </c>
      <c r="D7" s="80">
        <f>VLOOKUP($C7,'0010'!$C$3:$G$11,5,0)</f>
        <v>2000000</v>
      </c>
      <c r="E7" s="80">
        <f t="shared" si="0"/>
        <v>0</v>
      </c>
      <c r="F7" s="80">
        <f>'0010'!F7+E7</f>
        <v>0</v>
      </c>
      <c r="G7" s="89">
        <f t="shared" si="1"/>
        <v>2000000</v>
      </c>
      <c r="H7" s="42"/>
      <c r="I7" s="37"/>
    </row>
    <row r="8" spans="1:9" s="38" customFormat="1" ht="12" x14ac:dyDescent="0.25">
      <c r="A8" s="35"/>
      <c r="B8" s="139"/>
      <c r="C8" s="86" t="s">
        <v>52</v>
      </c>
      <c r="D8" s="80">
        <f>VLOOKUP($C8,'0010'!$C$3:$G$11,5,0)</f>
        <v>505000</v>
      </c>
      <c r="E8" s="80">
        <f t="shared" si="0"/>
        <v>0</v>
      </c>
      <c r="F8" s="80">
        <f>'0010'!F8+E8</f>
        <v>495000</v>
      </c>
      <c r="G8" s="89">
        <f t="shared" ref="G8" si="2">D8-E8</f>
        <v>505000</v>
      </c>
      <c r="H8" s="42"/>
      <c r="I8" s="37"/>
    </row>
    <row r="9" spans="1:9" s="38" customFormat="1" ht="12" x14ac:dyDescent="0.25">
      <c r="A9" s="35"/>
      <c r="B9" s="139"/>
      <c r="C9" s="86" t="s">
        <v>45</v>
      </c>
      <c r="D9" s="80">
        <f>VLOOKUP($C9,'0010'!$C$3:$G$11,5,0)</f>
        <v>3110000</v>
      </c>
      <c r="E9" s="80">
        <f t="shared" si="0"/>
        <v>0</v>
      </c>
      <c r="F9" s="80">
        <f>'0010'!F9+E9</f>
        <v>890000</v>
      </c>
      <c r="G9" s="89">
        <f t="shared" si="1"/>
        <v>3110000</v>
      </c>
      <c r="H9" s="43"/>
      <c r="I9" s="37"/>
    </row>
    <row r="10" spans="1:9" s="38" customFormat="1" ht="12" x14ac:dyDescent="0.25">
      <c r="A10" s="35"/>
      <c r="B10" s="139"/>
      <c r="C10" s="87" t="s">
        <v>20</v>
      </c>
      <c r="D10" s="81">
        <f>VLOOKUP($C10,'0010'!$C$3:$G$11,5,0)</f>
        <v>2000000</v>
      </c>
      <c r="E10" s="81">
        <f t="shared" si="0"/>
        <v>0</v>
      </c>
      <c r="F10" s="81">
        <f>'0010'!F10+E10</f>
        <v>0</v>
      </c>
      <c r="G10" s="90">
        <f t="shared" si="1"/>
        <v>2000000</v>
      </c>
      <c r="H10" s="36"/>
      <c r="I10" s="37"/>
    </row>
    <row r="11" spans="1:9" s="38" customFormat="1" ht="12" x14ac:dyDescent="0.25">
      <c r="A11" s="35"/>
      <c r="B11" s="140"/>
      <c r="C11" s="78" t="s">
        <v>19</v>
      </c>
      <c r="D11" s="79">
        <f>SUM(D4:D10)</f>
        <v>14550400</v>
      </c>
      <c r="E11" s="79">
        <f>SUM(E4:E10)</f>
        <v>0</v>
      </c>
      <c r="F11" s="79">
        <f>SUM(F4:F10)</f>
        <v>2449600</v>
      </c>
      <c r="G11" s="79">
        <f>SUM(G4:G10)</f>
        <v>14550400</v>
      </c>
      <c r="H11" s="36"/>
      <c r="I11" s="37"/>
    </row>
    <row r="12" spans="1:9" s="38" customFormat="1" ht="6.4" customHeight="1" x14ac:dyDescent="0.25">
      <c r="A12" s="39"/>
      <c r="B12" s="40"/>
      <c r="C12" s="41"/>
      <c r="I12" s="76"/>
    </row>
    <row r="13" spans="1:9" s="2" customFormat="1" ht="13" x14ac:dyDescent="0.25">
      <c r="A13" s="6" t="s">
        <v>29</v>
      </c>
      <c r="B13" s="7" t="s">
        <v>41</v>
      </c>
      <c r="C13" s="7" t="s">
        <v>36</v>
      </c>
      <c r="D13" s="144" t="s">
        <v>13</v>
      </c>
      <c r="E13" s="145"/>
      <c r="F13" s="146"/>
      <c r="G13" s="8" t="s">
        <v>43</v>
      </c>
      <c r="H13" s="8" t="s">
        <v>25</v>
      </c>
      <c r="I13" s="9" t="s">
        <v>24</v>
      </c>
    </row>
    <row r="14" spans="1:9" s="2" customFormat="1" ht="11.15" customHeight="1" x14ac:dyDescent="0.25">
      <c r="A14" s="103">
        <v>1</v>
      </c>
      <c r="B14" s="107"/>
      <c r="C14" s="75"/>
      <c r="D14" s="152"/>
      <c r="E14" s="153"/>
      <c r="F14" s="154"/>
      <c r="G14" s="75"/>
      <c r="H14" s="73">
        <f>G14</f>
        <v>0</v>
      </c>
      <c r="I14" s="98"/>
    </row>
    <row r="15" spans="1:9" s="2" customFormat="1" ht="11.15" customHeight="1" x14ac:dyDescent="0.25">
      <c r="A15" s="96">
        <v>2</v>
      </c>
      <c r="B15" s="107"/>
      <c r="C15" s="75"/>
      <c r="D15" s="127"/>
      <c r="E15" s="128"/>
      <c r="F15" s="129"/>
      <c r="G15" s="75"/>
      <c r="H15" s="73">
        <f>H14+G15</f>
        <v>0</v>
      </c>
      <c r="I15" s="98"/>
    </row>
    <row r="16" spans="1:9" s="2" customFormat="1" ht="11.15" customHeight="1" x14ac:dyDescent="0.25">
      <c r="A16" s="96">
        <v>3</v>
      </c>
      <c r="B16" s="107"/>
      <c r="C16" s="75"/>
      <c r="D16" s="127"/>
      <c r="E16" s="128"/>
      <c r="F16" s="129"/>
      <c r="G16" s="75"/>
      <c r="H16" s="73">
        <f t="shared" ref="H16:H43" si="3">H15+G16</f>
        <v>0</v>
      </c>
      <c r="I16" s="98"/>
    </row>
    <row r="17" spans="1:9" s="2" customFormat="1" ht="11.15" customHeight="1" x14ac:dyDescent="0.25">
      <c r="A17" s="96">
        <v>4</v>
      </c>
      <c r="B17" s="97"/>
      <c r="C17" s="75"/>
      <c r="D17" s="127"/>
      <c r="E17" s="128"/>
      <c r="F17" s="129"/>
      <c r="G17" s="75"/>
      <c r="H17" s="73">
        <f t="shared" si="3"/>
        <v>0</v>
      </c>
      <c r="I17" s="98"/>
    </row>
    <row r="18" spans="1:9" s="2" customFormat="1" ht="11.15" customHeight="1" x14ac:dyDescent="0.25">
      <c r="A18" s="96">
        <v>5</v>
      </c>
      <c r="B18" s="97"/>
      <c r="C18" s="75"/>
      <c r="D18" s="127"/>
      <c r="E18" s="128"/>
      <c r="F18" s="129"/>
      <c r="G18" s="75"/>
      <c r="H18" s="73">
        <f t="shared" si="3"/>
        <v>0</v>
      </c>
      <c r="I18" s="98"/>
    </row>
    <row r="19" spans="1:9" s="2" customFormat="1" ht="11.15" customHeight="1" x14ac:dyDescent="0.25">
      <c r="A19" s="49">
        <v>6</v>
      </c>
      <c r="B19" s="29"/>
      <c r="C19" s="30"/>
      <c r="D19" s="130"/>
      <c r="E19" s="131"/>
      <c r="F19" s="132"/>
      <c r="G19" s="30"/>
      <c r="H19" s="31">
        <f t="shared" si="3"/>
        <v>0</v>
      </c>
      <c r="I19" s="68"/>
    </row>
    <row r="20" spans="1:9" s="2" customFormat="1" ht="11.15" customHeight="1" x14ac:dyDescent="0.25">
      <c r="A20" s="49">
        <v>7</v>
      </c>
      <c r="B20" s="29"/>
      <c r="C20" s="30"/>
      <c r="D20" s="130"/>
      <c r="E20" s="131"/>
      <c r="F20" s="132"/>
      <c r="G20" s="30"/>
      <c r="H20" s="31">
        <f t="shared" si="3"/>
        <v>0</v>
      </c>
      <c r="I20" s="68"/>
    </row>
    <row r="21" spans="1:9" s="2" customFormat="1" ht="11.15" customHeight="1" x14ac:dyDescent="0.25">
      <c r="A21" s="49">
        <v>8</v>
      </c>
      <c r="B21" s="29"/>
      <c r="C21" s="30"/>
      <c r="D21" s="130"/>
      <c r="E21" s="131"/>
      <c r="F21" s="132"/>
      <c r="G21" s="30"/>
      <c r="H21" s="31">
        <f t="shared" si="3"/>
        <v>0</v>
      </c>
      <c r="I21" s="68"/>
    </row>
    <row r="22" spans="1:9" s="2" customFormat="1" ht="11.15" customHeight="1" x14ac:dyDescent="0.25">
      <c r="A22" s="49">
        <v>9</v>
      </c>
      <c r="B22" s="29"/>
      <c r="C22" s="30"/>
      <c r="D22" s="130"/>
      <c r="E22" s="131"/>
      <c r="F22" s="132"/>
      <c r="G22" s="30"/>
      <c r="H22" s="31">
        <f t="shared" si="3"/>
        <v>0</v>
      </c>
      <c r="I22" s="68"/>
    </row>
    <row r="23" spans="1:9" s="2" customFormat="1" ht="11.15" customHeight="1" x14ac:dyDescent="0.25">
      <c r="A23" s="49">
        <v>10</v>
      </c>
      <c r="B23" s="29"/>
      <c r="C23" s="30"/>
      <c r="D23" s="130"/>
      <c r="E23" s="131"/>
      <c r="F23" s="132"/>
      <c r="G23" s="30"/>
      <c r="H23" s="31">
        <f t="shared" si="3"/>
        <v>0</v>
      </c>
      <c r="I23" s="68"/>
    </row>
    <row r="24" spans="1:9" s="2" customFormat="1" ht="11.15" customHeight="1" x14ac:dyDescent="0.25">
      <c r="A24" s="49">
        <v>11</v>
      </c>
      <c r="B24" s="29"/>
      <c r="C24" s="30"/>
      <c r="D24" s="130"/>
      <c r="E24" s="131"/>
      <c r="F24" s="132"/>
      <c r="G24" s="30"/>
      <c r="H24" s="31">
        <f t="shared" si="3"/>
        <v>0</v>
      </c>
      <c r="I24" s="68"/>
    </row>
    <row r="25" spans="1:9" s="2" customFormat="1" ht="11.15" customHeight="1" x14ac:dyDescent="0.25">
      <c r="A25" s="49">
        <v>12</v>
      </c>
      <c r="B25" s="29"/>
      <c r="C25" s="30"/>
      <c r="D25" s="130"/>
      <c r="E25" s="131"/>
      <c r="F25" s="132"/>
      <c r="G25" s="30"/>
      <c r="H25" s="31">
        <f t="shared" si="3"/>
        <v>0</v>
      </c>
      <c r="I25" s="68"/>
    </row>
    <row r="26" spans="1:9" s="2" customFormat="1" ht="11.15" customHeight="1" x14ac:dyDescent="0.25">
      <c r="A26" s="49">
        <v>13</v>
      </c>
      <c r="B26" s="29"/>
      <c r="C26" s="30"/>
      <c r="D26" s="130"/>
      <c r="E26" s="131"/>
      <c r="F26" s="132"/>
      <c r="G26" s="30"/>
      <c r="H26" s="31">
        <f t="shared" si="3"/>
        <v>0</v>
      </c>
      <c r="I26" s="68"/>
    </row>
    <row r="27" spans="1:9" s="2" customFormat="1" ht="11.15" customHeight="1" x14ac:dyDescent="0.25">
      <c r="A27" s="49">
        <v>14</v>
      </c>
      <c r="B27" s="29"/>
      <c r="C27" s="30"/>
      <c r="D27" s="130"/>
      <c r="E27" s="131"/>
      <c r="F27" s="132"/>
      <c r="G27" s="30"/>
      <c r="H27" s="31">
        <f t="shared" si="3"/>
        <v>0</v>
      </c>
      <c r="I27" s="68"/>
    </row>
    <row r="28" spans="1:9" s="2" customFormat="1" ht="11.15" customHeight="1" x14ac:dyDescent="0.25">
      <c r="A28" s="49">
        <v>15</v>
      </c>
      <c r="B28" s="29"/>
      <c r="C28" s="30"/>
      <c r="D28" s="130"/>
      <c r="E28" s="131"/>
      <c r="F28" s="132"/>
      <c r="G28" s="30"/>
      <c r="H28" s="31">
        <f t="shared" si="3"/>
        <v>0</v>
      </c>
      <c r="I28" s="68"/>
    </row>
    <row r="29" spans="1:9" s="2" customFormat="1" ht="11.15" customHeight="1" x14ac:dyDescent="0.25">
      <c r="A29" s="49">
        <v>16</v>
      </c>
      <c r="B29" s="29"/>
      <c r="C29" s="30"/>
      <c r="D29" s="130"/>
      <c r="E29" s="131"/>
      <c r="F29" s="132"/>
      <c r="G29" s="30"/>
      <c r="H29" s="31">
        <f t="shared" si="3"/>
        <v>0</v>
      </c>
      <c r="I29" s="68"/>
    </row>
    <row r="30" spans="1:9" s="2" customFormat="1" ht="11.15" customHeight="1" x14ac:dyDescent="0.25">
      <c r="A30" s="49">
        <v>17</v>
      </c>
      <c r="B30" s="29"/>
      <c r="C30" s="30"/>
      <c r="D30" s="130"/>
      <c r="E30" s="131"/>
      <c r="F30" s="132"/>
      <c r="G30" s="30"/>
      <c r="H30" s="31">
        <f t="shared" si="3"/>
        <v>0</v>
      </c>
      <c r="I30" s="68"/>
    </row>
    <row r="31" spans="1:9" s="2" customFormat="1" ht="11.15" customHeight="1" x14ac:dyDescent="0.25">
      <c r="A31" s="49">
        <v>18</v>
      </c>
      <c r="B31" s="29"/>
      <c r="C31" s="30"/>
      <c r="D31" s="130"/>
      <c r="E31" s="131"/>
      <c r="F31" s="132"/>
      <c r="G31" s="30"/>
      <c r="H31" s="31">
        <f t="shared" si="3"/>
        <v>0</v>
      </c>
      <c r="I31" s="68"/>
    </row>
    <row r="32" spans="1:9" s="2" customFormat="1" ht="11.15" customHeight="1" x14ac:dyDescent="0.25">
      <c r="A32" s="49">
        <v>19</v>
      </c>
      <c r="B32" s="29"/>
      <c r="C32" s="30"/>
      <c r="D32" s="130"/>
      <c r="E32" s="131"/>
      <c r="F32" s="132"/>
      <c r="G32" s="30"/>
      <c r="H32" s="31">
        <f t="shared" si="3"/>
        <v>0</v>
      </c>
      <c r="I32" s="68"/>
    </row>
    <row r="33" spans="1:9" s="2" customFormat="1" ht="11.15" customHeight="1" x14ac:dyDescent="0.25">
      <c r="A33" s="49">
        <v>20</v>
      </c>
      <c r="B33" s="29"/>
      <c r="C33" s="30"/>
      <c r="D33" s="130"/>
      <c r="E33" s="131"/>
      <c r="F33" s="132"/>
      <c r="G33" s="30"/>
      <c r="H33" s="31">
        <f t="shared" si="3"/>
        <v>0</v>
      </c>
      <c r="I33" s="68"/>
    </row>
    <row r="34" spans="1:9" s="2" customFormat="1" ht="11.15" customHeight="1" x14ac:dyDescent="0.25">
      <c r="A34" s="49">
        <v>21</v>
      </c>
      <c r="B34" s="29"/>
      <c r="C34" s="30"/>
      <c r="D34" s="130"/>
      <c r="E34" s="131"/>
      <c r="F34" s="132"/>
      <c r="G34" s="30"/>
      <c r="H34" s="31">
        <f t="shared" si="3"/>
        <v>0</v>
      </c>
      <c r="I34" s="68"/>
    </row>
    <row r="35" spans="1:9" s="2" customFormat="1" ht="11.15" customHeight="1" x14ac:dyDescent="0.25">
      <c r="A35" s="49">
        <v>22</v>
      </c>
      <c r="B35" s="29"/>
      <c r="C35" s="30"/>
      <c r="D35" s="130"/>
      <c r="E35" s="131"/>
      <c r="F35" s="132"/>
      <c r="G35" s="30"/>
      <c r="H35" s="31">
        <f t="shared" si="3"/>
        <v>0</v>
      </c>
      <c r="I35" s="28"/>
    </row>
    <row r="36" spans="1:9" s="2" customFormat="1" ht="11.15" customHeight="1" x14ac:dyDescent="0.25">
      <c r="A36" s="49">
        <v>23</v>
      </c>
      <c r="B36" s="32"/>
      <c r="C36" s="30"/>
      <c r="D36" s="130"/>
      <c r="E36" s="131"/>
      <c r="F36" s="132"/>
      <c r="G36" s="30"/>
      <c r="H36" s="31">
        <f t="shared" si="3"/>
        <v>0</v>
      </c>
      <c r="I36" s="33"/>
    </row>
    <row r="37" spans="1:9" s="2" customFormat="1" ht="11.15" customHeight="1" x14ac:dyDescent="0.25">
      <c r="A37" s="49">
        <v>24</v>
      </c>
      <c r="B37" s="29"/>
      <c r="C37" s="30"/>
      <c r="D37" s="130"/>
      <c r="E37" s="131"/>
      <c r="F37" s="132"/>
      <c r="G37" s="34"/>
      <c r="H37" s="31">
        <f t="shared" si="3"/>
        <v>0</v>
      </c>
      <c r="I37" s="28"/>
    </row>
    <row r="38" spans="1:9" s="2" customFormat="1" ht="11.15" customHeight="1" x14ac:dyDescent="0.25">
      <c r="A38" s="49">
        <v>25</v>
      </c>
      <c r="B38" s="29"/>
      <c r="C38" s="30"/>
      <c r="D38" s="130"/>
      <c r="E38" s="131"/>
      <c r="F38" s="132"/>
      <c r="G38" s="34"/>
      <c r="H38" s="31">
        <f t="shared" si="3"/>
        <v>0</v>
      </c>
      <c r="I38" s="28"/>
    </row>
    <row r="39" spans="1:9" s="2" customFormat="1" ht="11.15" customHeight="1" x14ac:dyDescent="0.25">
      <c r="A39" s="49">
        <v>26</v>
      </c>
      <c r="B39" s="29"/>
      <c r="C39" s="30"/>
      <c r="D39" s="130"/>
      <c r="E39" s="131"/>
      <c r="F39" s="132"/>
      <c r="G39" s="30"/>
      <c r="H39" s="31">
        <f t="shared" si="3"/>
        <v>0</v>
      </c>
      <c r="I39" s="28"/>
    </row>
    <row r="40" spans="1:9" s="2" customFormat="1" ht="11.15" customHeight="1" x14ac:dyDescent="0.25">
      <c r="A40" s="49">
        <v>27</v>
      </c>
      <c r="B40" s="32"/>
      <c r="C40" s="30"/>
      <c r="D40" s="130"/>
      <c r="E40" s="131"/>
      <c r="F40" s="132"/>
      <c r="G40" s="30"/>
      <c r="H40" s="31">
        <f t="shared" si="3"/>
        <v>0</v>
      </c>
      <c r="I40" s="28"/>
    </row>
    <row r="41" spans="1:9" s="2" customFormat="1" ht="11.15" customHeight="1" x14ac:dyDescent="0.25">
      <c r="A41" s="49">
        <v>28</v>
      </c>
      <c r="B41" s="32"/>
      <c r="C41" s="30"/>
      <c r="D41" s="130"/>
      <c r="E41" s="131"/>
      <c r="F41" s="132"/>
      <c r="G41" s="30"/>
      <c r="H41" s="31">
        <f t="shared" si="3"/>
        <v>0</v>
      </c>
      <c r="I41" s="28"/>
    </row>
    <row r="42" spans="1:9" s="2" customFormat="1" ht="11.15" customHeight="1" x14ac:dyDescent="0.25">
      <c r="A42" s="49">
        <v>29</v>
      </c>
      <c r="B42" s="29"/>
      <c r="C42" s="30"/>
      <c r="D42" s="130"/>
      <c r="E42" s="131"/>
      <c r="F42" s="132"/>
      <c r="G42" s="30"/>
      <c r="H42" s="31">
        <f t="shared" si="3"/>
        <v>0</v>
      </c>
      <c r="I42" s="28"/>
    </row>
    <row r="43" spans="1:9" s="2" customFormat="1" ht="11.15" customHeight="1" x14ac:dyDescent="0.25">
      <c r="A43" s="49">
        <v>30</v>
      </c>
      <c r="B43" s="32"/>
      <c r="C43" s="30"/>
      <c r="D43" s="130"/>
      <c r="E43" s="131"/>
      <c r="F43" s="132"/>
      <c r="G43" s="30"/>
      <c r="H43" s="31">
        <f t="shared" si="3"/>
        <v>0</v>
      </c>
      <c r="I43" s="28"/>
    </row>
    <row r="44" spans="1:9" s="2" customFormat="1" ht="13" x14ac:dyDescent="0.25">
      <c r="A44" s="141" t="s">
        <v>14</v>
      </c>
      <c r="B44" s="142"/>
      <c r="C44" s="142"/>
      <c r="D44" s="142"/>
      <c r="E44" s="142"/>
      <c r="F44" s="143"/>
      <c r="G44" s="50">
        <f>SUM(G14:G43)</f>
        <v>0</v>
      </c>
      <c r="H44" s="50"/>
      <c r="I44" s="9"/>
    </row>
    <row r="45" spans="1:9" s="2" customFormat="1" ht="10.5" customHeight="1" x14ac:dyDescent="0.25">
      <c r="A45" s="10"/>
      <c r="B45" s="52" t="s">
        <v>9</v>
      </c>
      <c r="C45" s="41"/>
      <c r="D45" s="38"/>
      <c r="E45" s="38"/>
      <c r="F45" s="38"/>
      <c r="G45" s="38"/>
      <c r="H45" s="136" t="s">
        <v>22</v>
      </c>
      <c r="I45" s="137"/>
    </row>
    <row r="46" spans="1:9" s="2" customFormat="1" ht="10.5" customHeight="1" x14ac:dyDescent="0.25">
      <c r="A46" s="21"/>
      <c r="B46" s="44" t="s">
        <v>23</v>
      </c>
      <c r="C46" s="38"/>
      <c r="D46" s="38"/>
      <c r="E46" s="38"/>
      <c r="F46" s="38"/>
      <c r="G46" s="38"/>
      <c r="H46" s="11" t="s">
        <v>12</v>
      </c>
      <c r="I46" s="12" t="s">
        <v>8</v>
      </c>
    </row>
    <row r="47" spans="1:9" s="2" customFormat="1" ht="10.5" customHeight="1" x14ac:dyDescent="0.25">
      <c r="A47" s="21"/>
      <c r="B47" s="44" t="s">
        <v>3</v>
      </c>
      <c r="C47" s="38"/>
      <c r="D47" s="38"/>
      <c r="E47" s="38"/>
      <c r="F47" s="38"/>
      <c r="G47" s="38"/>
      <c r="H47" s="13" t="s">
        <v>63</v>
      </c>
      <c r="I47" s="18">
        <f t="shared" ref="I47:I52" si="4">SUMIF($I$13:$I$44,H47,$G$13:$G$44)</f>
        <v>0</v>
      </c>
    </row>
    <row r="48" spans="1:9" s="2" customFormat="1" ht="10.5" customHeight="1" x14ac:dyDescent="0.25">
      <c r="A48" s="21"/>
      <c r="B48" s="44" t="s">
        <v>0</v>
      </c>
      <c r="C48" s="38"/>
      <c r="D48" s="38"/>
      <c r="E48" s="38"/>
      <c r="F48" s="38"/>
      <c r="G48" s="38"/>
      <c r="H48" s="14" t="s">
        <v>61</v>
      </c>
      <c r="I48" s="18">
        <f t="shared" si="4"/>
        <v>0</v>
      </c>
    </row>
    <row r="49" spans="1:9" s="2" customFormat="1" ht="10.5" customHeight="1" x14ac:dyDescent="0.25">
      <c r="A49" s="21"/>
      <c r="B49" s="44" t="s">
        <v>4</v>
      </c>
      <c r="C49" s="38"/>
      <c r="D49" s="38"/>
      <c r="E49" s="38"/>
      <c r="F49" s="38"/>
      <c r="G49" s="38"/>
      <c r="H49" s="14" t="s">
        <v>68</v>
      </c>
      <c r="I49" s="18">
        <f t="shared" si="4"/>
        <v>0</v>
      </c>
    </row>
    <row r="50" spans="1:9" s="2" customFormat="1" ht="10.5" customHeight="1" x14ac:dyDescent="0.25">
      <c r="A50" s="21"/>
      <c r="B50" s="44" t="s">
        <v>54</v>
      </c>
      <c r="C50" s="38"/>
      <c r="D50" s="38"/>
      <c r="E50" s="38"/>
      <c r="F50" s="38"/>
      <c r="G50" s="38"/>
      <c r="H50" s="14" t="s">
        <v>67</v>
      </c>
      <c r="I50" s="18">
        <f t="shared" si="4"/>
        <v>0</v>
      </c>
    </row>
    <row r="51" spans="1:9" s="2" customFormat="1" ht="10.5" customHeight="1" x14ac:dyDescent="0.25">
      <c r="A51" s="21"/>
      <c r="B51" s="44" t="s">
        <v>1</v>
      </c>
      <c r="C51" s="38"/>
      <c r="D51" s="38"/>
      <c r="E51" s="38"/>
      <c r="F51" s="38"/>
      <c r="G51" s="38"/>
      <c r="H51" s="14" t="s">
        <v>55</v>
      </c>
      <c r="I51" s="18">
        <f t="shared" si="4"/>
        <v>0</v>
      </c>
    </row>
    <row r="52" spans="1:9" s="2" customFormat="1" ht="10.5" customHeight="1" x14ac:dyDescent="0.25">
      <c r="A52" s="21"/>
      <c r="B52" s="44" t="s">
        <v>2</v>
      </c>
      <c r="C52" s="38"/>
      <c r="D52" s="38"/>
      <c r="E52" s="38"/>
      <c r="F52" s="38"/>
      <c r="G52" s="38"/>
      <c r="H52" s="14" t="s">
        <v>50</v>
      </c>
      <c r="I52" s="18">
        <f t="shared" si="4"/>
        <v>0</v>
      </c>
    </row>
    <row r="53" spans="1:9" s="2" customFormat="1" ht="10.5" customHeight="1" x14ac:dyDescent="0.25">
      <c r="A53" s="21"/>
      <c r="B53" s="44"/>
      <c r="C53" s="41"/>
      <c r="D53" s="38"/>
      <c r="E53" s="38"/>
      <c r="F53" s="38"/>
      <c r="G53" s="38"/>
      <c r="H53" s="51" t="s">
        <v>17</v>
      </c>
      <c r="I53" s="19">
        <f>SUM(I47:I52)</f>
        <v>0</v>
      </c>
    </row>
    <row r="54" spans="1:9" s="2" customFormat="1" ht="10.5" customHeight="1" x14ac:dyDescent="0.25">
      <c r="A54" s="16"/>
      <c r="B54" s="45"/>
      <c r="C54" s="46"/>
      <c r="D54" s="47"/>
      <c r="E54" s="47"/>
      <c r="F54" s="47"/>
      <c r="G54" s="47"/>
      <c r="H54" s="3"/>
      <c r="I54" s="17"/>
    </row>
    <row r="59" spans="1:9" x14ac:dyDescent="0.25">
      <c r="B59" s="22"/>
    </row>
    <row r="60" spans="1:9" x14ac:dyDescent="0.25">
      <c r="B60" s="22"/>
    </row>
    <row r="61" spans="1:9" x14ac:dyDescent="0.25">
      <c r="B61" s="22"/>
    </row>
    <row r="62" spans="1:9" x14ac:dyDescent="0.25">
      <c r="B62" s="22"/>
    </row>
    <row r="63" spans="1:9" x14ac:dyDescent="0.25">
      <c r="B63" s="22"/>
    </row>
  </sheetData>
  <mergeCells count="36">
    <mergeCell ref="D19:F19"/>
    <mergeCell ref="A1:I1"/>
    <mergeCell ref="F2:G2"/>
    <mergeCell ref="B3:B11"/>
    <mergeCell ref="D13:F13"/>
    <mergeCell ref="D14:F14"/>
    <mergeCell ref="D15:F15"/>
    <mergeCell ref="D16:F16"/>
    <mergeCell ref="D17:F17"/>
    <mergeCell ref="D18:F18"/>
    <mergeCell ref="D31:F31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A44:F44"/>
    <mergeCell ref="H45:I45"/>
    <mergeCell ref="D43:F43"/>
    <mergeCell ref="D32:F32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</mergeCells>
  <phoneticPr fontId="12" type="noConversion"/>
  <dataValidations count="1">
    <dataValidation type="list" allowBlank="1" showErrorMessage="1" sqref="C14:C43" xr:uid="{00000000-0002-0000-0C00-000000000000}">
      <formula1>$C$4:$C$10</formula1>
    </dataValidation>
  </dataValidations>
  <printOptions horizontalCentered="1"/>
  <pageMargins left="0.19680555164813995" right="0.19680555164813995" top="0.59041666984558105" bottom="0.27555555105209351" header="0" footer="0.1180555522441864"/>
  <pageSetup paperSize="9" scale="80" orientation="portrait" verticalDpi="300" r:id="rId1"/>
  <headerFooter>
    <oddFooter>&amp;C&amp;"맑은 고딕,Regular"&amp;P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J63"/>
  <sheetViews>
    <sheetView view="pageBreakPreview" topLeftCell="A11" zoomScaleNormal="100" zoomScaleSheetLayoutView="100" workbookViewId="0">
      <selection activeCell="B50" sqref="B50:B52"/>
    </sheetView>
  </sheetViews>
  <sheetFormatPr defaultColWidth="8.9140625" defaultRowHeight="14" x14ac:dyDescent="0.25"/>
  <cols>
    <col min="1" max="1" width="3.4140625" style="1" customWidth="1"/>
    <col min="2" max="2" width="9.6640625" style="20" customWidth="1"/>
    <col min="3" max="3" width="13" style="5" bestFit="1" customWidth="1"/>
    <col min="4" max="4" width="11.08203125" style="1" bestFit="1" customWidth="1"/>
    <col min="5" max="5" width="8.75" style="1" bestFit="1" customWidth="1"/>
    <col min="6" max="6" width="10.25" style="1" bestFit="1" customWidth="1"/>
    <col min="7" max="7" width="11.08203125" style="1" bestFit="1" customWidth="1"/>
    <col min="8" max="8" width="12.08203125" style="1" bestFit="1" customWidth="1"/>
    <col min="9" max="9" width="11.25" style="1" bestFit="1" customWidth="1"/>
    <col min="10" max="16384" width="8.9140625" style="1"/>
  </cols>
  <sheetData>
    <row r="1" spans="1:9" ht="23.65" customHeight="1" x14ac:dyDescent="0.45">
      <c r="A1" s="133" t="str">
        <f>"경비관리표("&amp;경비총괄!A19&amp;")"</f>
        <v>경비관리표(12월)</v>
      </c>
      <c r="B1" s="134"/>
      <c r="C1" s="134"/>
      <c r="D1" s="134"/>
      <c r="E1" s="134"/>
      <c r="F1" s="134"/>
      <c r="G1" s="134"/>
      <c r="H1" s="134"/>
      <c r="I1" s="135"/>
    </row>
    <row r="2" spans="1:9" ht="4.5" customHeight="1" x14ac:dyDescent="0.25">
      <c r="A2" s="25"/>
      <c r="B2" s="23"/>
      <c r="C2" s="24"/>
      <c r="D2" s="24"/>
      <c r="E2" s="24"/>
      <c r="F2" s="126"/>
      <c r="G2" s="126"/>
      <c r="H2" s="26"/>
      <c r="I2" s="27"/>
    </row>
    <row r="3" spans="1:9" s="38" customFormat="1" ht="11.25" customHeight="1" x14ac:dyDescent="0.25">
      <c r="A3" s="35"/>
      <c r="B3" s="138" t="s">
        <v>21</v>
      </c>
      <c r="C3" s="84" t="s">
        <v>33</v>
      </c>
      <c r="D3" s="84" t="s">
        <v>5</v>
      </c>
      <c r="E3" s="84" t="s">
        <v>16</v>
      </c>
      <c r="F3" s="85" t="s">
        <v>10</v>
      </c>
      <c r="G3" s="93" t="s">
        <v>26</v>
      </c>
      <c r="H3" s="36"/>
      <c r="I3" s="37"/>
    </row>
    <row r="4" spans="1:9" s="38" customFormat="1" ht="12" x14ac:dyDescent="0.25">
      <c r="A4" s="35"/>
      <c r="B4" s="139"/>
      <c r="C4" s="86" t="s">
        <v>15</v>
      </c>
      <c r="D4" s="80">
        <f>VLOOKUP($C4,'0011'!$C$3:$G$11,5,0)</f>
        <v>3310400</v>
      </c>
      <c r="E4" s="80">
        <f t="shared" ref="E4:E10" si="0">SUMIF($C$13:$C$44,$C4,$G$13:$G$44)</f>
        <v>0</v>
      </c>
      <c r="F4" s="80">
        <f>'0011'!F4+E4</f>
        <v>689600</v>
      </c>
      <c r="G4" s="89">
        <f t="shared" ref="G4:G10" si="1">D4-E4</f>
        <v>3310400</v>
      </c>
      <c r="H4" s="36"/>
      <c r="I4" s="37"/>
    </row>
    <row r="5" spans="1:9" s="38" customFormat="1" ht="12" x14ac:dyDescent="0.25">
      <c r="A5" s="35"/>
      <c r="B5" s="139"/>
      <c r="C5" s="86" t="s">
        <v>31</v>
      </c>
      <c r="D5" s="80">
        <f>VLOOKUP($C5,'0011'!$C$3:$G$11,5,0)</f>
        <v>1625000</v>
      </c>
      <c r="E5" s="80">
        <f t="shared" si="0"/>
        <v>0</v>
      </c>
      <c r="F5" s="80">
        <f>'0011'!F5+E5</f>
        <v>375000</v>
      </c>
      <c r="G5" s="89">
        <f t="shared" si="1"/>
        <v>1625000</v>
      </c>
      <c r="H5" s="36"/>
      <c r="I5" s="37"/>
    </row>
    <row r="6" spans="1:9" s="38" customFormat="1" ht="12" x14ac:dyDescent="0.25">
      <c r="A6" s="35"/>
      <c r="B6" s="139"/>
      <c r="C6" s="86" t="s">
        <v>18</v>
      </c>
      <c r="D6" s="80">
        <f>VLOOKUP($C6,'0011'!$C$3:$G$11,5,0)</f>
        <v>2000000</v>
      </c>
      <c r="E6" s="80">
        <f t="shared" si="0"/>
        <v>0</v>
      </c>
      <c r="F6" s="80">
        <f>'0011'!F6+E6</f>
        <v>0</v>
      </c>
      <c r="G6" s="89">
        <f t="shared" si="1"/>
        <v>2000000</v>
      </c>
      <c r="H6" s="36"/>
      <c r="I6" s="37"/>
    </row>
    <row r="7" spans="1:9" s="38" customFormat="1" ht="12" x14ac:dyDescent="0.25">
      <c r="A7" s="35"/>
      <c r="B7" s="139"/>
      <c r="C7" s="86" t="s">
        <v>7</v>
      </c>
      <c r="D7" s="80">
        <f>VLOOKUP($C7,'0011'!$C$3:$G$11,5,0)</f>
        <v>2000000</v>
      </c>
      <c r="E7" s="80">
        <f t="shared" si="0"/>
        <v>0</v>
      </c>
      <c r="F7" s="80">
        <f>'0011'!F7+E7</f>
        <v>0</v>
      </c>
      <c r="G7" s="89">
        <f t="shared" si="1"/>
        <v>2000000</v>
      </c>
      <c r="H7" s="42"/>
      <c r="I7" s="37"/>
    </row>
    <row r="8" spans="1:9" s="38" customFormat="1" ht="12" x14ac:dyDescent="0.25">
      <c r="A8" s="35"/>
      <c r="B8" s="139"/>
      <c r="C8" s="86" t="s">
        <v>52</v>
      </c>
      <c r="D8" s="80">
        <f>VLOOKUP($C8,'0011'!$C$3:$G$11,5,0)</f>
        <v>505000</v>
      </c>
      <c r="E8" s="80">
        <f t="shared" si="0"/>
        <v>0</v>
      </c>
      <c r="F8" s="80">
        <f>'0011'!F8+E8</f>
        <v>495000</v>
      </c>
      <c r="G8" s="89">
        <f t="shared" ref="G8" si="2">D8-E8</f>
        <v>505000</v>
      </c>
      <c r="H8" s="42"/>
      <c r="I8" s="37"/>
    </row>
    <row r="9" spans="1:9" s="38" customFormat="1" ht="12" x14ac:dyDescent="0.25">
      <c r="A9" s="35"/>
      <c r="B9" s="139"/>
      <c r="C9" s="86" t="s">
        <v>45</v>
      </c>
      <c r="D9" s="80">
        <f>VLOOKUP($C9,'0011'!$C$3:$G$11,5,0)</f>
        <v>3110000</v>
      </c>
      <c r="E9" s="80">
        <f t="shared" si="0"/>
        <v>0</v>
      </c>
      <c r="F9" s="80">
        <f>'0011'!F9+E9</f>
        <v>890000</v>
      </c>
      <c r="G9" s="89">
        <f t="shared" si="1"/>
        <v>3110000</v>
      </c>
      <c r="H9" s="43"/>
      <c r="I9" s="37"/>
    </row>
    <row r="10" spans="1:9" s="38" customFormat="1" ht="12" x14ac:dyDescent="0.25">
      <c r="A10" s="35"/>
      <c r="B10" s="139"/>
      <c r="C10" s="87" t="s">
        <v>20</v>
      </c>
      <c r="D10" s="81">
        <f>VLOOKUP($C10,'0011'!$C$3:$G$11,5,0)</f>
        <v>2000000</v>
      </c>
      <c r="E10" s="81">
        <f t="shared" si="0"/>
        <v>0</v>
      </c>
      <c r="F10" s="81">
        <f>'0011'!F10+E10</f>
        <v>0</v>
      </c>
      <c r="G10" s="90">
        <f t="shared" si="1"/>
        <v>2000000</v>
      </c>
      <c r="H10" s="36"/>
      <c r="I10" s="37"/>
    </row>
    <row r="11" spans="1:9" s="38" customFormat="1" ht="12" x14ac:dyDescent="0.25">
      <c r="A11" s="35"/>
      <c r="B11" s="140"/>
      <c r="C11" s="78" t="s">
        <v>19</v>
      </c>
      <c r="D11" s="79">
        <f>SUM(D4:D10)</f>
        <v>14550400</v>
      </c>
      <c r="E11" s="79">
        <f>SUM(E4:E10)</f>
        <v>0</v>
      </c>
      <c r="F11" s="79">
        <f>SUM(F4:F10)</f>
        <v>2449600</v>
      </c>
      <c r="G11" s="79">
        <f>SUM(G4:G10)</f>
        <v>14550400</v>
      </c>
      <c r="H11" s="36"/>
      <c r="I11" s="37"/>
    </row>
    <row r="12" spans="1:9" s="38" customFormat="1" ht="6.4" customHeight="1" x14ac:dyDescent="0.25">
      <c r="A12" s="39"/>
      <c r="B12" s="40"/>
      <c r="C12" s="41"/>
      <c r="I12" s="76"/>
    </row>
    <row r="13" spans="1:9" s="2" customFormat="1" ht="13" x14ac:dyDescent="0.25">
      <c r="A13" s="6" t="s">
        <v>29</v>
      </c>
      <c r="B13" s="7" t="s">
        <v>41</v>
      </c>
      <c r="C13" s="7" t="s">
        <v>36</v>
      </c>
      <c r="D13" s="144" t="s">
        <v>13</v>
      </c>
      <c r="E13" s="145"/>
      <c r="F13" s="146"/>
      <c r="G13" s="8" t="s">
        <v>43</v>
      </c>
      <c r="H13" s="8" t="s">
        <v>25</v>
      </c>
      <c r="I13" s="9" t="s">
        <v>24</v>
      </c>
    </row>
    <row r="14" spans="1:9" s="99" customFormat="1" ht="11.15" customHeight="1" x14ac:dyDescent="0.25">
      <c r="A14" s="103">
        <v>1</v>
      </c>
      <c r="B14" s="97"/>
      <c r="C14" s="75"/>
      <c r="D14" s="152"/>
      <c r="E14" s="153"/>
      <c r="F14" s="154"/>
      <c r="G14" s="75"/>
      <c r="H14" s="73">
        <f>G14</f>
        <v>0</v>
      </c>
      <c r="I14" s="98"/>
    </row>
    <row r="15" spans="1:9" s="99" customFormat="1" ht="11.15" customHeight="1" x14ac:dyDescent="0.25">
      <c r="A15" s="96">
        <v>2</v>
      </c>
      <c r="B15" s="97"/>
      <c r="C15" s="75"/>
      <c r="D15" s="127"/>
      <c r="E15" s="128"/>
      <c r="F15" s="129"/>
      <c r="G15" s="75"/>
      <c r="H15" s="73">
        <f>H14+G15</f>
        <v>0</v>
      </c>
      <c r="I15" s="98"/>
    </row>
    <row r="16" spans="1:9" s="99" customFormat="1" ht="11.15" customHeight="1" x14ac:dyDescent="0.25">
      <c r="A16" s="96">
        <v>3</v>
      </c>
      <c r="B16" s="97"/>
      <c r="C16" s="75"/>
      <c r="D16" s="127"/>
      <c r="E16" s="128"/>
      <c r="F16" s="129"/>
      <c r="G16" s="75"/>
      <c r="H16" s="73">
        <f t="shared" ref="H16:H43" si="3">H15+G16</f>
        <v>0</v>
      </c>
      <c r="I16" s="98"/>
    </row>
    <row r="17" spans="1:9" s="99" customFormat="1" ht="11.15" customHeight="1" x14ac:dyDescent="0.25">
      <c r="A17" s="96">
        <v>4</v>
      </c>
      <c r="B17" s="97"/>
      <c r="C17" s="75"/>
      <c r="D17" s="127"/>
      <c r="E17" s="128"/>
      <c r="F17" s="129"/>
      <c r="G17" s="75"/>
      <c r="H17" s="73">
        <f t="shared" si="3"/>
        <v>0</v>
      </c>
      <c r="I17" s="98"/>
    </row>
    <row r="18" spans="1:9" s="99" customFormat="1" ht="11.15" customHeight="1" x14ac:dyDescent="0.25">
      <c r="A18" s="96">
        <v>5</v>
      </c>
      <c r="B18" s="97"/>
      <c r="C18" s="75"/>
      <c r="D18" s="127"/>
      <c r="E18" s="128"/>
      <c r="F18" s="129"/>
      <c r="G18" s="75"/>
      <c r="H18" s="73">
        <f t="shared" si="3"/>
        <v>0</v>
      </c>
      <c r="I18" s="98"/>
    </row>
    <row r="19" spans="1:9" s="99" customFormat="1" ht="11.15" customHeight="1" x14ac:dyDescent="0.25">
      <c r="A19" s="96">
        <v>6</v>
      </c>
      <c r="B19" s="97"/>
      <c r="C19" s="75"/>
      <c r="D19" s="127"/>
      <c r="E19" s="128"/>
      <c r="F19" s="129"/>
      <c r="G19" s="75"/>
      <c r="H19" s="73">
        <f t="shared" si="3"/>
        <v>0</v>
      </c>
      <c r="I19" s="98"/>
    </row>
    <row r="20" spans="1:9" s="99" customFormat="1" ht="11.15" customHeight="1" x14ac:dyDescent="0.25">
      <c r="A20" s="96">
        <v>7</v>
      </c>
      <c r="B20" s="97"/>
      <c r="C20" s="75"/>
      <c r="D20" s="127"/>
      <c r="E20" s="128"/>
      <c r="F20" s="129"/>
      <c r="G20" s="75"/>
      <c r="H20" s="73">
        <f t="shared" si="3"/>
        <v>0</v>
      </c>
      <c r="I20" s="98"/>
    </row>
    <row r="21" spans="1:9" s="99" customFormat="1" ht="11.15" customHeight="1" x14ac:dyDescent="0.25">
      <c r="A21" s="96">
        <v>8</v>
      </c>
      <c r="B21" s="97"/>
      <c r="C21" s="75"/>
      <c r="D21" s="127"/>
      <c r="E21" s="128"/>
      <c r="F21" s="129"/>
      <c r="G21" s="75"/>
      <c r="H21" s="73">
        <f t="shared" si="3"/>
        <v>0</v>
      </c>
      <c r="I21" s="98"/>
    </row>
    <row r="22" spans="1:9" s="2" customFormat="1" ht="11.15" customHeight="1" x14ac:dyDescent="0.25">
      <c r="A22" s="49">
        <v>9</v>
      </c>
      <c r="B22" s="29"/>
      <c r="C22" s="30"/>
      <c r="D22" s="130"/>
      <c r="E22" s="131"/>
      <c r="F22" s="132"/>
      <c r="G22" s="30"/>
      <c r="H22" s="31">
        <f t="shared" si="3"/>
        <v>0</v>
      </c>
      <c r="I22" s="68"/>
    </row>
    <row r="23" spans="1:9" s="2" customFormat="1" ht="11.15" customHeight="1" x14ac:dyDescent="0.25">
      <c r="A23" s="49">
        <v>10</v>
      </c>
      <c r="B23" s="29"/>
      <c r="C23" s="30"/>
      <c r="D23" s="130"/>
      <c r="E23" s="131"/>
      <c r="F23" s="132"/>
      <c r="G23" s="30"/>
      <c r="H23" s="31">
        <f t="shared" si="3"/>
        <v>0</v>
      </c>
      <c r="I23" s="68"/>
    </row>
    <row r="24" spans="1:9" s="2" customFormat="1" ht="11.15" customHeight="1" x14ac:dyDescent="0.25">
      <c r="A24" s="49">
        <v>11</v>
      </c>
      <c r="B24" s="29"/>
      <c r="C24" s="30"/>
      <c r="D24" s="130"/>
      <c r="E24" s="131"/>
      <c r="F24" s="132"/>
      <c r="G24" s="30"/>
      <c r="H24" s="31">
        <f t="shared" si="3"/>
        <v>0</v>
      </c>
      <c r="I24" s="68"/>
    </row>
    <row r="25" spans="1:9" s="2" customFormat="1" ht="11.15" customHeight="1" x14ac:dyDescent="0.25">
      <c r="A25" s="49">
        <v>12</v>
      </c>
      <c r="B25" s="29"/>
      <c r="C25" s="30"/>
      <c r="D25" s="130"/>
      <c r="E25" s="131"/>
      <c r="F25" s="132"/>
      <c r="G25" s="30"/>
      <c r="H25" s="31">
        <f t="shared" si="3"/>
        <v>0</v>
      </c>
      <c r="I25" s="68"/>
    </row>
    <row r="26" spans="1:9" s="2" customFormat="1" ht="11.15" customHeight="1" x14ac:dyDescent="0.25">
      <c r="A26" s="49">
        <v>13</v>
      </c>
      <c r="B26" s="29"/>
      <c r="C26" s="30"/>
      <c r="D26" s="130"/>
      <c r="E26" s="131"/>
      <c r="F26" s="132"/>
      <c r="G26" s="30"/>
      <c r="H26" s="31">
        <f t="shared" si="3"/>
        <v>0</v>
      </c>
      <c r="I26" s="68"/>
    </row>
    <row r="27" spans="1:9" s="2" customFormat="1" ht="11.15" customHeight="1" x14ac:dyDescent="0.25">
      <c r="A27" s="49">
        <v>14</v>
      </c>
      <c r="B27" s="29"/>
      <c r="C27" s="30"/>
      <c r="D27" s="130"/>
      <c r="E27" s="131"/>
      <c r="F27" s="132"/>
      <c r="G27" s="30"/>
      <c r="H27" s="31">
        <f t="shared" si="3"/>
        <v>0</v>
      </c>
      <c r="I27" s="68"/>
    </row>
    <row r="28" spans="1:9" s="2" customFormat="1" ht="11.15" customHeight="1" x14ac:dyDescent="0.25">
      <c r="A28" s="49">
        <v>15</v>
      </c>
      <c r="B28" s="29"/>
      <c r="C28" s="30"/>
      <c r="D28" s="130"/>
      <c r="E28" s="131"/>
      <c r="F28" s="132"/>
      <c r="G28" s="30"/>
      <c r="H28" s="31">
        <f t="shared" si="3"/>
        <v>0</v>
      </c>
      <c r="I28" s="68"/>
    </row>
    <row r="29" spans="1:9" s="2" customFormat="1" ht="11.15" customHeight="1" x14ac:dyDescent="0.25">
      <c r="A29" s="49">
        <v>16</v>
      </c>
      <c r="B29" s="29"/>
      <c r="C29" s="30"/>
      <c r="D29" s="130"/>
      <c r="E29" s="131"/>
      <c r="F29" s="132"/>
      <c r="G29" s="30"/>
      <c r="H29" s="31">
        <f t="shared" si="3"/>
        <v>0</v>
      </c>
      <c r="I29" s="68"/>
    </row>
    <row r="30" spans="1:9" s="2" customFormat="1" ht="11.15" customHeight="1" x14ac:dyDescent="0.25">
      <c r="A30" s="49">
        <v>17</v>
      </c>
      <c r="B30" s="29"/>
      <c r="C30" s="30"/>
      <c r="D30" s="130"/>
      <c r="E30" s="131"/>
      <c r="F30" s="132"/>
      <c r="G30" s="30"/>
      <c r="H30" s="31">
        <f t="shared" si="3"/>
        <v>0</v>
      </c>
      <c r="I30" s="68"/>
    </row>
    <row r="31" spans="1:9" s="2" customFormat="1" ht="11.15" customHeight="1" x14ac:dyDescent="0.25">
      <c r="A31" s="49">
        <v>18</v>
      </c>
      <c r="B31" s="29"/>
      <c r="C31" s="30"/>
      <c r="D31" s="130"/>
      <c r="E31" s="131"/>
      <c r="F31" s="132"/>
      <c r="G31" s="30"/>
      <c r="H31" s="31">
        <f t="shared" si="3"/>
        <v>0</v>
      </c>
      <c r="I31" s="68"/>
    </row>
    <row r="32" spans="1:9" s="2" customFormat="1" ht="11.15" customHeight="1" x14ac:dyDescent="0.25">
      <c r="A32" s="49">
        <v>19</v>
      </c>
      <c r="B32" s="29"/>
      <c r="C32" s="30"/>
      <c r="D32" s="130"/>
      <c r="E32" s="131"/>
      <c r="F32" s="132"/>
      <c r="G32" s="30"/>
      <c r="H32" s="31">
        <f t="shared" si="3"/>
        <v>0</v>
      </c>
      <c r="I32" s="68"/>
    </row>
    <row r="33" spans="1:9" s="2" customFormat="1" ht="11.15" customHeight="1" x14ac:dyDescent="0.25">
      <c r="A33" s="49">
        <v>20</v>
      </c>
      <c r="B33" s="29"/>
      <c r="C33" s="30"/>
      <c r="D33" s="130"/>
      <c r="E33" s="131"/>
      <c r="F33" s="132"/>
      <c r="G33" s="30"/>
      <c r="H33" s="31">
        <f t="shared" si="3"/>
        <v>0</v>
      </c>
      <c r="I33" s="68"/>
    </row>
    <row r="34" spans="1:9" s="2" customFormat="1" ht="11.15" customHeight="1" x14ac:dyDescent="0.25">
      <c r="A34" s="49">
        <v>21</v>
      </c>
      <c r="B34" s="29"/>
      <c r="C34" s="30"/>
      <c r="D34" s="130"/>
      <c r="E34" s="131"/>
      <c r="F34" s="132"/>
      <c r="G34" s="30"/>
      <c r="H34" s="31">
        <f t="shared" si="3"/>
        <v>0</v>
      </c>
      <c r="I34" s="68"/>
    </row>
    <row r="35" spans="1:9" s="2" customFormat="1" ht="11.15" customHeight="1" x14ac:dyDescent="0.25">
      <c r="A35" s="49">
        <v>22</v>
      </c>
      <c r="B35" s="29"/>
      <c r="C35" s="30"/>
      <c r="D35" s="130"/>
      <c r="E35" s="131"/>
      <c r="F35" s="132"/>
      <c r="G35" s="30"/>
      <c r="H35" s="31">
        <f t="shared" si="3"/>
        <v>0</v>
      </c>
      <c r="I35" s="68"/>
    </row>
    <row r="36" spans="1:9" s="2" customFormat="1" ht="11.15" customHeight="1" x14ac:dyDescent="0.25">
      <c r="A36" s="49">
        <v>23</v>
      </c>
      <c r="B36" s="32"/>
      <c r="C36" s="30"/>
      <c r="D36" s="130"/>
      <c r="E36" s="131"/>
      <c r="F36" s="132"/>
      <c r="G36" s="30"/>
      <c r="H36" s="31">
        <f t="shared" si="3"/>
        <v>0</v>
      </c>
      <c r="I36" s="68"/>
    </row>
    <row r="37" spans="1:9" s="2" customFormat="1" ht="11.15" customHeight="1" x14ac:dyDescent="0.25">
      <c r="A37" s="49">
        <v>24</v>
      </c>
      <c r="B37" s="29"/>
      <c r="C37" s="30"/>
      <c r="D37" s="130"/>
      <c r="E37" s="131"/>
      <c r="F37" s="132"/>
      <c r="G37" s="30"/>
      <c r="H37" s="31">
        <f t="shared" si="3"/>
        <v>0</v>
      </c>
      <c r="I37" s="68"/>
    </row>
    <row r="38" spans="1:9" s="2" customFormat="1" ht="11.15" customHeight="1" x14ac:dyDescent="0.25">
      <c r="A38" s="49">
        <v>25</v>
      </c>
      <c r="B38" s="29"/>
      <c r="C38" s="30"/>
      <c r="D38" s="130"/>
      <c r="E38" s="131"/>
      <c r="F38" s="132"/>
      <c r="G38" s="30"/>
      <c r="H38" s="31">
        <f t="shared" si="3"/>
        <v>0</v>
      </c>
      <c r="I38" s="68"/>
    </row>
    <row r="39" spans="1:9" s="2" customFormat="1" ht="11.15" customHeight="1" x14ac:dyDescent="0.25">
      <c r="A39" s="49">
        <v>26</v>
      </c>
      <c r="B39" s="29"/>
      <c r="C39" s="30"/>
      <c r="D39" s="130"/>
      <c r="E39" s="131"/>
      <c r="F39" s="132"/>
      <c r="G39" s="30"/>
      <c r="H39" s="31">
        <f t="shared" si="3"/>
        <v>0</v>
      </c>
      <c r="I39" s="68"/>
    </row>
    <row r="40" spans="1:9" s="2" customFormat="1" ht="11.15" customHeight="1" x14ac:dyDescent="0.25">
      <c r="A40" s="49">
        <v>27</v>
      </c>
      <c r="B40" s="29"/>
      <c r="C40" s="30"/>
      <c r="D40" s="130"/>
      <c r="E40" s="131"/>
      <c r="F40" s="132"/>
      <c r="G40" s="30"/>
      <c r="H40" s="31">
        <f t="shared" si="3"/>
        <v>0</v>
      </c>
      <c r="I40" s="68"/>
    </row>
    <row r="41" spans="1:9" s="2" customFormat="1" ht="11.15" customHeight="1" x14ac:dyDescent="0.25">
      <c r="A41" s="49">
        <v>28</v>
      </c>
      <c r="B41" s="32"/>
      <c r="C41" s="30"/>
      <c r="D41" s="130"/>
      <c r="E41" s="131"/>
      <c r="F41" s="132"/>
      <c r="G41" s="30"/>
      <c r="H41" s="31">
        <f t="shared" si="3"/>
        <v>0</v>
      </c>
      <c r="I41" s="28"/>
    </row>
    <row r="42" spans="1:9" s="2" customFormat="1" ht="11.15" customHeight="1" x14ac:dyDescent="0.25">
      <c r="A42" s="49">
        <v>29</v>
      </c>
      <c r="B42" s="29"/>
      <c r="C42" s="30"/>
      <c r="D42" s="130"/>
      <c r="E42" s="131"/>
      <c r="F42" s="132"/>
      <c r="G42" s="30"/>
      <c r="H42" s="31">
        <f t="shared" si="3"/>
        <v>0</v>
      </c>
      <c r="I42" s="28"/>
    </row>
    <row r="43" spans="1:9" s="2" customFormat="1" ht="11.15" customHeight="1" x14ac:dyDescent="0.25">
      <c r="A43" s="49">
        <v>30</v>
      </c>
      <c r="B43" s="32"/>
      <c r="C43" s="30"/>
      <c r="D43" s="130"/>
      <c r="E43" s="131"/>
      <c r="F43" s="132"/>
      <c r="G43" s="30"/>
      <c r="H43" s="31">
        <f t="shared" si="3"/>
        <v>0</v>
      </c>
      <c r="I43" s="28"/>
    </row>
    <row r="44" spans="1:9" s="2" customFormat="1" ht="13" x14ac:dyDescent="0.25">
      <c r="A44" s="141" t="s">
        <v>14</v>
      </c>
      <c r="B44" s="142"/>
      <c r="C44" s="142"/>
      <c r="D44" s="142"/>
      <c r="E44" s="142"/>
      <c r="F44" s="143"/>
      <c r="G44" s="50">
        <f>SUM(G14:G43)</f>
        <v>0</v>
      </c>
      <c r="H44" s="50"/>
      <c r="I44" s="9"/>
    </row>
    <row r="45" spans="1:9" s="2" customFormat="1" ht="10.5" customHeight="1" x14ac:dyDescent="0.25">
      <c r="A45" s="10"/>
      <c r="B45" s="52" t="s">
        <v>9</v>
      </c>
      <c r="C45" s="41"/>
      <c r="D45" s="38"/>
      <c r="E45" s="38"/>
      <c r="F45" s="38"/>
      <c r="G45" s="38"/>
      <c r="H45" s="136" t="s">
        <v>22</v>
      </c>
      <c r="I45" s="137"/>
    </row>
    <row r="46" spans="1:9" s="2" customFormat="1" ht="10.5" customHeight="1" x14ac:dyDescent="0.25">
      <c r="A46" s="21"/>
      <c r="B46" s="44" t="s">
        <v>23</v>
      </c>
      <c r="C46" s="38"/>
      <c r="D46" s="38"/>
      <c r="E46" s="38"/>
      <c r="F46" s="38"/>
      <c r="G46" s="38"/>
      <c r="H46" s="11" t="s">
        <v>12</v>
      </c>
      <c r="I46" s="12" t="s">
        <v>8</v>
      </c>
    </row>
    <row r="47" spans="1:9" s="2" customFormat="1" ht="10.5" customHeight="1" x14ac:dyDescent="0.25">
      <c r="A47" s="21"/>
      <c r="B47" s="44" t="s">
        <v>3</v>
      </c>
      <c r="C47" s="38"/>
      <c r="D47" s="38"/>
      <c r="E47" s="38"/>
      <c r="F47" s="38"/>
      <c r="G47" s="38"/>
      <c r="H47" s="13" t="s">
        <v>63</v>
      </c>
      <c r="I47" s="18">
        <f t="shared" ref="I47:I52" si="4">SUMIF($I$13:$I$44,H47,$G$13:$G$44)</f>
        <v>0</v>
      </c>
    </row>
    <row r="48" spans="1:9" s="2" customFormat="1" ht="10.5" customHeight="1" x14ac:dyDescent="0.25">
      <c r="A48" s="21"/>
      <c r="B48" s="44" t="s">
        <v>0</v>
      </c>
      <c r="C48" s="38"/>
      <c r="D48" s="38"/>
      <c r="E48" s="38"/>
      <c r="F48" s="38"/>
      <c r="G48" s="38"/>
      <c r="H48" s="14" t="s">
        <v>61</v>
      </c>
      <c r="I48" s="18">
        <f t="shared" si="4"/>
        <v>0</v>
      </c>
    </row>
    <row r="49" spans="1:10" s="2" customFormat="1" ht="10.5" customHeight="1" x14ac:dyDescent="0.25">
      <c r="A49" s="21"/>
      <c r="B49" s="44" t="s">
        <v>4</v>
      </c>
      <c r="C49" s="38"/>
      <c r="D49" s="38"/>
      <c r="E49" s="38"/>
      <c r="F49" s="38"/>
      <c r="G49" s="38"/>
      <c r="H49" s="14" t="s">
        <v>68</v>
      </c>
      <c r="I49" s="18">
        <f t="shared" si="4"/>
        <v>0</v>
      </c>
      <c r="J49" s="14"/>
    </row>
    <row r="50" spans="1:10" s="2" customFormat="1" ht="10.5" customHeight="1" x14ac:dyDescent="0.25">
      <c r="A50" s="21"/>
      <c r="B50" s="44" t="s">
        <v>54</v>
      </c>
      <c r="C50" s="38"/>
      <c r="D50" s="38"/>
      <c r="E50" s="38"/>
      <c r="F50" s="38"/>
      <c r="G50" s="38"/>
      <c r="H50" s="14" t="s">
        <v>67</v>
      </c>
      <c r="I50" s="18">
        <f t="shared" si="4"/>
        <v>0</v>
      </c>
      <c r="J50" s="155"/>
    </row>
    <row r="51" spans="1:10" s="2" customFormat="1" ht="10.5" customHeight="1" x14ac:dyDescent="0.25">
      <c r="A51" s="21"/>
      <c r="B51" s="44" t="s">
        <v>1</v>
      </c>
      <c r="C51" s="38"/>
      <c r="D51" s="38"/>
      <c r="E51" s="38"/>
      <c r="F51" s="38"/>
      <c r="G51" s="38"/>
      <c r="H51" s="14" t="s">
        <v>55</v>
      </c>
      <c r="I51" s="18">
        <f t="shared" si="4"/>
        <v>0</v>
      </c>
    </row>
    <row r="52" spans="1:10" s="2" customFormat="1" ht="10.5" customHeight="1" x14ac:dyDescent="0.25">
      <c r="A52" s="21"/>
      <c r="B52" s="44" t="s">
        <v>2</v>
      </c>
      <c r="C52" s="38"/>
      <c r="D52" s="38"/>
      <c r="E52" s="38"/>
      <c r="F52" s="38"/>
      <c r="G52" s="38"/>
      <c r="H52" s="14" t="s">
        <v>50</v>
      </c>
      <c r="I52" s="18">
        <f t="shared" si="4"/>
        <v>0</v>
      </c>
    </row>
    <row r="53" spans="1:10" s="2" customFormat="1" ht="10.5" customHeight="1" x14ac:dyDescent="0.25">
      <c r="A53" s="21"/>
      <c r="C53" s="41"/>
      <c r="D53" s="38"/>
      <c r="E53" s="38"/>
      <c r="F53" s="38"/>
      <c r="G53" s="38"/>
      <c r="H53" s="51" t="s">
        <v>17</v>
      </c>
      <c r="I53" s="19">
        <f>SUM(I47:I52)</f>
        <v>0</v>
      </c>
    </row>
    <row r="54" spans="1:10" s="2" customFormat="1" ht="10.5" customHeight="1" x14ac:dyDescent="0.25">
      <c r="A54" s="16"/>
      <c r="B54" s="45"/>
      <c r="C54" s="46"/>
      <c r="D54" s="47"/>
      <c r="E54" s="47"/>
      <c r="F54" s="47"/>
      <c r="G54" s="47"/>
      <c r="H54" s="3"/>
      <c r="I54" s="17"/>
    </row>
    <row r="59" spans="1:10" x14ac:dyDescent="0.25">
      <c r="B59" s="22"/>
    </row>
    <row r="60" spans="1:10" x14ac:dyDescent="0.25">
      <c r="B60" s="22"/>
    </row>
    <row r="61" spans="1:10" x14ac:dyDescent="0.25">
      <c r="B61" s="22"/>
    </row>
    <row r="62" spans="1:10" x14ac:dyDescent="0.25">
      <c r="B62" s="22"/>
    </row>
    <row r="63" spans="1:10" x14ac:dyDescent="0.25">
      <c r="B63" s="22"/>
    </row>
  </sheetData>
  <mergeCells count="36">
    <mergeCell ref="D19:F19"/>
    <mergeCell ref="A1:I1"/>
    <mergeCell ref="F2:G2"/>
    <mergeCell ref="B3:B11"/>
    <mergeCell ref="D13:F13"/>
    <mergeCell ref="D14:F14"/>
    <mergeCell ref="D15:F15"/>
    <mergeCell ref="D16:F16"/>
    <mergeCell ref="D17:F17"/>
    <mergeCell ref="D18:F18"/>
    <mergeCell ref="D31:F31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A44:F44"/>
    <mergeCell ref="H45:I45"/>
    <mergeCell ref="D43:F43"/>
    <mergeCell ref="D32:F32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</mergeCells>
  <phoneticPr fontId="12" type="noConversion"/>
  <dataValidations disablePrompts="1" count="1">
    <dataValidation type="list" allowBlank="1" showErrorMessage="1" sqref="C14:C43" xr:uid="{00000000-0002-0000-0D00-000000000000}">
      <formula1>$C$4:$C$10</formula1>
    </dataValidation>
  </dataValidations>
  <printOptions horizontalCentered="1"/>
  <pageMargins left="0.19680555164813995" right="0.19680555164813995" top="0.59041666984558105" bottom="0.27555555105209351" header="0" footer="0.1180555522441864"/>
  <pageSetup paperSize="9" scale="80" orientation="portrait" verticalDpi="300" r:id="rId1"/>
  <headerFooter>
    <oddFooter>&amp;C&amp;"맑은 고딕,Regular"&amp;P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M19"/>
  <sheetViews>
    <sheetView view="pageBreakPreview" zoomScaleNormal="100" zoomScaleSheetLayoutView="100" workbookViewId="0">
      <selection activeCell="M13" sqref="M13"/>
    </sheetView>
  </sheetViews>
  <sheetFormatPr defaultColWidth="8.9140625" defaultRowHeight="15" x14ac:dyDescent="0.25"/>
  <cols>
    <col min="1" max="1" width="8.6640625" style="4" customWidth="1"/>
    <col min="2" max="5" width="10.75" style="1" customWidth="1"/>
    <col min="6" max="6" width="13.33203125" style="1" bestFit="1" customWidth="1"/>
    <col min="7" max="9" width="10.75" style="1" customWidth="1"/>
    <col min="10" max="10" width="11.25" style="1" bestFit="1" customWidth="1"/>
    <col min="11" max="11" width="10.25" style="1" bestFit="1" customWidth="1"/>
    <col min="12" max="16384" width="8.9140625" style="1"/>
  </cols>
  <sheetData>
    <row r="1" spans="1:13" ht="25.5" customHeight="1" x14ac:dyDescent="0.4">
      <c r="A1" s="121" t="s">
        <v>56</v>
      </c>
      <c r="B1" s="121"/>
      <c r="C1" s="121"/>
      <c r="D1" s="121"/>
      <c r="E1" s="121"/>
      <c r="F1" s="121"/>
      <c r="G1" s="121"/>
      <c r="H1" s="121"/>
      <c r="I1" s="121"/>
    </row>
    <row r="2" spans="1:13" ht="12" customHeight="1" thickBot="1" x14ac:dyDescent="0.3">
      <c r="A2" s="82"/>
      <c r="I2" s="53" t="s">
        <v>11</v>
      </c>
    </row>
    <row r="3" spans="1:13" ht="17.899999999999999" customHeight="1" x14ac:dyDescent="0.25">
      <c r="A3" s="122" t="s">
        <v>27</v>
      </c>
      <c r="B3" s="124"/>
      <c r="C3" s="124"/>
      <c r="D3" s="124"/>
      <c r="E3" s="124"/>
      <c r="F3" s="124"/>
      <c r="G3" s="124"/>
      <c r="H3" s="124"/>
      <c r="I3" s="125"/>
    </row>
    <row r="4" spans="1:13" ht="17.899999999999999" customHeight="1" x14ac:dyDescent="0.25">
      <c r="A4" s="123"/>
      <c r="B4" s="56" t="s">
        <v>15</v>
      </c>
      <c r="C4" s="56" t="s">
        <v>31</v>
      </c>
      <c r="D4" s="56" t="s">
        <v>18</v>
      </c>
      <c r="E4" s="56" t="s">
        <v>7</v>
      </c>
      <c r="F4" s="56" t="s">
        <v>52</v>
      </c>
      <c r="G4" s="56" t="s">
        <v>45</v>
      </c>
      <c r="H4" s="56" t="s">
        <v>20</v>
      </c>
      <c r="I4" s="57" t="s">
        <v>28</v>
      </c>
    </row>
    <row r="5" spans="1:13" ht="22" customHeight="1" x14ac:dyDescent="0.25">
      <c r="A5" s="62" t="s">
        <v>30</v>
      </c>
      <c r="B5" s="69">
        <v>4000000</v>
      </c>
      <c r="C5" s="69">
        <v>2000000</v>
      </c>
      <c r="D5" s="69">
        <v>2000000</v>
      </c>
      <c r="E5" s="69">
        <v>2000000</v>
      </c>
      <c r="F5" s="69">
        <v>1000000</v>
      </c>
      <c r="G5" s="69">
        <v>4000000</v>
      </c>
      <c r="H5" s="69">
        <v>2000000</v>
      </c>
      <c r="I5" s="58">
        <f t="shared" ref="I5:I19" si="0">SUM(B5:H5)</f>
        <v>17000000</v>
      </c>
      <c r="J5" s="72"/>
    </row>
    <row r="6" spans="1:13" ht="22" customHeight="1" x14ac:dyDescent="0.25">
      <c r="A6" s="62" t="s">
        <v>6</v>
      </c>
      <c r="B6" s="54">
        <f t="shared" ref="B6:H6" si="1">SUM(B8:B19)</f>
        <v>689600</v>
      </c>
      <c r="C6" s="54">
        <f t="shared" si="1"/>
        <v>375000</v>
      </c>
      <c r="D6" s="54">
        <f t="shared" si="1"/>
        <v>0</v>
      </c>
      <c r="E6" s="54">
        <f t="shared" si="1"/>
        <v>0</v>
      </c>
      <c r="F6" s="54">
        <f t="shared" si="1"/>
        <v>495000</v>
      </c>
      <c r="G6" s="54">
        <f t="shared" si="1"/>
        <v>890000</v>
      </c>
      <c r="H6" s="54">
        <f t="shared" si="1"/>
        <v>0</v>
      </c>
      <c r="I6" s="58">
        <f t="shared" si="0"/>
        <v>2449600</v>
      </c>
      <c r="J6" s="72"/>
    </row>
    <row r="7" spans="1:13" ht="22" customHeight="1" thickBot="1" x14ac:dyDescent="0.3">
      <c r="A7" s="64" t="s">
        <v>26</v>
      </c>
      <c r="B7" s="65">
        <f t="shared" ref="B7:H7" si="2">B5-B6</f>
        <v>3310400</v>
      </c>
      <c r="C7" s="65">
        <f t="shared" si="2"/>
        <v>1625000</v>
      </c>
      <c r="D7" s="65">
        <f t="shared" si="2"/>
        <v>2000000</v>
      </c>
      <c r="E7" s="65">
        <f t="shared" si="2"/>
        <v>2000000</v>
      </c>
      <c r="F7" s="65">
        <f t="shared" si="2"/>
        <v>505000</v>
      </c>
      <c r="G7" s="65">
        <f t="shared" si="2"/>
        <v>3110000</v>
      </c>
      <c r="H7" s="65">
        <f t="shared" si="2"/>
        <v>2000000</v>
      </c>
      <c r="I7" s="66">
        <f t="shared" si="0"/>
        <v>14550400</v>
      </c>
      <c r="J7" s="72"/>
    </row>
    <row r="8" spans="1:13" ht="22" customHeight="1" x14ac:dyDescent="0.25">
      <c r="A8" s="63" t="s">
        <v>49</v>
      </c>
      <c r="B8" s="60">
        <f>VLOOKUP(B$4,'0001'!$C$3:$G$11,3,0)</f>
        <v>0</v>
      </c>
      <c r="C8" s="60">
        <f>VLOOKUP(C$4,'0001'!$C$3:$G$11,3,0)</f>
        <v>0</v>
      </c>
      <c r="D8" s="60">
        <f>VLOOKUP(D$4,'0001'!$C$3:$G$11,3,0)</f>
        <v>0</v>
      </c>
      <c r="E8" s="60">
        <f>VLOOKUP(E$4,'0001'!$C$3:$G$11,3,0)</f>
        <v>0</v>
      </c>
      <c r="F8" s="60">
        <f>VLOOKUP(F$4,'0001'!$C$3:$G$11,3,0)</f>
        <v>55000</v>
      </c>
      <c r="G8" s="60">
        <f>VLOOKUP(G$4,'0001'!$C$3:$G$11,3,0)</f>
        <v>0</v>
      </c>
      <c r="H8" s="60">
        <f>VLOOKUP(H$4,'0001'!$C$3:$G$11,3,0)</f>
        <v>0</v>
      </c>
      <c r="I8" s="61">
        <f t="shared" si="0"/>
        <v>55000</v>
      </c>
    </row>
    <row r="9" spans="1:13" ht="22" customHeight="1" x14ac:dyDescent="0.25">
      <c r="A9" s="63" t="s">
        <v>46</v>
      </c>
      <c r="B9" s="54">
        <f>VLOOKUP(B$4,'0002'!$C$3:$G$11,3,0)</f>
        <v>112000</v>
      </c>
      <c r="C9" s="54">
        <f>VLOOKUP(C$4,'0002'!$C$3:$G$11,3,0)</f>
        <v>0</v>
      </c>
      <c r="D9" s="54">
        <f>VLOOKUP(D$4,'0002'!$C$3:$G$11,3,0)</f>
        <v>0</v>
      </c>
      <c r="E9" s="54">
        <f>VLOOKUP(E$4,'0002'!$C$3:$G$11,3,0)</f>
        <v>0</v>
      </c>
      <c r="F9" s="54">
        <f>VLOOKUP(F$4,'0002'!$C$3:$G$11,3,0)</f>
        <v>0</v>
      </c>
      <c r="G9" s="54">
        <f>VLOOKUP(G$4,'0002'!$C$3:$G$11,3,0)</f>
        <v>100000</v>
      </c>
      <c r="H9" s="54">
        <f>VLOOKUP(H$4,'0002'!$C$3:$G$11,3,0)</f>
        <v>0</v>
      </c>
      <c r="I9" s="58">
        <f t="shared" si="0"/>
        <v>212000</v>
      </c>
    </row>
    <row r="10" spans="1:13" ht="22" customHeight="1" x14ac:dyDescent="0.25">
      <c r="A10" s="63" t="s">
        <v>35</v>
      </c>
      <c r="B10" s="54">
        <f>VLOOKUP(B$4,'0003'!$C$3:$G$11,3,0)</f>
        <v>112000</v>
      </c>
      <c r="C10" s="54">
        <f>VLOOKUP(C$4,'0003'!$C$3:$G$11,3,0)</f>
        <v>106000</v>
      </c>
      <c r="D10" s="54">
        <f>VLOOKUP(D$4,'0003'!$C$3:$G$11,3,0)</f>
        <v>0</v>
      </c>
      <c r="E10" s="54">
        <f>VLOOKUP(E$4,'0003'!$C$3:$G$11,3,0)</f>
        <v>0</v>
      </c>
      <c r="F10" s="54">
        <f>VLOOKUP(F$4,'0003'!$C$3:$G$11,3,0)</f>
        <v>0</v>
      </c>
      <c r="G10" s="54">
        <f>VLOOKUP(G$4,'0003'!$C$3:$G$11,3,0)</f>
        <v>0</v>
      </c>
      <c r="H10" s="54">
        <f>VLOOKUP(H$4,'0003'!$C$3:$G$11,3,0)</f>
        <v>0</v>
      </c>
      <c r="I10" s="58">
        <f t="shared" si="0"/>
        <v>218000</v>
      </c>
    </row>
    <row r="11" spans="1:13" ht="22" customHeight="1" x14ac:dyDescent="0.25">
      <c r="A11" s="63" t="s">
        <v>38</v>
      </c>
      <c r="B11" s="54">
        <f>VLOOKUP(B$4,'0004'!$C$3:$G$11,3,0)</f>
        <v>241600</v>
      </c>
      <c r="C11" s="54">
        <f>VLOOKUP(C$4,'0004'!$C$3:$G$11,3,0)</f>
        <v>0</v>
      </c>
      <c r="D11" s="54">
        <f>VLOOKUP(D$4,'0004'!$C$3:$G$11,3,0)</f>
        <v>0</v>
      </c>
      <c r="E11" s="54">
        <f>VLOOKUP(E$4,'0004'!$C$3:$G$11,3,0)</f>
        <v>0</v>
      </c>
      <c r="F11" s="54">
        <f>VLOOKUP(F$4,'0004'!$C$3:$G$11,3,0)</f>
        <v>0</v>
      </c>
      <c r="G11" s="54">
        <f>VLOOKUP(G$4,'0004'!$C$3:$G$11,3,0)</f>
        <v>0</v>
      </c>
      <c r="H11" s="54">
        <f>VLOOKUP(H$4,'0004'!$C$3:$G$11,3,0)</f>
        <v>0</v>
      </c>
      <c r="I11" s="58">
        <f t="shared" si="0"/>
        <v>241600</v>
      </c>
      <c r="J11" s="72"/>
    </row>
    <row r="12" spans="1:13" ht="22" customHeight="1" x14ac:dyDescent="0.25">
      <c r="A12" s="63" t="s">
        <v>39</v>
      </c>
      <c r="B12" s="54">
        <f>VLOOKUP(B$4,'0005'!$C$3:$G$11,3,0)</f>
        <v>0</v>
      </c>
      <c r="C12" s="54">
        <f>VLOOKUP(C$4,'0005'!$C$3:$G$11,3,0)</f>
        <v>269000</v>
      </c>
      <c r="D12" s="54">
        <f>VLOOKUP(D$4,'0005'!$C$3:$G$11,3,0)</f>
        <v>0</v>
      </c>
      <c r="E12" s="54">
        <f>VLOOKUP(E$4,'0005'!$C$3:$G$11,3,0)</f>
        <v>0</v>
      </c>
      <c r="F12" s="54">
        <f>VLOOKUP(F$4,'0005'!$C$3:$G$11,3,0)</f>
        <v>440000</v>
      </c>
      <c r="G12" s="54">
        <f>VLOOKUP(G$4,'0005'!$C$3:$G$11,3,0)</f>
        <v>790000</v>
      </c>
      <c r="H12" s="54">
        <f>VLOOKUP(H$4,'0005'!$C$3:$G$11,3,0)</f>
        <v>0</v>
      </c>
      <c r="I12" s="58">
        <f t="shared" si="0"/>
        <v>1499000</v>
      </c>
    </row>
    <row r="13" spans="1:13" ht="22" customHeight="1" x14ac:dyDescent="0.25">
      <c r="A13" s="63" t="s">
        <v>34</v>
      </c>
      <c r="B13" s="54">
        <f>VLOOKUP(B$4,'0006'!$C$3:$G$11,3,0)</f>
        <v>224000</v>
      </c>
      <c r="C13" s="54">
        <f>VLOOKUP(C$4,'0006'!$C$3:$G$11,3,0)</f>
        <v>0</v>
      </c>
      <c r="D13" s="54">
        <f>VLOOKUP(D$4,'0006'!$C$3:$G$11,3,0)</f>
        <v>0</v>
      </c>
      <c r="E13" s="54">
        <f>VLOOKUP(E$4,'0006'!$C$3:$G$11,3,0)</f>
        <v>0</v>
      </c>
      <c r="F13" s="54">
        <f>VLOOKUP(F$4,'0006'!$C$3:$G$11,3,0)</f>
        <v>0</v>
      </c>
      <c r="G13" s="54">
        <f>VLOOKUP(G$4,'0006'!$C$3:$G$11,3,0)</f>
        <v>0</v>
      </c>
      <c r="H13" s="54">
        <f>VLOOKUP(H$4,'0006'!$C$3:$G$11,3,0)</f>
        <v>0</v>
      </c>
      <c r="I13" s="58">
        <f t="shared" si="0"/>
        <v>224000</v>
      </c>
      <c r="M13" s="1" t="s">
        <v>59</v>
      </c>
    </row>
    <row r="14" spans="1:13" ht="22" customHeight="1" x14ac:dyDescent="0.25">
      <c r="A14" s="63" t="s">
        <v>37</v>
      </c>
      <c r="B14" s="54">
        <f>VLOOKUP(B$4,'0007'!$C$3:$G$11,3,0)</f>
        <v>0</v>
      </c>
      <c r="C14" s="54">
        <f>VLOOKUP(C$4,'0007'!$C$3:$G$11,3,0)</f>
        <v>0</v>
      </c>
      <c r="D14" s="54">
        <f>VLOOKUP(D$4,'0007'!$C$3:$G$11,3,0)</f>
        <v>0</v>
      </c>
      <c r="E14" s="54">
        <f>VLOOKUP(E$4,'0007'!$C$3:$G$11,3,0)</f>
        <v>0</v>
      </c>
      <c r="F14" s="54">
        <f>VLOOKUP(F$4,'0007'!$C$3:$G$11,3,0)</f>
        <v>0</v>
      </c>
      <c r="G14" s="54">
        <f>VLOOKUP(G$4,'0007'!$C$3:$G$11,3,0)</f>
        <v>0</v>
      </c>
      <c r="H14" s="54">
        <f>VLOOKUP(H$4,'0007'!$C$3:$G$11,3,0)</f>
        <v>0</v>
      </c>
      <c r="I14" s="58">
        <f t="shared" si="0"/>
        <v>0</v>
      </c>
    </row>
    <row r="15" spans="1:13" ht="22" customHeight="1" x14ac:dyDescent="0.25">
      <c r="A15" s="63" t="s">
        <v>40</v>
      </c>
      <c r="B15" s="54">
        <f>VLOOKUP(B$4,'0008'!$C$3:$G$11,3,0)</f>
        <v>0</v>
      </c>
      <c r="C15" s="54">
        <f>VLOOKUP(C$4,'0008'!$C$3:$G$11,3,0)</f>
        <v>0</v>
      </c>
      <c r="D15" s="54">
        <f>VLOOKUP(D$4,'0008'!$C$3:$G$11,3,0)</f>
        <v>0</v>
      </c>
      <c r="E15" s="54">
        <f>VLOOKUP(E$4,'0008'!$C$3:$G$11,3,0)</f>
        <v>0</v>
      </c>
      <c r="F15" s="54">
        <f>VLOOKUP(F$4,'0008'!$C$3:$G$11,3,0)</f>
        <v>0</v>
      </c>
      <c r="G15" s="54">
        <f>VLOOKUP(G$4,'0008'!$C$3:$G$11,3,0)</f>
        <v>0</v>
      </c>
      <c r="H15" s="54">
        <f>VLOOKUP(H$4,'0008'!$C$3:$G$11,3,0)</f>
        <v>0</v>
      </c>
      <c r="I15" s="58">
        <f t="shared" si="0"/>
        <v>0</v>
      </c>
    </row>
    <row r="16" spans="1:13" ht="22" customHeight="1" x14ac:dyDescent="0.25">
      <c r="A16" s="63" t="s">
        <v>42</v>
      </c>
      <c r="B16" s="54">
        <f>VLOOKUP(B$4,'0009'!$C$3:$G$11,3,0)</f>
        <v>0</v>
      </c>
      <c r="C16" s="54">
        <f>VLOOKUP(C$4,'0009'!$C$3:$G$11,3,0)</f>
        <v>0</v>
      </c>
      <c r="D16" s="54">
        <f>VLOOKUP(D$4,'0009'!$C$3:$G$11,3,0)</f>
        <v>0</v>
      </c>
      <c r="E16" s="54">
        <f>VLOOKUP(E$4,'0009'!$C$3:$G$11,3,0)</f>
        <v>0</v>
      </c>
      <c r="F16" s="54">
        <f>VLOOKUP(F$4,'0009'!$C$3:$G$11,3,0)</f>
        <v>0</v>
      </c>
      <c r="G16" s="54">
        <f>VLOOKUP(G$4,'0009'!$C$3:$G$11,3,0)</f>
        <v>0</v>
      </c>
      <c r="H16" s="54">
        <f>VLOOKUP(H$4,'0009'!$C$3:$G$11,3,0)</f>
        <v>0</v>
      </c>
      <c r="I16" s="58">
        <f t="shared" si="0"/>
        <v>0</v>
      </c>
    </row>
    <row r="17" spans="1:9" ht="22" customHeight="1" x14ac:dyDescent="0.25">
      <c r="A17" s="63" t="s">
        <v>47</v>
      </c>
      <c r="B17" s="54">
        <f>VLOOKUP(B$4,'0010'!$C$3:$G$11,3,0)</f>
        <v>0</v>
      </c>
      <c r="C17" s="54">
        <f>VLOOKUP(C$4,'0010'!$C$3:$G$11,3,0)</f>
        <v>0</v>
      </c>
      <c r="D17" s="54">
        <f>VLOOKUP(D$4,'0010'!$C$3:$G$11,3,0)</f>
        <v>0</v>
      </c>
      <c r="E17" s="54">
        <f>VLOOKUP(E$4,'0010'!$C$3:$G$11,3,0)</f>
        <v>0</v>
      </c>
      <c r="F17" s="54">
        <f>VLOOKUP(F$4,'0010'!$C$3:$G$11,3,0)</f>
        <v>0</v>
      </c>
      <c r="G17" s="54">
        <f>VLOOKUP(G$4,'0010'!$C$3:$G$11,3,0)</f>
        <v>0</v>
      </c>
      <c r="H17" s="54">
        <f>VLOOKUP(H$4,'0010'!$C$3:$G$11,3,0)</f>
        <v>0</v>
      </c>
      <c r="I17" s="58">
        <f t="shared" si="0"/>
        <v>0</v>
      </c>
    </row>
    <row r="18" spans="1:9" ht="22" customHeight="1" x14ac:dyDescent="0.25">
      <c r="A18" s="63" t="s">
        <v>48</v>
      </c>
      <c r="B18" s="54">
        <f>VLOOKUP(B$4,'0011'!$C$3:$G$11,3,0)</f>
        <v>0</v>
      </c>
      <c r="C18" s="54">
        <f>VLOOKUP(C$4,'0011'!$C$3:$G$11,3,0)</f>
        <v>0</v>
      </c>
      <c r="D18" s="54">
        <f>VLOOKUP(D$4,'0011'!$C$3:$G$11,3,0)</f>
        <v>0</v>
      </c>
      <c r="E18" s="54">
        <f>VLOOKUP(E$4,'0011'!$C$3:$G$11,3,0)</f>
        <v>0</v>
      </c>
      <c r="F18" s="54">
        <f>VLOOKUP(F$4,'0011'!$C$3:$G$11,3,0)</f>
        <v>0</v>
      </c>
      <c r="G18" s="54">
        <f>VLOOKUP(G$4,'0011'!$C$3:$G$11,3,0)</f>
        <v>0</v>
      </c>
      <c r="H18" s="54">
        <f>VLOOKUP(H$4,'0011'!$C$3:$G$11,3,0)</f>
        <v>0</v>
      </c>
      <c r="I18" s="58">
        <f t="shared" si="0"/>
        <v>0</v>
      </c>
    </row>
    <row r="19" spans="1:9" ht="22" customHeight="1" x14ac:dyDescent="0.25">
      <c r="A19" s="63" t="s">
        <v>32</v>
      </c>
      <c r="B19" s="55">
        <f>VLOOKUP(B$4,'0012'!$C$3:$G$11,3,0)</f>
        <v>0</v>
      </c>
      <c r="C19" s="55">
        <f>VLOOKUP(C$4,'0012'!$C$3:$G$11,3,0)</f>
        <v>0</v>
      </c>
      <c r="D19" s="55">
        <f>VLOOKUP(D$4,'0012'!$C$3:$G$11,3,0)</f>
        <v>0</v>
      </c>
      <c r="E19" s="55">
        <f>VLOOKUP(E$4,'0012'!$C$3:$G$11,3,0)</f>
        <v>0</v>
      </c>
      <c r="F19" s="55">
        <f>VLOOKUP(F$4,'0012'!$C$3:$G$11,3,0)</f>
        <v>0</v>
      </c>
      <c r="G19" s="55">
        <f>VLOOKUP(G$4,'0012'!$C$3:$G$11,3,0)</f>
        <v>0</v>
      </c>
      <c r="H19" s="55">
        <f>VLOOKUP(H$4,'0012'!$C$3:$G$11,3,0)</f>
        <v>0</v>
      </c>
      <c r="I19" s="59">
        <f t="shared" si="0"/>
        <v>0</v>
      </c>
    </row>
  </sheetData>
  <mergeCells count="3">
    <mergeCell ref="A1:I1"/>
    <mergeCell ref="A3:A4"/>
    <mergeCell ref="B3:I3"/>
  </mergeCells>
  <phoneticPr fontId="12" type="noConversion"/>
  <printOptions horizontalCentered="1"/>
  <pageMargins left="0.19680555164813995" right="0.19680555164813995" top="0.98416668176651001" bottom="0.6691666841506958" header="0.51180553436279297" footer="0.51180553436279297"/>
  <pageSetup paperSize="9" scale="8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63"/>
  <sheetViews>
    <sheetView view="pageBreakPreview" topLeftCell="A11" zoomScaleNormal="130" zoomScaleSheetLayoutView="100" workbookViewId="0">
      <selection activeCell="H49" sqref="H49:H51"/>
    </sheetView>
  </sheetViews>
  <sheetFormatPr defaultColWidth="8.9140625" defaultRowHeight="14" x14ac:dyDescent="0.25"/>
  <cols>
    <col min="1" max="1" width="3.4140625" style="1" customWidth="1"/>
    <col min="2" max="2" width="9.6640625" style="20" customWidth="1"/>
    <col min="3" max="3" width="11.58203125" style="5" bestFit="1" customWidth="1"/>
    <col min="4" max="4" width="9.9140625" style="1" bestFit="1" customWidth="1"/>
    <col min="5" max="6" width="9.08203125" style="1" bestFit="1" customWidth="1"/>
    <col min="7" max="7" width="10.25" style="1" bestFit="1" customWidth="1"/>
    <col min="8" max="9" width="10.75" style="1" bestFit="1" customWidth="1"/>
    <col min="10" max="16384" width="8.9140625" style="1"/>
  </cols>
  <sheetData>
    <row r="1" spans="1:9" ht="23.65" customHeight="1" x14ac:dyDescent="0.45">
      <c r="A1" s="133" t="str">
        <f>"경비관리표("&amp;경비총괄!A8&amp;")"</f>
        <v>경비관리표(1월)</v>
      </c>
      <c r="B1" s="134"/>
      <c r="C1" s="134"/>
      <c r="D1" s="134"/>
      <c r="E1" s="134"/>
      <c r="F1" s="134"/>
      <c r="G1" s="134"/>
      <c r="H1" s="134"/>
      <c r="I1" s="135"/>
    </row>
    <row r="2" spans="1:9" ht="2.25" customHeight="1" x14ac:dyDescent="0.25">
      <c r="A2" s="25"/>
      <c r="B2" s="23"/>
      <c r="C2" s="24"/>
      <c r="D2" s="24"/>
      <c r="E2" s="24"/>
      <c r="F2" s="126"/>
      <c r="G2" s="126"/>
      <c r="H2" s="26"/>
      <c r="I2" s="27"/>
    </row>
    <row r="3" spans="1:9" s="38" customFormat="1" ht="12" x14ac:dyDescent="0.25">
      <c r="A3" s="35"/>
      <c r="B3" s="138" t="s">
        <v>44</v>
      </c>
      <c r="C3" s="84" t="s">
        <v>33</v>
      </c>
      <c r="D3" s="84" t="s">
        <v>5</v>
      </c>
      <c r="E3" s="84" t="s">
        <v>16</v>
      </c>
      <c r="F3" s="85" t="s">
        <v>10</v>
      </c>
      <c r="G3" s="93" t="s">
        <v>26</v>
      </c>
      <c r="H3" s="36"/>
      <c r="I3" s="37"/>
    </row>
    <row r="4" spans="1:9" s="38" customFormat="1" ht="12" x14ac:dyDescent="0.25">
      <c r="A4" s="35"/>
      <c r="B4" s="139"/>
      <c r="C4" s="86" t="s">
        <v>15</v>
      </c>
      <c r="D4" s="80">
        <f>경비총괄!B5</f>
        <v>4000000</v>
      </c>
      <c r="E4" s="80">
        <f t="shared" ref="E4:E10" si="0">SUMIF($C$13:$C$44,$C4,$G$13:$G$44)</f>
        <v>0</v>
      </c>
      <c r="F4" s="80">
        <f t="shared" ref="F4:F10" si="1">E4</f>
        <v>0</v>
      </c>
      <c r="G4" s="89">
        <f t="shared" ref="G4:G10" si="2">D4-E4</f>
        <v>4000000</v>
      </c>
      <c r="H4" s="36"/>
      <c r="I4" s="37"/>
    </row>
    <row r="5" spans="1:9" s="38" customFormat="1" ht="12" x14ac:dyDescent="0.25">
      <c r="A5" s="35"/>
      <c r="B5" s="139"/>
      <c r="C5" s="86" t="s">
        <v>31</v>
      </c>
      <c r="D5" s="80">
        <f>경비총괄!C5</f>
        <v>2000000</v>
      </c>
      <c r="E5" s="80">
        <f t="shared" si="0"/>
        <v>0</v>
      </c>
      <c r="F5" s="80">
        <f t="shared" si="1"/>
        <v>0</v>
      </c>
      <c r="G5" s="89">
        <f t="shared" si="2"/>
        <v>2000000</v>
      </c>
      <c r="H5" s="36"/>
      <c r="I5" s="37"/>
    </row>
    <row r="6" spans="1:9" s="38" customFormat="1" ht="12" x14ac:dyDescent="0.25">
      <c r="A6" s="35"/>
      <c r="B6" s="139"/>
      <c r="C6" s="86" t="s">
        <v>18</v>
      </c>
      <c r="D6" s="80">
        <f>경비총괄!D5</f>
        <v>2000000</v>
      </c>
      <c r="E6" s="80">
        <f t="shared" si="0"/>
        <v>0</v>
      </c>
      <c r="F6" s="80">
        <f>E6</f>
        <v>0</v>
      </c>
      <c r="G6" s="89">
        <f t="shared" si="2"/>
        <v>2000000</v>
      </c>
      <c r="H6" s="36"/>
      <c r="I6" s="37"/>
    </row>
    <row r="7" spans="1:9" s="38" customFormat="1" ht="12" x14ac:dyDescent="0.25">
      <c r="A7" s="35"/>
      <c r="B7" s="139"/>
      <c r="C7" s="86" t="s">
        <v>7</v>
      </c>
      <c r="D7" s="80">
        <f>경비총괄!E5</f>
        <v>2000000</v>
      </c>
      <c r="E7" s="80">
        <f t="shared" si="0"/>
        <v>0</v>
      </c>
      <c r="F7" s="80">
        <f t="shared" si="1"/>
        <v>0</v>
      </c>
      <c r="G7" s="89">
        <f t="shared" si="2"/>
        <v>2000000</v>
      </c>
      <c r="H7" s="42"/>
      <c r="I7" s="37"/>
    </row>
    <row r="8" spans="1:9" s="38" customFormat="1" ht="12" x14ac:dyDescent="0.25">
      <c r="A8" s="35"/>
      <c r="B8" s="139"/>
      <c r="C8" s="86" t="s">
        <v>52</v>
      </c>
      <c r="D8" s="80">
        <f>경비총괄!F5</f>
        <v>1000000</v>
      </c>
      <c r="E8" s="80">
        <f t="shared" si="0"/>
        <v>55000</v>
      </c>
      <c r="F8" s="80">
        <f t="shared" ref="F8" si="3">E8</f>
        <v>55000</v>
      </c>
      <c r="G8" s="89">
        <f t="shared" ref="G8" si="4">D8-E8</f>
        <v>945000</v>
      </c>
      <c r="H8" s="42"/>
      <c r="I8" s="37"/>
    </row>
    <row r="9" spans="1:9" s="38" customFormat="1" ht="12" x14ac:dyDescent="0.25">
      <c r="A9" s="35"/>
      <c r="B9" s="139"/>
      <c r="C9" s="86" t="s">
        <v>45</v>
      </c>
      <c r="D9" s="80">
        <f>경비총괄!G5</f>
        <v>4000000</v>
      </c>
      <c r="E9" s="80">
        <f t="shared" si="0"/>
        <v>0</v>
      </c>
      <c r="F9" s="80">
        <f t="shared" si="1"/>
        <v>0</v>
      </c>
      <c r="G9" s="89">
        <f t="shared" si="2"/>
        <v>4000000</v>
      </c>
      <c r="H9" s="43"/>
      <c r="I9" s="37"/>
    </row>
    <row r="10" spans="1:9" s="38" customFormat="1" ht="12" x14ac:dyDescent="0.25">
      <c r="A10" s="35"/>
      <c r="B10" s="139"/>
      <c r="C10" s="87" t="s">
        <v>20</v>
      </c>
      <c r="D10" s="81">
        <f>경비총괄!H5</f>
        <v>2000000</v>
      </c>
      <c r="E10" s="81">
        <f t="shared" si="0"/>
        <v>0</v>
      </c>
      <c r="F10" s="81">
        <f t="shared" si="1"/>
        <v>0</v>
      </c>
      <c r="G10" s="90">
        <f t="shared" si="2"/>
        <v>2000000</v>
      </c>
      <c r="H10" s="36"/>
      <c r="I10" s="37"/>
    </row>
    <row r="11" spans="1:9" s="38" customFormat="1" ht="12" x14ac:dyDescent="0.25">
      <c r="A11" s="35"/>
      <c r="B11" s="140"/>
      <c r="C11" s="78" t="s">
        <v>19</v>
      </c>
      <c r="D11" s="79">
        <f>SUM(D4:D10)</f>
        <v>17000000</v>
      </c>
      <c r="E11" s="79">
        <f>SUM(E4:E10)</f>
        <v>55000</v>
      </c>
      <c r="F11" s="79">
        <f>SUM(F4:F10)</f>
        <v>55000</v>
      </c>
      <c r="G11" s="79">
        <f>SUM(G4:G10)</f>
        <v>16945000</v>
      </c>
      <c r="H11" s="36"/>
      <c r="I11" s="37"/>
    </row>
    <row r="12" spans="1:9" s="38" customFormat="1" ht="6.4" customHeight="1" x14ac:dyDescent="0.25">
      <c r="A12" s="39"/>
      <c r="B12" s="40"/>
      <c r="C12" s="41"/>
      <c r="I12" s="76"/>
    </row>
    <row r="13" spans="1:9" s="2" customFormat="1" ht="13" x14ac:dyDescent="0.25">
      <c r="A13" s="6" t="s">
        <v>29</v>
      </c>
      <c r="B13" s="7" t="s">
        <v>41</v>
      </c>
      <c r="C13" s="7" t="s">
        <v>36</v>
      </c>
      <c r="D13" s="144" t="s">
        <v>13</v>
      </c>
      <c r="E13" s="145"/>
      <c r="F13" s="146"/>
      <c r="G13" s="8" t="s">
        <v>43</v>
      </c>
      <c r="H13" s="8" t="s">
        <v>25</v>
      </c>
      <c r="I13" s="9" t="s">
        <v>24</v>
      </c>
    </row>
    <row r="14" spans="1:9" s="99" customFormat="1" ht="11.15" customHeight="1" x14ac:dyDescent="0.25">
      <c r="A14" s="103">
        <v>1</v>
      </c>
      <c r="B14" s="107">
        <v>44938</v>
      </c>
      <c r="C14" s="106" t="s">
        <v>52</v>
      </c>
      <c r="D14" s="127" t="s">
        <v>53</v>
      </c>
      <c r="E14" s="128"/>
      <c r="F14" s="129"/>
      <c r="G14" s="75">
        <v>55000</v>
      </c>
      <c r="H14" s="73">
        <f>G14</f>
        <v>55000</v>
      </c>
      <c r="I14" s="98" t="s">
        <v>50</v>
      </c>
    </row>
    <row r="15" spans="1:9" s="99" customFormat="1" ht="11.15" customHeight="1" x14ac:dyDescent="0.25">
      <c r="A15" s="96">
        <v>2</v>
      </c>
      <c r="B15" s="107"/>
      <c r="C15" s="106"/>
      <c r="D15" s="127"/>
      <c r="E15" s="128"/>
      <c r="F15" s="129"/>
      <c r="G15" s="75"/>
      <c r="H15" s="73">
        <f>H14+G15</f>
        <v>55000</v>
      </c>
      <c r="I15" s="98"/>
    </row>
    <row r="16" spans="1:9" s="99" customFormat="1" ht="11.15" customHeight="1" x14ac:dyDescent="0.25">
      <c r="A16" s="96">
        <v>3</v>
      </c>
      <c r="B16" s="107"/>
      <c r="C16" s="106"/>
      <c r="D16" s="127"/>
      <c r="E16" s="128"/>
      <c r="F16" s="129"/>
      <c r="G16" s="75"/>
      <c r="H16" s="73">
        <f t="shared" ref="H16:H43" si="5">H15+G16</f>
        <v>55000</v>
      </c>
      <c r="I16" s="98"/>
    </row>
    <row r="17" spans="1:9" s="99" customFormat="1" ht="11.15" customHeight="1" x14ac:dyDescent="0.25">
      <c r="A17" s="96">
        <v>4</v>
      </c>
      <c r="B17" s="107"/>
      <c r="C17" s="106"/>
      <c r="D17" s="127"/>
      <c r="E17" s="128"/>
      <c r="F17" s="129"/>
      <c r="G17" s="75"/>
      <c r="H17" s="73">
        <f t="shared" si="5"/>
        <v>55000</v>
      </c>
      <c r="I17" s="98"/>
    </row>
    <row r="18" spans="1:9" s="99" customFormat="1" ht="11.15" customHeight="1" x14ac:dyDescent="0.25">
      <c r="A18" s="96">
        <v>5</v>
      </c>
      <c r="B18" s="107"/>
      <c r="C18" s="106"/>
      <c r="D18" s="127"/>
      <c r="E18" s="128"/>
      <c r="F18" s="129"/>
      <c r="G18" s="75"/>
      <c r="H18" s="73">
        <f t="shared" si="5"/>
        <v>55000</v>
      </c>
      <c r="I18" s="98"/>
    </row>
    <row r="19" spans="1:9" s="99" customFormat="1" ht="11.15" customHeight="1" x14ac:dyDescent="0.25">
      <c r="A19" s="96">
        <v>6</v>
      </c>
      <c r="B19" s="107"/>
      <c r="C19" s="106"/>
      <c r="D19" s="127"/>
      <c r="E19" s="128"/>
      <c r="F19" s="129"/>
      <c r="G19" s="75"/>
      <c r="H19" s="73">
        <f t="shared" si="5"/>
        <v>55000</v>
      </c>
      <c r="I19" s="98"/>
    </row>
    <row r="20" spans="1:9" s="99" customFormat="1" ht="11.15" customHeight="1" x14ac:dyDescent="0.25">
      <c r="A20" s="96">
        <v>7</v>
      </c>
      <c r="B20" s="107"/>
      <c r="C20" s="106"/>
      <c r="D20" s="127"/>
      <c r="E20" s="128"/>
      <c r="F20" s="129"/>
      <c r="G20" s="75"/>
      <c r="H20" s="73">
        <f t="shared" si="5"/>
        <v>55000</v>
      </c>
      <c r="I20" s="98"/>
    </row>
    <row r="21" spans="1:9" s="99" customFormat="1" ht="11.15" customHeight="1" x14ac:dyDescent="0.25">
      <c r="A21" s="96">
        <v>8</v>
      </c>
      <c r="B21" s="107"/>
      <c r="C21" s="106"/>
      <c r="D21" s="127"/>
      <c r="E21" s="128"/>
      <c r="F21" s="129"/>
      <c r="G21" s="75"/>
      <c r="H21" s="73">
        <f t="shared" si="5"/>
        <v>55000</v>
      </c>
      <c r="I21" s="98"/>
    </row>
    <row r="22" spans="1:9" s="99" customFormat="1" ht="11.15" customHeight="1" x14ac:dyDescent="0.25">
      <c r="A22" s="96">
        <v>9</v>
      </c>
      <c r="B22" s="107"/>
      <c r="C22" s="106"/>
      <c r="D22" s="127"/>
      <c r="E22" s="128"/>
      <c r="F22" s="129"/>
      <c r="G22" s="75"/>
      <c r="H22" s="73">
        <f t="shared" si="5"/>
        <v>55000</v>
      </c>
      <c r="I22" s="98"/>
    </row>
    <row r="23" spans="1:9" s="99" customFormat="1" ht="11.15" customHeight="1" x14ac:dyDescent="0.25">
      <c r="A23" s="96">
        <v>10</v>
      </c>
      <c r="B23" s="107"/>
      <c r="C23" s="106"/>
      <c r="D23" s="127"/>
      <c r="E23" s="128"/>
      <c r="F23" s="129"/>
      <c r="G23" s="75"/>
      <c r="H23" s="73">
        <f t="shared" si="5"/>
        <v>55000</v>
      </c>
      <c r="I23" s="98"/>
    </row>
    <row r="24" spans="1:9" s="99" customFormat="1" ht="11.15" customHeight="1" x14ac:dyDescent="0.25">
      <c r="A24" s="96">
        <v>11</v>
      </c>
      <c r="B24" s="107"/>
      <c r="C24" s="106"/>
      <c r="D24" s="127"/>
      <c r="E24" s="128"/>
      <c r="F24" s="129"/>
      <c r="G24" s="75"/>
      <c r="H24" s="73">
        <f t="shared" si="5"/>
        <v>55000</v>
      </c>
      <c r="I24" s="98"/>
    </row>
    <row r="25" spans="1:9" s="99" customFormat="1" ht="11.15" customHeight="1" x14ac:dyDescent="0.25">
      <c r="A25" s="96">
        <v>12</v>
      </c>
      <c r="B25" s="107"/>
      <c r="C25" s="106"/>
      <c r="D25" s="127"/>
      <c r="E25" s="128"/>
      <c r="F25" s="129"/>
      <c r="G25" s="75"/>
      <c r="H25" s="73">
        <f t="shared" si="5"/>
        <v>55000</v>
      </c>
      <c r="I25" s="98"/>
    </row>
    <row r="26" spans="1:9" s="2" customFormat="1" ht="11.15" customHeight="1" x14ac:dyDescent="0.25">
      <c r="A26" s="96">
        <v>13</v>
      </c>
      <c r="B26" s="107"/>
      <c r="C26" s="106"/>
      <c r="D26" s="127"/>
      <c r="E26" s="128"/>
      <c r="F26" s="129"/>
      <c r="G26" s="75"/>
      <c r="H26" s="73">
        <f t="shared" si="5"/>
        <v>55000</v>
      </c>
      <c r="I26" s="98"/>
    </row>
    <row r="27" spans="1:9" s="2" customFormat="1" ht="11.15" customHeight="1" x14ac:dyDescent="0.25">
      <c r="A27" s="96">
        <v>14</v>
      </c>
      <c r="B27" s="107"/>
      <c r="C27" s="106"/>
      <c r="D27" s="127"/>
      <c r="E27" s="128"/>
      <c r="F27" s="129"/>
      <c r="G27" s="75"/>
      <c r="H27" s="73">
        <f t="shared" si="5"/>
        <v>55000</v>
      </c>
      <c r="I27" s="98"/>
    </row>
    <row r="28" spans="1:9" s="2" customFormat="1" ht="11.15" customHeight="1" x14ac:dyDescent="0.25">
      <c r="A28" s="96">
        <v>15</v>
      </c>
      <c r="B28" s="107"/>
      <c r="C28" s="106"/>
      <c r="D28" s="127"/>
      <c r="E28" s="128"/>
      <c r="F28" s="129"/>
      <c r="G28" s="75"/>
      <c r="H28" s="73">
        <f t="shared" si="5"/>
        <v>55000</v>
      </c>
      <c r="I28" s="98"/>
    </row>
    <row r="29" spans="1:9" s="2" customFormat="1" ht="11.15" customHeight="1" x14ac:dyDescent="0.25">
      <c r="A29" s="96">
        <v>16</v>
      </c>
      <c r="B29" s="97"/>
      <c r="C29" s="106"/>
      <c r="D29" s="127"/>
      <c r="E29" s="128"/>
      <c r="F29" s="129"/>
      <c r="G29" s="75"/>
      <c r="H29" s="73">
        <f t="shared" si="5"/>
        <v>55000</v>
      </c>
      <c r="I29" s="98"/>
    </row>
    <row r="30" spans="1:9" s="2" customFormat="1" ht="11.15" customHeight="1" x14ac:dyDescent="0.25">
      <c r="A30" s="96">
        <v>17</v>
      </c>
      <c r="B30" s="97"/>
      <c r="C30" s="106"/>
      <c r="D30" s="127"/>
      <c r="E30" s="128"/>
      <c r="F30" s="129"/>
      <c r="G30" s="75"/>
      <c r="H30" s="73">
        <f t="shared" si="5"/>
        <v>55000</v>
      </c>
      <c r="I30" s="98"/>
    </row>
    <row r="31" spans="1:9" s="2" customFormat="1" ht="11.15" customHeight="1" x14ac:dyDescent="0.25">
      <c r="A31" s="49">
        <v>18</v>
      </c>
      <c r="B31" s="29"/>
      <c r="C31" s="77"/>
      <c r="D31" s="130"/>
      <c r="E31" s="131"/>
      <c r="F31" s="132"/>
      <c r="G31" s="30"/>
      <c r="H31" s="31">
        <f t="shared" si="5"/>
        <v>55000</v>
      </c>
      <c r="I31" s="68"/>
    </row>
    <row r="32" spans="1:9" s="2" customFormat="1" ht="11.15" customHeight="1" x14ac:dyDescent="0.25">
      <c r="A32" s="49">
        <v>19</v>
      </c>
      <c r="B32" s="29"/>
      <c r="C32" s="77"/>
      <c r="D32" s="130"/>
      <c r="E32" s="131"/>
      <c r="F32" s="132"/>
      <c r="G32" s="30"/>
      <c r="H32" s="31">
        <f t="shared" si="5"/>
        <v>55000</v>
      </c>
      <c r="I32" s="68"/>
    </row>
    <row r="33" spans="1:9" s="2" customFormat="1" ht="11.15" customHeight="1" x14ac:dyDescent="0.25">
      <c r="A33" s="49">
        <v>20</v>
      </c>
      <c r="B33" s="29"/>
      <c r="C33" s="77"/>
      <c r="D33" s="130"/>
      <c r="E33" s="131"/>
      <c r="F33" s="132"/>
      <c r="G33" s="30"/>
      <c r="H33" s="31">
        <f t="shared" si="5"/>
        <v>55000</v>
      </c>
      <c r="I33" s="68"/>
    </row>
    <row r="34" spans="1:9" s="2" customFormat="1" ht="11.15" customHeight="1" x14ac:dyDescent="0.25">
      <c r="A34" s="49">
        <v>21</v>
      </c>
      <c r="B34" s="29"/>
      <c r="C34" s="77"/>
      <c r="D34" s="130"/>
      <c r="E34" s="131"/>
      <c r="F34" s="132"/>
      <c r="G34" s="30"/>
      <c r="H34" s="31">
        <f t="shared" si="5"/>
        <v>55000</v>
      </c>
      <c r="I34" s="68"/>
    </row>
    <row r="35" spans="1:9" s="2" customFormat="1" ht="11.15" customHeight="1" x14ac:dyDescent="0.25">
      <c r="A35" s="49">
        <v>22</v>
      </c>
      <c r="B35" s="29"/>
      <c r="C35" s="77"/>
      <c r="D35" s="130"/>
      <c r="E35" s="131"/>
      <c r="F35" s="132"/>
      <c r="G35" s="30"/>
      <c r="H35" s="31">
        <f t="shared" si="5"/>
        <v>55000</v>
      </c>
      <c r="I35" s="68"/>
    </row>
    <row r="36" spans="1:9" s="2" customFormat="1" ht="11.15" customHeight="1" x14ac:dyDescent="0.25">
      <c r="A36" s="49">
        <v>23</v>
      </c>
      <c r="B36" s="29"/>
      <c r="C36" s="77"/>
      <c r="D36" s="130"/>
      <c r="E36" s="131"/>
      <c r="F36" s="132"/>
      <c r="G36" s="30"/>
      <c r="H36" s="31">
        <f t="shared" si="5"/>
        <v>55000</v>
      </c>
      <c r="I36" s="68"/>
    </row>
    <row r="37" spans="1:9" s="2" customFormat="1" ht="11.15" customHeight="1" x14ac:dyDescent="0.25">
      <c r="A37" s="49">
        <v>24</v>
      </c>
      <c r="B37" s="29"/>
      <c r="C37" s="77"/>
      <c r="D37" s="130"/>
      <c r="E37" s="131"/>
      <c r="F37" s="132"/>
      <c r="G37" s="34"/>
      <c r="H37" s="31">
        <f t="shared" si="5"/>
        <v>55000</v>
      </c>
      <c r="I37" s="68"/>
    </row>
    <row r="38" spans="1:9" s="2" customFormat="1" ht="11.15" customHeight="1" x14ac:dyDescent="0.25">
      <c r="A38" s="49">
        <v>25</v>
      </c>
      <c r="B38" s="29"/>
      <c r="C38" s="77"/>
      <c r="D38" s="130"/>
      <c r="E38" s="131"/>
      <c r="F38" s="132"/>
      <c r="G38" s="34"/>
      <c r="H38" s="31">
        <f t="shared" si="5"/>
        <v>55000</v>
      </c>
      <c r="I38" s="68"/>
    </row>
    <row r="39" spans="1:9" s="2" customFormat="1" ht="11.15" customHeight="1" x14ac:dyDescent="0.25">
      <c r="A39" s="49">
        <v>26</v>
      </c>
      <c r="B39" s="29"/>
      <c r="C39" s="77"/>
      <c r="D39" s="130"/>
      <c r="E39" s="131"/>
      <c r="F39" s="132"/>
      <c r="G39" s="30"/>
      <c r="H39" s="31">
        <f t="shared" si="5"/>
        <v>55000</v>
      </c>
      <c r="I39" s="68"/>
    </row>
    <row r="40" spans="1:9" s="2" customFormat="1" ht="11.15" customHeight="1" x14ac:dyDescent="0.25">
      <c r="A40" s="49">
        <v>27</v>
      </c>
      <c r="B40" s="32"/>
      <c r="C40" s="77"/>
      <c r="D40" s="130"/>
      <c r="E40" s="131"/>
      <c r="F40" s="132"/>
      <c r="G40" s="30"/>
      <c r="H40" s="31">
        <f t="shared" si="5"/>
        <v>55000</v>
      </c>
      <c r="I40" s="68"/>
    </row>
    <row r="41" spans="1:9" s="2" customFormat="1" ht="11.15" customHeight="1" x14ac:dyDescent="0.25">
      <c r="A41" s="49">
        <v>28</v>
      </c>
      <c r="B41" s="32"/>
      <c r="C41" s="77"/>
      <c r="D41" s="130"/>
      <c r="E41" s="131"/>
      <c r="F41" s="132"/>
      <c r="G41" s="30"/>
      <c r="H41" s="31">
        <f t="shared" si="5"/>
        <v>55000</v>
      </c>
      <c r="I41" s="68"/>
    </row>
    <row r="42" spans="1:9" s="2" customFormat="1" ht="11.15" customHeight="1" x14ac:dyDescent="0.25">
      <c r="A42" s="49">
        <v>29</v>
      </c>
      <c r="B42" s="29"/>
      <c r="C42" s="77"/>
      <c r="D42" s="130"/>
      <c r="E42" s="131"/>
      <c r="F42" s="132"/>
      <c r="G42" s="30"/>
      <c r="H42" s="31">
        <f t="shared" si="5"/>
        <v>55000</v>
      </c>
      <c r="I42" s="68"/>
    </row>
    <row r="43" spans="1:9" s="2" customFormat="1" ht="11.15" customHeight="1" x14ac:dyDescent="0.25">
      <c r="A43" s="49">
        <v>30</v>
      </c>
      <c r="B43" s="32"/>
      <c r="C43" s="77"/>
      <c r="D43" s="130"/>
      <c r="E43" s="131"/>
      <c r="F43" s="132"/>
      <c r="G43" s="30"/>
      <c r="H43" s="31">
        <f t="shared" si="5"/>
        <v>55000</v>
      </c>
      <c r="I43" s="68"/>
    </row>
    <row r="44" spans="1:9" s="2" customFormat="1" ht="13" x14ac:dyDescent="0.25">
      <c r="A44" s="141" t="s">
        <v>14</v>
      </c>
      <c r="B44" s="142"/>
      <c r="C44" s="142"/>
      <c r="D44" s="142"/>
      <c r="E44" s="142"/>
      <c r="F44" s="143"/>
      <c r="G44" s="50">
        <f>SUM(G14:G43)</f>
        <v>55000</v>
      </c>
      <c r="H44" s="50"/>
      <c r="I44" s="9"/>
    </row>
    <row r="45" spans="1:9" s="2" customFormat="1" ht="10.5" customHeight="1" x14ac:dyDescent="0.25">
      <c r="A45" s="10"/>
      <c r="B45" s="52" t="s">
        <v>9</v>
      </c>
      <c r="C45" s="41"/>
      <c r="D45" s="38"/>
      <c r="E45" s="38"/>
      <c r="F45" s="38"/>
      <c r="G45" s="38"/>
      <c r="H45" s="136" t="s">
        <v>22</v>
      </c>
      <c r="I45" s="137"/>
    </row>
    <row r="46" spans="1:9" s="2" customFormat="1" ht="10.5" customHeight="1" x14ac:dyDescent="0.25">
      <c r="A46" s="21"/>
      <c r="B46" s="44" t="s">
        <v>23</v>
      </c>
      <c r="C46" s="38"/>
      <c r="D46" s="38"/>
      <c r="E46" s="38"/>
      <c r="F46" s="38"/>
      <c r="G46" s="38"/>
      <c r="H46" s="11" t="s">
        <v>12</v>
      </c>
      <c r="I46" s="12" t="s">
        <v>8</v>
      </c>
    </row>
    <row r="47" spans="1:9" s="2" customFormat="1" ht="10.5" customHeight="1" x14ac:dyDescent="0.25">
      <c r="A47" s="21"/>
      <c r="B47" s="44" t="s">
        <v>3</v>
      </c>
      <c r="C47" s="38"/>
      <c r="D47" s="38"/>
      <c r="E47" s="38"/>
      <c r="F47" s="38"/>
      <c r="G47" s="38"/>
      <c r="H47" s="13" t="s">
        <v>63</v>
      </c>
      <c r="I47" s="18">
        <f>SUMIF($I$13:$I$44,H47,$G$13:$G$44)</f>
        <v>0</v>
      </c>
    </row>
    <row r="48" spans="1:9" s="2" customFormat="1" ht="10.5" customHeight="1" x14ac:dyDescent="0.25">
      <c r="A48" s="21"/>
      <c r="B48" s="44" t="s">
        <v>0</v>
      </c>
      <c r="C48" s="38"/>
      <c r="D48" s="38"/>
      <c r="E48" s="38"/>
      <c r="F48" s="38"/>
      <c r="G48" s="38"/>
      <c r="H48" s="14" t="s">
        <v>61</v>
      </c>
      <c r="I48" s="18">
        <f>SUMIF($I$13:$I$44,H48,$G$13:$G$44)</f>
        <v>0</v>
      </c>
    </row>
    <row r="49" spans="1:9" s="2" customFormat="1" ht="10.5" customHeight="1" x14ac:dyDescent="0.25">
      <c r="A49" s="21"/>
      <c r="B49" s="44" t="s">
        <v>4</v>
      </c>
      <c r="C49" s="38"/>
      <c r="D49" s="38"/>
      <c r="E49" s="38"/>
      <c r="F49" s="38"/>
      <c r="G49" s="38"/>
      <c r="H49" s="14" t="s">
        <v>68</v>
      </c>
      <c r="I49" s="18">
        <f>SUMIF($I$13:$I$44,H49,$G$13:$G$44)</f>
        <v>0</v>
      </c>
    </row>
    <row r="50" spans="1:9" s="2" customFormat="1" ht="10.5" customHeight="1" x14ac:dyDescent="0.25">
      <c r="A50" s="21"/>
      <c r="B50" s="44" t="s">
        <v>54</v>
      </c>
      <c r="C50" s="38"/>
      <c r="D50" s="38"/>
      <c r="E50" s="38"/>
      <c r="F50" s="38"/>
      <c r="G50" s="38"/>
      <c r="H50" s="14" t="s">
        <v>67</v>
      </c>
      <c r="I50" s="18">
        <f>SUMIF($I$13:$I$44,H50,$G$13:$G$44)</f>
        <v>0</v>
      </c>
    </row>
    <row r="51" spans="1:9" s="2" customFormat="1" ht="10.5" customHeight="1" x14ac:dyDescent="0.25">
      <c r="A51" s="21"/>
      <c r="B51" s="44" t="s">
        <v>1</v>
      </c>
      <c r="C51" s="38"/>
      <c r="D51" s="38"/>
      <c r="E51" s="38"/>
      <c r="F51" s="38"/>
      <c r="G51" s="38"/>
      <c r="H51" s="14" t="s">
        <v>55</v>
      </c>
      <c r="I51" s="18">
        <f>SUMIF($I$13:$I$44,H51,$G$13:$G$44)</f>
        <v>0</v>
      </c>
    </row>
    <row r="52" spans="1:9" s="2" customFormat="1" ht="10.5" customHeight="1" x14ac:dyDescent="0.25">
      <c r="A52" s="21"/>
      <c r="B52" s="44" t="s">
        <v>2</v>
      </c>
      <c r="C52" s="38"/>
      <c r="D52" s="38"/>
      <c r="E52" s="38"/>
      <c r="F52" s="38"/>
      <c r="G52" s="38"/>
      <c r="H52" s="14" t="s">
        <v>50</v>
      </c>
      <c r="I52" s="18">
        <f>SUMIF($I$13:$I$44,H52,$G$13:$G$44)</f>
        <v>55000</v>
      </c>
    </row>
    <row r="53" spans="1:9" s="2" customFormat="1" ht="10.5" customHeight="1" x14ac:dyDescent="0.25">
      <c r="A53" s="21"/>
      <c r="C53" s="41"/>
      <c r="D53" s="38"/>
      <c r="E53" s="38"/>
      <c r="F53" s="38"/>
      <c r="G53" s="38"/>
      <c r="H53" s="51" t="s">
        <v>17</v>
      </c>
      <c r="I53" s="19">
        <f>SUM(I47:I52)</f>
        <v>55000</v>
      </c>
    </row>
    <row r="54" spans="1:9" s="2" customFormat="1" ht="10.5" customHeight="1" x14ac:dyDescent="0.25">
      <c r="A54" s="21"/>
      <c r="B54" s="44"/>
      <c r="C54" s="41"/>
      <c r="D54" s="38"/>
      <c r="E54" s="38"/>
      <c r="F54" s="38"/>
      <c r="G54" s="38"/>
      <c r="I54" s="15"/>
    </row>
    <row r="59" spans="1:9" x14ac:dyDescent="0.25">
      <c r="B59" s="22"/>
    </row>
    <row r="60" spans="1:9" x14ac:dyDescent="0.25">
      <c r="B60" s="22"/>
    </row>
    <row r="61" spans="1:9" x14ac:dyDescent="0.25">
      <c r="B61" s="22"/>
    </row>
    <row r="62" spans="1:9" x14ac:dyDescent="0.25">
      <c r="B62" s="22"/>
    </row>
    <row r="63" spans="1:9" x14ac:dyDescent="0.25">
      <c r="B63" s="22"/>
    </row>
  </sheetData>
  <mergeCells count="36">
    <mergeCell ref="D43:F43"/>
    <mergeCell ref="D41:F41"/>
    <mergeCell ref="D42:F42"/>
    <mergeCell ref="A1:I1"/>
    <mergeCell ref="H45:I45"/>
    <mergeCell ref="B3:B11"/>
    <mergeCell ref="A44:F44"/>
    <mergeCell ref="D13:F13"/>
    <mergeCell ref="D38:F38"/>
    <mergeCell ref="D28:F28"/>
    <mergeCell ref="D29:F29"/>
    <mergeCell ref="D30:F30"/>
    <mergeCell ref="D34:F34"/>
    <mergeCell ref="D16:F16"/>
    <mergeCell ref="D35:F35"/>
    <mergeCell ref="D19:F19"/>
    <mergeCell ref="D36:F36"/>
    <mergeCell ref="D37:F37"/>
    <mergeCell ref="D40:F40"/>
    <mergeCell ref="D39:F39"/>
    <mergeCell ref="D31:F31"/>
    <mergeCell ref="D32:F32"/>
    <mergeCell ref="D33:F33"/>
    <mergeCell ref="F2:G2"/>
    <mergeCell ref="D24:F24"/>
    <mergeCell ref="D25:F25"/>
    <mergeCell ref="D26:F26"/>
    <mergeCell ref="D27:F27"/>
    <mergeCell ref="D20:F20"/>
    <mergeCell ref="D21:F21"/>
    <mergeCell ref="D22:F22"/>
    <mergeCell ref="D23:F23"/>
    <mergeCell ref="D14:F14"/>
    <mergeCell ref="D15:F15"/>
    <mergeCell ref="D17:F17"/>
    <mergeCell ref="D18:F18"/>
  </mergeCells>
  <phoneticPr fontId="12" type="noConversion"/>
  <dataValidations count="1">
    <dataValidation type="list" allowBlank="1" showInputMessage="1" showErrorMessage="1" sqref="C14:C43" xr:uid="{00000000-0002-0000-0200-000000000000}">
      <formula1>$C$4:$C$10</formula1>
    </dataValidation>
  </dataValidations>
  <printOptions horizontalCentered="1"/>
  <pageMargins left="0.19680555164813995" right="0.19680555164813995" top="0.59041666984558105" bottom="0.27555555105209351" header="0" footer="0.1180555522441864"/>
  <pageSetup paperSize="9" scale="80" orientation="portrait" verticalDpi="300" r:id="rId1"/>
  <headerFooter>
    <oddFooter>&amp;C&amp;"맑은 고딕,Regular"&amp;P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63"/>
  <sheetViews>
    <sheetView view="pageBreakPreview" topLeftCell="A11" zoomScaleNormal="100" zoomScaleSheetLayoutView="100" workbookViewId="0">
      <selection activeCell="B50" sqref="B50:B52"/>
    </sheetView>
  </sheetViews>
  <sheetFormatPr defaultColWidth="8.9140625" defaultRowHeight="14" x14ac:dyDescent="0.25"/>
  <cols>
    <col min="1" max="1" width="3.4140625" style="1" customWidth="1"/>
    <col min="2" max="2" width="9.6640625" style="20" customWidth="1"/>
    <col min="3" max="3" width="12.4140625" style="5" bestFit="1" customWidth="1"/>
    <col min="4" max="4" width="9.9140625" style="1" bestFit="1" customWidth="1"/>
    <col min="5" max="5" width="7.9140625" style="1" bestFit="1" customWidth="1"/>
    <col min="6" max="6" width="9.08203125" style="1" bestFit="1" customWidth="1"/>
    <col min="7" max="7" width="9.9140625" style="1" bestFit="1" customWidth="1"/>
    <col min="8" max="9" width="10.75" style="1" bestFit="1" customWidth="1"/>
    <col min="10" max="11" width="10.25" style="1" bestFit="1" customWidth="1"/>
    <col min="12" max="16384" width="8.9140625" style="1"/>
  </cols>
  <sheetData>
    <row r="1" spans="1:15" ht="23.65" customHeight="1" x14ac:dyDescent="0.45">
      <c r="A1" s="147" t="str">
        <f>"경비관리표("&amp;경비총괄!A9&amp;")"</f>
        <v>경비관리표(2월)</v>
      </c>
      <c r="B1" s="148"/>
      <c r="C1" s="148"/>
      <c r="D1" s="148"/>
      <c r="E1" s="148"/>
      <c r="F1" s="148"/>
      <c r="G1" s="148"/>
      <c r="H1" s="148"/>
      <c r="I1" s="149"/>
      <c r="J1" s="67"/>
      <c r="K1" s="67"/>
    </row>
    <row r="2" spans="1:15" ht="2.25" customHeight="1" x14ac:dyDescent="0.25">
      <c r="A2" s="25"/>
      <c r="B2" s="23"/>
      <c r="C2" s="24"/>
      <c r="D2" s="24"/>
      <c r="E2" s="24"/>
      <c r="F2" s="126"/>
      <c r="G2" s="126"/>
      <c r="H2" s="26"/>
      <c r="I2" s="27"/>
    </row>
    <row r="3" spans="1:15" s="38" customFormat="1" ht="12" x14ac:dyDescent="0.25">
      <c r="A3" s="35"/>
      <c r="B3" s="138" t="s">
        <v>44</v>
      </c>
      <c r="C3" s="84" t="s">
        <v>33</v>
      </c>
      <c r="D3" s="84" t="s">
        <v>5</v>
      </c>
      <c r="E3" s="84" t="s">
        <v>16</v>
      </c>
      <c r="F3" s="85" t="s">
        <v>10</v>
      </c>
      <c r="G3" s="93" t="s">
        <v>26</v>
      </c>
      <c r="H3" s="36"/>
      <c r="I3" s="37"/>
    </row>
    <row r="4" spans="1:15" s="38" customFormat="1" ht="12" x14ac:dyDescent="0.25">
      <c r="A4" s="35"/>
      <c r="B4" s="139"/>
      <c r="C4" s="86" t="s">
        <v>15</v>
      </c>
      <c r="D4" s="80">
        <f>VLOOKUP($C4,'0001'!$C$3:$G$11,5,0)</f>
        <v>4000000</v>
      </c>
      <c r="E4" s="80">
        <f t="shared" ref="E4:E10" si="0">SUMIF($C$13:$C$44,$C4,$G$13:$G$44)</f>
        <v>112000</v>
      </c>
      <c r="F4" s="80">
        <f>'0001'!F4+E4</f>
        <v>112000</v>
      </c>
      <c r="G4" s="89">
        <f t="shared" ref="G4:G10" si="1">D4-E4</f>
        <v>3888000</v>
      </c>
      <c r="H4" s="36"/>
      <c r="I4" s="37"/>
    </row>
    <row r="5" spans="1:15" s="38" customFormat="1" ht="12" x14ac:dyDescent="0.25">
      <c r="A5" s="35"/>
      <c r="B5" s="139"/>
      <c r="C5" s="86" t="s">
        <v>31</v>
      </c>
      <c r="D5" s="80">
        <f>VLOOKUP($C5,'0001'!$C$3:$G$11,5,0)</f>
        <v>2000000</v>
      </c>
      <c r="E5" s="80">
        <f t="shared" si="0"/>
        <v>0</v>
      </c>
      <c r="F5" s="80">
        <f>'0001'!F5+E5</f>
        <v>0</v>
      </c>
      <c r="G5" s="89">
        <f t="shared" si="1"/>
        <v>2000000</v>
      </c>
      <c r="H5" s="36"/>
      <c r="I5" s="37"/>
    </row>
    <row r="6" spans="1:15" s="38" customFormat="1" ht="12" x14ac:dyDescent="0.25">
      <c r="A6" s="35"/>
      <c r="B6" s="139"/>
      <c r="C6" s="86" t="s">
        <v>18</v>
      </c>
      <c r="D6" s="80">
        <f>VLOOKUP($C6,'0001'!$C$3:$G$11,5,0)</f>
        <v>2000000</v>
      </c>
      <c r="E6" s="80">
        <f t="shared" si="0"/>
        <v>0</v>
      </c>
      <c r="F6" s="80">
        <f>'0001'!F6+E6</f>
        <v>0</v>
      </c>
      <c r="G6" s="89">
        <f t="shared" si="1"/>
        <v>2000000</v>
      </c>
      <c r="H6" s="36"/>
      <c r="I6" s="37"/>
    </row>
    <row r="7" spans="1:15" s="38" customFormat="1" ht="12" x14ac:dyDescent="0.25">
      <c r="A7" s="35"/>
      <c r="B7" s="139"/>
      <c r="C7" s="86" t="s">
        <v>7</v>
      </c>
      <c r="D7" s="80">
        <f>VLOOKUP($C7,'0001'!$C$3:$G$11,5,0)</f>
        <v>2000000</v>
      </c>
      <c r="E7" s="80">
        <f t="shared" si="0"/>
        <v>0</v>
      </c>
      <c r="F7" s="80">
        <f>'0001'!F7+E7</f>
        <v>0</v>
      </c>
      <c r="G7" s="89">
        <f t="shared" si="1"/>
        <v>2000000</v>
      </c>
      <c r="H7" s="42"/>
      <c r="I7" s="37"/>
    </row>
    <row r="8" spans="1:15" s="38" customFormat="1" ht="12" x14ac:dyDescent="0.25">
      <c r="A8" s="35"/>
      <c r="B8" s="139"/>
      <c r="C8" s="86" t="s">
        <v>52</v>
      </c>
      <c r="D8" s="80">
        <f>VLOOKUP($C8,'0001'!$C$3:$G$11,5,0)</f>
        <v>945000</v>
      </c>
      <c r="E8" s="80">
        <f t="shared" si="0"/>
        <v>0</v>
      </c>
      <c r="F8" s="80">
        <f>'0001'!F8+E8</f>
        <v>55000</v>
      </c>
      <c r="G8" s="89">
        <f t="shared" ref="G8" si="2">D8-E8</f>
        <v>945000</v>
      </c>
      <c r="H8" s="42"/>
      <c r="I8" s="37"/>
    </row>
    <row r="9" spans="1:15" s="38" customFormat="1" ht="12" x14ac:dyDescent="0.25">
      <c r="A9" s="35"/>
      <c r="B9" s="139"/>
      <c r="C9" s="86" t="s">
        <v>45</v>
      </c>
      <c r="D9" s="80">
        <f>VLOOKUP($C9,'0001'!$C$3:$G$11,5,0)</f>
        <v>4000000</v>
      </c>
      <c r="E9" s="80">
        <f t="shared" si="0"/>
        <v>100000</v>
      </c>
      <c r="F9" s="80">
        <f>'0001'!F9+E9</f>
        <v>100000</v>
      </c>
      <c r="G9" s="89">
        <f t="shared" si="1"/>
        <v>3900000</v>
      </c>
      <c r="H9" s="43"/>
      <c r="I9" s="37"/>
    </row>
    <row r="10" spans="1:15" s="38" customFormat="1" ht="12" x14ac:dyDescent="0.25">
      <c r="A10" s="35"/>
      <c r="B10" s="139"/>
      <c r="C10" s="87" t="s">
        <v>20</v>
      </c>
      <c r="D10" s="83">
        <f>VLOOKUP($C10,'0001'!$C$3:$G$11,5,0)</f>
        <v>2000000</v>
      </c>
      <c r="E10" s="83">
        <f t="shared" si="0"/>
        <v>0</v>
      </c>
      <c r="F10" s="83">
        <f>'0001'!F10+E10</f>
        <v>0</v>
      </c>
      <c r="G10" s="90">
        <f t="shared" si="1"/>
        <v>2000000</v>
      </c>
      <c r="H10" s="36"/>
      <c r="I10" s="37"/>
    </row>
    <row r="11" spans="1:15" s="38" customFormat="1" ht="12" x14ac:dyDescent="0.25">
      <c r="A11" s="35"/>
      <c r="B11" s="140"/>
      <c r="C11" s="78" t="s">
        <v>19</v>
      </c>
      <c r="D11" s="79">
        <f>SUM(D4:D10)</f>
        <v>16945000</v>
      </c>
      <c r="E11" s="79">
        <f>SUM(E4:E10)</f>
        <v>212000</v>
      </c>
      <c r="F11" s="79">
        <f>SUM(F4:F10)</f>
        <v>267000</v>
      </c>
      <c r="G11" s="79">
        <f>SUM(G4:G10)</f>
        <v>16733000</v>
      </c>
      <c r="H11" s="36"/>
      <c r="I11" s="37"/>
    </row>
    <row r="12" spans="1:15" s="38" customFormat="1" ht="6.4" customHeight="1" x14ac:dyDescent="0.25">
      <c r="A12" s="39"/>
      <c r="B12" s="40"/>
      <c r="C12" s="41"/>
      <c r="I12" s="76"/>
    </row>
    <row r="13" spans="1:15" s="2" customFormat="1" ht="13" x14ac:dyDescent="0.25">
      <c r="A13" s="6" t="s">
        <v>29</v>
      </c>
      <c r="B13" s="7" t="s">
        <v>41</v>
      </c>
      <c r="C13" s="7" t="s">
        <v>36</v>
      </c>
      <c r="D13" s="144" t="s">
        <v>13</v>
      </c>
      <c r="E13" s="145"/>
      <c r="F13" s="146"/>
      <c r="G13" s="8" t="s">
        <v>43</v>
      </c>
      <c r="H13" s="8" t="s">
        <v>25</v>
      </c>
      <c r="I13" s="9" t="s">
        <v>24</v>
      </c>
      <c r="K13" s="38"/>
      <c r="L13" s="38"/>
      <c r="M13" s="38"/>
      <c r="N13" s="38"/>
      <c r="O13" s="38"/>
    </row>
    <row r="14" spans="1:15" s="99" customFormat="1" ht="11.15" customHeight="1" x14ac:dyDescent="0.25">
      <c r="A14" s="103">
        <v>1</v>
      </c>
      <c r="B14" s="107">
        <v>44966</v>
      </c>
      <c r="C14" s="106" t="s">
        <v>15</v>
      </c>
      <c r="D14" s="127" t="s">
        <v>60</v>
      </c>
      <c r="E14" s="128"/>
      <c r="F14" s="129"/>
      <c r="G14" s="75">
        <v>112000</v>
      </c>
      <c r="H14" s="73">
        <f>G14</f>
        <v>112000</v>
      </c>
      <c r="I14" s="14" t="s">
        <v>61</v>
      </c>
      <c r="K14" s="119"/>
      <c r="L14" s="119"/>
      <c r="M14" s="119"/>
      <c r="N14" s="119"/>
      <c r="O14" s="119"/>
    </row>
    <row r="15" spans="1:15" s="99" customFormat="1" ht="11.15" customHeight="1" x14ac:dyDescent="0.25">
      <c r="A15" s="96">
        <v>2</v>
      </c>
      <c r="B15" s="107">
        <v>44968</v>
      </c>
      <c r="C15" s="106" t="s">
        <v>45</v>
      </c>
      <c r="D15" s="127" t="s">
        <v>62</v>
      </c>
      <c r="E15" s="128"/>
      <c r="F15" s="129"/>
      <c r="G15" s="75">
        <v>100000</v>
      </c>
      <c r="H15" s="73">
        <f>H14+G15</f>
        <v>212000</v>
      </c>
      <c r="I15" s="98" t="s">
        <v>61</v>
      </c>
      <c r="K15" s="119"/>
      <c r="L15" s="119"/>
      <c r="M15" s="119"/>
      <c r="N15" s="119"/>
      <c r="O15" s="119"/>
    </row>
    <row r="16" spans="1:15" s="99" customFormat="1" ht="11.15" customHeight="1" x14ac:dyDescent="0.25">
      <c r="A16" s="96">
        <v>3</v>
      </c>
      <c r="B16" s="107"/>
      <c r="C16" s="106"/>
      <c r="D16" s="127"/>
      <c r="E16" s="128"/>
      <c r="F16" s="129"/>
      <c r="G16" s="75"/>
      <c r="H16" s="73">
        <f t="shared" ref="H16:H43" si="3">H15+G16</f>
        <v>212000</v>
      </c>
      <c r="I16" s="98"/>
      <c r="K16" s="119"/>
      <c r="L16" s="119"/>
      <c r="M16" s="119"/>
      <c r="N16" s="119"/>
      <c r="O16" s="119"/>
    </row>
    <row r="17" spans="1:15" s="99" customFormat="1" ht="11.15" customHeight="1" x14ac:dyDescent="0.25">
      <c r="A17" s="96">
        <v>4</v>
      </c>
      <c r="B17" s="107"/>
      <c r="C17" s="106"/>
      <c r="D17" s="127"/>
      <c r="E17" s="128"/>
      <c r="F17" s="129"/>
      <c r="G17" s="75"/>
      <c r="H17" s="73">
        <f t="shared" si="3"/>
        <v>212000</v>
      </c>
      <c r="I17" s="98"/>
      <c r="K17" s="119"/>
      <c r="L17" s="119"/>
      <c r="M17" s="119"/>
      <c r="N17" s="119"/>
      <c r="O17" s="119"/>
    </row>
    <row r="18" spans="1:15" s="99" customFormat="1" ht="11.15" customHeight="1" x14ac:dyDescent="0.25">
      <c r="A18" s="96">
        <v>5</v>
      </c>
      <c r="B18" s="107"/>
      <c r="C18" s="106"/>
      <c r="D18" s="127"/>
      <c r="E18" s="128"/>
      <c r="F18" s="129"/>
      <c r="G18" s="75"/>
      <c r="H18" s="73">
        <f t="shared" si="3"/>
        <v>212000</v>
      </c>
      <c r="I18" s="98"/>
      <c r="K18" s="119"/>
      <c r="L18" s="119"/>
      <c r="M18" s="119"/>
      <c r="N18" s="119"/>
      <c r="O18" s="119"/>
    </row>
    <row r="19" spans="1:15" s="99" customFormat="1" ht="11.15" customHeight="1" x14ac:dyDescent="0.25">
      <c r="A19" s="96">
        <v>6</v>
      </c>
      <c r="B19" s="97"/>
      <c r="C19" s="106"/>
      <c r="D19" s="127"/>
      <c r="E19" s="128"/>
      <c r="F19" s="129"/>
      <c r="G19" s="75"/>
      <c r="H19" s="73">
        <f t="shared" si="3"/>
        <v>212000</v>
      </c>
      <c r="I19" s="98"/>
      <c r="K19" s="119"/>
      <c r="L19" s="119"/>
      <c r="M19" s="119"/>
      <c r="N19" s="119"/>
      <c r="O19" s="119"/>
    </row>
    <row r="20" spans="1:15" s="99" customFormat="1" ht="11.15" customHeight="1" x14ac:dyDescent="0.25">
      <c r="A20" s="96">
        <v>7</v>
      </c>
      <c r="B20" s="97"/>
      <c r="C20" s="106"/>
      <c r="D20" s="127"/>
      <c r="E20" s="128"/>
      <c r="F20" s="129"/>
      <c r="G20" s="75"/>
      <c r="H20" s="73">
        <f t="shared" si="3"/>
        <v>212000</v>
      </c>
      <c r="I20" s="98"/>
      <c r="K20" s="119"/>
      <c r="L20" s="119"/>
      <c r="M20" s="119"/>
      <c r="N20" s="119"/>
      <c r="O20" s="119"/>
    </row>
    <row r="21" spans="1:15" s="99" customFormat="1" ht="11.15" customHeight="1" x14ac:dyDescent="0.25">
      <c r="A21" s="96">
        <v>8</v>
      </c>
      <c r="B21" s="97"/>
      <c r="C21" s="106"/>
      <c r="D21" s="127"/>
      <c r="E21" s="128"/>
      <c r="F21" s="129"/>
      <c r="G21" s="75"/>
      <c r="H21" s="73">
        <f t="shared" si="3"/>
        <v>212000</v>
      </c>
      <c r="I21" s="98"/>
      <c r="K21" s="119"/>
      <c r="L21" s="119"/>
      <c r="M21" s="119"/>
      <c r="N21" s="119"/>
      <c r="O21" s="119"/>
    </row>
    <row r="22" spans="1:15" s="99" customFormat="1" ht="11.15" customHeight="1" x14ac:dyDescent="0.25">
      <c r="A22" s="96">
        <v>9</v>
      </c>
      <c r="B22" s="97"/>
      <c r="C22" s="106"/>
      <c r="D22" s="127"/>
      <c r="E22" s="128"/>
      <c r="F22" s="129"/>
      <c r="G22" s="75"/>
      <c r="H22" s="73">
        <f t="shared" si="3"/>
        <v>212000</v>
      </c>
      <c r="I22" s="98"/>
      <c r="K22" s="119"/>
      <c r="L22" s="119"/>
      <c r="M22" s="119"/>
      <c r="N22" s="119"/>
      <c r="O22" s="119"/>
    </row>
    <row r="23" spans="1:15" s="2" customFormat="1" ht="11.15" customHeight="1" x14ac:dyDescent="0.25">
      <c r="A23" s="49">
        <v>10</v>
      </c>
      <c r="B23" s="29"/>
      <c r="C23" s="77"/>
      <c r="D23" s="130"/>
      <c r="E23" s="131"/>
      <c r="F23" s="132"/>
      <c r="G23" s="30"/>
      <c r="H23" s="31">
        <f t="shared" si="3"/>
        <v>212000</v>
      </c>
      <c r="I23" s="68"/>
      <c r="K23" s="38"/>
      <c r="L23" s="38"/>
      <c r="M23" s="38"/>
      <c r="N23" s="38"/>
      <c r="O23" s="38"/>
    </row>
    <row r="24" spans="1:15" s="2" customFormat="1" ht="11.15" customHeight="1" x14ac:dyDescent="0.25">
      <c r="A24" s="49">
        <v>11</v>
      </c>
      <c r="B24" s="29"/>
      <c r="C24" s="77"/>
      <c r="D24" s="130"/>
      <c r="E24" s="131"/>
      <c r="F24" s="132"/>
      <c r="G24" s="30"/>
      <c r="H24" s="31">
        <f t="shared" si="3"/>
        <v>212000</v>
      </c>
      <c r="I24" s="68"/>
      <c r="K24" s="38"/>
      <c r="L24" s="38"/>
      <c r="M24" s="38"/>
      <c r="N24" s="38"/>
      <c r="O24" s="38"/>
    </row>
    <row r="25" spans="1:15" s="2" customFormat="1" ht="11.15" customHeight="1" x14ac:dyDescent="0.25">
      <c r="A25" s="49">
        <v>12</v>
      </c>
      <c r="B25" s="29"/>
      <c r="C25" s="77"/>
      <c r="D25" s="130"/>
      <c r="E25" s="131"/>
      <c r="F25" s="132"/>
      <c r="G25" s="30"/>
      <c r="H25" s="31">
        <f t="shared" si="3"/>
        <v>212000</v>
      </c>
      <c r="I25" s="68"/>
      <c r="K25" s="38"/>
      <c r="L25" s="38"/>
      <c r="M25" s="38"/>
      <c r="N25" s="38"/>
      <c r="O25" s="38"/>
    </row>
    <row r="26" spans="1:15" s="2" customFormat="1" ht="11.15" customHeight="1" x14ac:dyDescent="0.25">
      <c r="A26" s="49">
        <v>13</v>
      </c>
      <c r="B26" s="29"/>
      <c r="C26" s="77"/>
      <c r="D26" s="130"/>
      <c r="E26" s="131"/>
      <c r="F26" s="132"/>
      <c r="G26" s="30"/>
      <c r="H26" s="31">
        <f t="shared" si="3"/>
        <v>212000</v>
      </c>
      <c r="I26" s="68"/>
      <c r="K26" s="38"/>
      <c r="L26" s="38"/>
      <c r="M26" s="38"/>
      <c r="N26" s="38"/>
      <c r="O26" s="38"/>
    </row>
    <row r="27" spans="1:15" s="2" customFormat="1" ht="11.15" customHeight="1" x14ac:dyDescent="0.25">
      <c r="A27" s="49">
        <v>14</v>
      </c>
      <c r="B27" s="29"/>
      <c r="C27" s="77"/>
      <c r="D27" s="130"/>
      <c r="E27" s="131"/>
      <c r="F27" s="132"/>
      <c r="G27" s="34"/>
      <c r="H27" s="31">
        <f t="shared" si="3"/>
        <v>212000</v>
      </c>
      <c r="I27" s="68"/>
      <c r="K27" s="38"/>
      <c r="L27" s="38"/>
      <c r="M27" s="38"/>
      <c r="N27" s="38"/>
      <c r="O27" s="38"/>
    </row>
    <row r="28" spans="1:15" s="2" customFormat="1" ht="11.15" customHeight="1" x14ac:dyDescent="0.25">
      <c r="A28" s="49">
        <v>15</v>
      </c>
      <c r="B28" s="29"/>
      <c r="C28" s="77"/>
      <c r="D28" s="130"/>
      <c r="E28" s="131"/>
      <c r="F28" s="132"/>
      <c r="G28" s="30"/>
      <c r="H28" s="31">
        <f t="shared" si="3"/>
        <v>212000</v>
      </c>
      <c r="I28" s="68"/>
      <c r="K28" s="38"/>
      <c r="L28" s="38"/>
      <c r="M28" s="38"/>
      <c r="N28" s="38"/>
      <c r="O28" s="38"/>
    </row>
    <row r="29" spans="1:15" s="2" customFormat="1" ht="11.15" customHeight="1" x14ac:dyDescent="0.25">
      <c r="A29" s="49">
        <v>16</v>
      </c>
      <c r="B29" s="29"/>
      <c r="C29" s="77"/>
      <c r="D29" s="130"/>
      <c r="E29" s="131"/>
      <c r="F29" s="132"/>
      <c r="G29" s="30"/>
      <c r="H29" s="31">
        <f t="shared" si="3"/>
        <v>212000</v>
      </c>
      <c r="I29" s="68"/>
      <c r="K29" s="38"/>
      <c r="L29" s="38"/>
      <c r="M29" s="38"/>
      <c r="N29" s="38"/>
      <c r="O29" s="38"/>
    </row>
    <row r="30" spans="1:15" s="2" customFormat="1" ht="11.15" customHeight="1" x14ac:dyDescent="0.25">
      <c r="A30" s="49">
        <v>17</v>
      </c>
      <c r="B30" s="29"/>
      <c r="C30" s="77"/>
      <c r="D30" s="130"/>
      <c r="E30" s="131"/>
      <c r="F30" s="132"/>
      <c r="G30" s="34"/>
      <c r="H30" s="31">
        <f t="shared" si="3"/>
        <v>212000</v>
      </c>
      <c r="I30" s="68"/>
      <c r="K30" s="38"/>
      <c r="L30" s="38"/>
      <c r="M30" s="38"/>
      <c r="N30" s="38"/>
      <c r="O30" s="38"/>
    </row>
    <row r="31" spans="1:15" s="2" customFormat="1" ht="11.15" customHeight="1" x14ac:dyDescent="0.25">
      <c r="A31" s="49">
        <v>18</v>
      </c>
      <c r="B31" s="29"/>
      <c r="C31" s="77"/>
      <c r="D31" s="130"/>
      <c r="E31" s="131"/>
      <c r="F31" s="132"/>
      <c r="G31" s="30"/>
      <c r="H31" s="31">
        <f t="shared" si="3"/>
        <v>212000</v>
      </c>
      <c r="I31" s="68"/>
      <c r="K31" s="38"/>
      <c r="L31" s="38"/>
      <c r="M31" s="38"/>
      <c r="N31" s="38"/>
      <c r="O31" s="38"/>
    </row>
    <row r="32" spans="1:15" s="2" customFormat="1" ht="11.15" customHeight="1" x14ac:dyDescent="0.25">
      <c r="A32" s="49">
        <v>19</v>
      </c>
      <c r="B32" s="29"/>
      <c r="C32" s="77"/>
      <c r="D32" s="130"/>
      <c r="E32" s="131"/>
      <c r="F32" s="132"/>
      <c r="G32" s="30"/>
      <c r="H32" s="31">
        <f t="shared" si="3"/>
        <v>212000</v>
      </c>
      <c r="I32" s="68"/>
    </row>
    <row r="33" spans="1:9" s="2" customFormat="1" ht="11.15" customHeight="1" x14ac:dyDescent="0.25">
      <c r="A33" s="49">
        <v>20</v>
      </c>
      <c r="B33" s="29"/>
      <c r="C33" s="77"/>
      <c r="D33" s="130"/>
      <c r="E33" s="131"/>
      <c r="F33" s="132"/>
      <c r="G33" s="30"/>
      <c r="H33" s="31">
        <f t="shared" si="3"/>
        <v>212000</v>
      </c>
      <c r="I33" s="68"/>
    </row>
    <row r="34" spans="1:9" s="2" customFormat="1" ht="11.15" customHeight="1" x14ac:dyDescent="0.25">
      <c r="A34" s="49">
        <v>21</v>
      </c>
      <c r="B34" s="29"/>
      <c r="C34" s="77"/>
      <c r="D34" s="130"/>
      <c r="E34" s="131"/>
      <c r="F34" s="132"/>
      <c r="G34" s="30"/>
      <c r="H34" s="31">
        <f t="shared" si="3"/>
        <v>212000</v>
      </c>
      <c r="I34" s="68"/>
    </row>
    <row r="35" spans="1:9" s="2" customFormat="1" ht="11.15" customHeight="1" x14ac:dyDescent="0.25">
      <c r="A35" s="49">
        <v>22</v>
      </c>
      <c r="B35" s="29"/>
      <c r="C35" s="77"/>
      <c r="D35" s="130"/>
      <c r="E35" s="131"/>
      <c r="F35" s="132"/>
      <c r="G35" s="34"/>
      <c r="H35" s="31">
        <f t="shared" si="3"/>
        <v>212000</v>
      </c>
      <c r="I35" s="68"/>
    </row>
    <row r="36" spans="1:9" s="2" customFormat="1" ht="11.15" customHeight="1" x14ac:dyDescent="0.25">
      <c r="A36" s="49">
        <v>23</v>
      </c>
      <c r="B36" s="29"/>
      <c r="C36" s="77"/>
      <c r="D36" s="130"/>
      <c r="E36" s="131"/>
      <c r="F36" s="132"/>
      <c r="G36" s="34"/>
      <c r="H36" s="31">
        <f t="shared" si="3"/>
        <v>212000</v>
      </c>
      <c r="I36" s="68"/>
    </row>
    <row r="37" spans="1:9" s="2" customFormat="1" ht="11.15" customHeight="1" x14ac:dyDescent="0.25">
      <c r="A37" s="49">
        <v>24</v>
      </c>
      <c r="B37" s="29"/>
      <c r="C37" s="77"/>
      <c r="D37" s="130"/>
      <c r="E37" s="131"/>
      <c r="F37" s="132"/>
      <c r="G37" s="30"/>
      <c r="H37" s="31">
        <f t="shared" si="3"/>
        <v>212000</v>
      </c>
      <c r="I37" s="68"/>
    </row>
    <row r="38" spans="1:9" s="2" customFormat="1" ht="11.15" customHeight="1" x14ac:dyDescent="0.25">
      <c r="A38" s="49">
        <v>25</v>
      </c>
      <c r="B38" s="29"/>
      <c r="C38" s="77"/>
      <c r="D38" s="130"/>
      <c r="E38" s="131"/>
      <c r="F38" s="132"/>
      <c r="G38" s="30"/>
      <c r="H38" s="31">
        <f t="shared" si="3"/>
        <v>212000</v>
      </c>
      <c r="I38" s="68"/>
    </row>
    <row r="39" spans="1:9" s="2" customFormat="1" ht="11.15" customHeight="1" x14ac:dyDescent="0.25">
      <c r="A39" s="49">
        <v>26</v>
      </c>
      <c r="B39" s="29"/>
      <c r="C39" s="77"/>
      <c r="D39" s="130"/>
      <c r="E39" s="131"/>
      <c r="F39" s="132"/>
      <c r="G39" s="30"/>
      <c r="H39" s="31">
        <f t="shared" si="3"/>
        <v>212000</v>
      </c>
      <c r="I39" s="68"/>
    </row>
    <row r="40" spans="1:9" s="2" customFormat="1" ht="11.15" customHeight="1" x14ac:dyDescent="0.25">
      <c r="A40" s="49">
        <v>27</v>
      </c>
      <c r="B40" s="29"/>
      <c r="C40" s="77"/>
      <c r="D40" s="130"/>
      <c r="E40" s="131"/>
      <c r="F40" s="132"/>
      <c r="G40" s="30"/>
      <c r="H40" s="31">
        <f t="shared" si="3"/>
        <v>212000</v>
      </c>
      <c r="I40" s="68"/>
    </row>
    <row r="41" spans="1:9" s="2" customFormat="1" ht="11.15" customHeight="1" x14ac:dyDescent="0.25">
      <c r="A41" s="49">
        <v>28</v>
      </c>
      <c r="B41" s="29"/>
      <c r="C41" s="77"/>
      <c r="D41" s="130"/>
      <c r="E41" s="131"/>
      <c r="F41" s="132"/>
      <c r="G41" s="30"/>
      <c r="H41" s="31">
        <f t="shared" si="3"/>
        <v>212000</v>
      </c>
      <c r="I41" s="68"/>
    </row>
    <row r="42" spans="1:9" s="2" customFormat="1" ht="11.15" customHeight="1" x14ac:dyDescent="0.25">
      <c r="A42" s="49">
        <v>29</v>
      </c>
      <c r="B42" s="29"/>
      <c r="C42" s="77"/>
      <c r="D42" s="130"/>
      <c r="E42" s="131"/>
      <c r="F42" s="132"/>
      <c r="G42" s="30"/>
      <c r="H42" s="31">
        <f t="shared" si="3"/>
        <v>212000</v>
      </c>
      <c r="I42" s="68"/>
    </row>
    <row r="43" spans="1:9" s="2" customFormat="1" ht="11.15" customHeight="1" x14ac:dyDescent="0.25">
      <c r="A43" s="49">
        <v>30</v>
      </c>
      <c r="B43" s="29"/>
      <c r="C43" s="77"/>
      <c r="D43" s="130"/>
      <c r="E43" s="131"/>
      <c r="F43" s="132"/>
      <c r="G43" s="30"/>
      <c r="H43" s="31">
        <f t="shared" si="3"/>
        <v>212000</v>
      </c>
      <c r="I43" s="68"/>
    </row>
    <row r="44" spans="1:9" s="2" customFormat="1" ht="13" x14ac:dyDescent="0.25">
      <c r="A44" s="141" t="s">
        <v>14</v>
      </c>
      <c r="B44" s="142"/>
      <c r="C44" s="142"/>
      <c r="D44" s="142"/>
      <c r="E44" s="142"/>
      <c r="F44" s="143"/>
      <c r="G44" s="50">
        <f>SUM(G14:G43)</f>
        <v>212000</v>
      </c>
      <c r="H44" s="50"/>
      <c r="I44" s="9"/>
    </row>
    <row r="45" spans="1:9" s="2" customFormat="1" ht="10.5" customHeight="1" x14ac:dyDescent="0.25">
      <c r="A45" s="10"/>
      <c r="B45" s="52" t="s">
        <v>9</v>
      </c>
      <c r="C45" s="41"/>
      <c r="D45" s="38"/>
      <c r="E45" s="38"/>
      <c r="F45" s="38"/>
      <c r="G45" s="38"/>
      <c r="H45" s="136" t="s">
        <v>22</v>
      </c>
      <c r="I45" s="137"/>
    </row>
    <row r="46" spans="1:9" s="2" customFormat="1" ht="10.5" customHeight="1" x14ac:dyDescent="0.25">
      <c r="A46" s="21"/>
      <c r="B46" s="44" t="s">
        <v>23</v>
      </c>
      <c r="C46" s="38"/>
      <c r="D46" s="38"/>
      <c r="E46" s="38"/>
      <c r="F46" s="38"/>
      <c r="G46" s="38"/>
      <c r="H46" s="11" t="s">
        <v>12</v>
      </c>
      <c r="I46" s="12" t="s">
        <v>8</v>
      </c>
    </row>
    <row r="47" spans="1:9" s="2" customFormat="1" ht="10.5" customHeight="1" x14ac:dyDescent="0.25">
      <c r="A47" s="21"/>
      <c r="B47" s="44" t="s">
        <v>3</v>
      </c>
      <c r="C47" s="38"/>
      <c r="D47" s="38"/>
      <c r="E47" s="38"/>
      <c r="F47" s="38"/>
      <c r="G47" s="38"/>
      <c r="H47" s="13" t="s">
        <v>63</v>
      </c>
      <c r="I47" s="18">
        <f>SUMIF($I$13:$I$44,H47,$G$13:$G$44)</f>
        <v>0</v>
      </c>
    </row>
    <row r="48" spans="1:9" s="2" customFormat="1" ht="10.5" customHeight="1" x14ac:dyDescent="0.25">
      <c r="A48" s="21"/>
      <c r="B48" s="44" t="s">
        <v>0</v>
      </c>
      <c r="C48" s="38"/>
      <c r="D48" s="38"/>
      <c r="E48" s="38"/>
      <c r="F48" s="38"/>
      <c r="G48" s="38"/>
      <c r="H48" s="14" t="s">
        <v>61</v>
      </c>
      <c r="I48" s="18">
        <f>SUMIF($I$13:$I$44,H48,$G$13:$G$44)</f>
        <v>212000</v>
      </c>
    </row>
    <row r="49" spans="1:9" s="2" customFormat="1" ht="10.5" customHeight="1" x14ac:dyDescent="0.25">
      <c r="A49" s="21"/>
      <c r="B49" s="44" t="s">
        <v>4</v>
      </c>
      <c r="C49" s="38"/>
      <c r="D49" s="38"/>
      <c r="E49" s="38"/>
      <c r="F49" s="38"/>
      <c r="G49" s="38"/>
      <c r="H49" s="14" t="s">
        <v>68</v>
      </c>
      <c r="I49" s="18">
        <f>SUMIF($I$13:$I$44,H49,$G$13:$G$44)</f>
        <v>0</v>
      </c>
    </row>
    <row r="50" spans="1:9" s="2" customFormat="1" ht="10.5" customHeight="1" x14ac:dyDescent="0.25">
      <c r="A50" s="21"/>
      <c r="B50" s="44" t="s">
        <v>54</v>
      </c>
      <c r="C50" s="38"/>
      <c r="D50" s="38"/>
      <c r="E50" s="38"/>
      <c r="F50" s="38"/>
      <c r="G50" s="38"/>
      <c r="H50" s="14" t="s">
        <v>67</v>
      </c>
      <c r="I50" s="18">
        <f>SUMIF($I$13:$I$44,H50,$G$13:$G$44)</f>
        <v>0</v>
      </c>
    </row>
    <row r="51" spans="1:9" s="2" customFormat="1" ht="10.5" customHeight="1" x14ac:dyDescent="0.25">
      <c r="A51" s="21"/>
      <c r="B51" s="44" t="s">
        <v>1</v>
      </c>
      <c r="C51" s="38"/>
      <c r="D51" s="38"/>
      <c r="E51" s="38"/>
      <c r="F51" s="38"/>
      <c r="G51" s="38"/>
      <c r="H51" s="14" t="s">
        <v>55</v>
      </c>
      <c r="I51" s="18">
        <f>SUMIF($I$13:$I$44,H51,$G$13:$G$44)</f>
        <v>0</v>
      </c>
    </row>
    <row r="52" spans="1:9" s="2" customFormat="1" ht="10.5" customHeight="1" x14ac:dyDescent="0.25">
      <c r="A52" s="21"/>
      <c r="B52" s="44" t="s">
        <v>2</v>
      </c>
      <c r="C52" s="38"/>
      <c r="D52" s="38"/>
      <c r="E52" s="38"/>
      <c r="F52" s="38"/>
      <c r="G52" s="38"/>
      <c r="H52" s="14" t="s">
        <v>50</v>
      </c>
      <c r="I52" s="18">
        <f>SUMIF($I$13:$I$44,H52,$G$13:$G$44)</f>
        <v>0</v>
      </c>
    </row>
    <row r="53" spans="1:9" s="2" customFormat="1" ht="10.5" customHeight="1" x14ac:dyDescent="0.25">
      <c r="A53" s="21"/>
      <c r="C53" s="41"/>
      <c r="D53" s="38"/>
      <c r="E53" s="38"/>
      <c r="F53" s="38"/>
      <c r="G53" s="38"/>
      <c r="H53" s="51" t="s">
        <v>17</v>
      </c>
      <c r="I53" s="19">
        <f>SUM(I47:I52)</f>
        <v>212000</v>
      </c>
    </row>
    <row r="54" spans="1:9" s="2" customFormat="1" ht="10.5" customHeight="1" x14ac:dyDescent="0.25">
      <c r="A54" s="16"/>
      <c r="B54" s="45"/>
      <c r="C54" s="46"/>
      <c r="D54" s="47"/>
      <c r="E54" s="47"/>
      <c r="F54" s="47"/>
      <c r="G54" s="47"/>
      <c r="H54" s="3"/>
      <c r="I54" s="17"/>
    </row>
    <row r="59" spans="1:9" x14ac:dyDescent="0.25">
      <c r="B59" s="22"/>
    </row>
    <row r="60" spans="1:9" x14ac:dyDescent="0.25">
      <c r="B60" s="22"/>
    </row>
    <row r="61" spans="1:9" x14ac:dyDescent="0.25">
      <c r="B61" s="22"/>
    </row>
    <row r="62" spans="1:9" x14ac:dyDescent="0.25">
      <c r="B62" s="22"/>
    </row>
    <row r="63" spans="1:9" x14ac:dyDescent="0.25">
      <c r="B63" s="22"/>
    </row>
  </sheetData>
  <mergeCells count="36">
    <mergeCell ref="A1:I1"/>
    <mergeCell ref="F2:G2"/>
    <mergeCell ref="B3:B11"/>
    <mergeCell ref="D23:F23"/>
    <mergeCell ref="D13:F13"/>
    <mergeCell ref="D14:F14"/>
    <mergeCell ref="D15:F15"/>
    <mergeCell ref="D16:F16"/>
    <mergeCell ref="D17:F17"/>
    <mergeCell ref="D19:F19"/>
    <mergeCell ref="D31:F31"/>
    <mergeCell ref="D24:F24"/>
    <mergeCell ref="D25:F25"/>
    <mergeCell ref="D26:F26"/>
    <mergeCell ref="D27:F27"/>
    <mergeCell ref="H45:I45"/>
    <mergeCell ref="D18:F18"/>
    <mergeCell ref="D20:F20"/>
    <mergeCell ref="D21:F21"/>
    <mergeCell ref="D22:F22"/>
    <mergeCell ref="D43:F43"/>
    <mergeCell ref="D36:F36"/>
    <mergeCell ref="D39:F39"/>
    <mergeCell ref="D42:F42"/>
    <mergeCell ref="D40:F40"/>
    <mergeCell ref="D41:F41"/>
    <mergeCell ref="D28:F28"/>
    <mergeCell ref="D29:F29"/>
    <mergeCell ref="D30:F30"/>
    <mergeCell ref="D32:F32"/>
    <mergeCell ref="D34:F34"/>
    <mergeCell ref="D33:F33"/>
    <mergeCell ref="D35:F35"/>
    <mergeCell ref="D37:F37"/>
    <mergeCell ref="D38:F38"/>
    <mergeCell ref="A44:F44"/>
  </mergeCells>
  <phoneticPr fontId="12" type="noConversion"/>
  <dataValidations count="1">
    <dataValidation type="list" allowBlank="1" showInputMessage="1" showErrorMessage="1" sqref="C14:C43" xr:uid="{00000000-0002-0000-0300-000000000000}">
      <formula1>$C$4:$C$10</formula1>
    </dataValidation>
  </dataValidations>
  <printOptions horizontalCentered="1"/>
  <pageMargins left="0.19680555164813995" right="0.19680555164813995" top="0.59041666984558105" bottom="0.27555555105209351" header="0" footer="0.1180555522441864"/>
  <pageSetup paperSize="9" scale="80" orientation="portrait" horizontalDpi="300" verticalDpi="300" r:id="rId1"/>
  <headerFooter>
    <oddFooter>&amp;C&amp;"맑은 고딕,Regular"&amp;P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63"/>
  <sheetViews>
    <sheetView view="pageBreakPreview" topLeftCell="A11" zoomScaleNormal="100" zoomScaleSheetLayoutView="100" workbookViewId="0">
      <selection activeCell="B50" sqref="B50:B52"/>
    </sheetView>
  </sheetViews>
  <sheetFormatPr defaultColWidth="8.9140625" defaultRowHeight="14" x14ac:dyDescent="0.25"/>
  <cols>
    <col min="1" max="1" width="3.4140625" style="1" customWidth="1"/>
    <col min="2" max="2" width="9.6640625" style="20" customWidth="1"/>
    <col min="3" max="3" width="11.58203125" style="5" bestFit="1" customWidth="1"/>
    <col min="4" max="4" width="9.9140625" style="1" bestFit="1" customWidth="1"/>
    <col min="5" max="5" width="7.9140625" style="1" bestFit="1" customWidth="1"/>
    <col min="6" max="6" width="9.08203125" style="1" bestFit="1" customWidth="1"/>
    <col min="7" max="7" width="9.9140625" style="1" bestFit="1" customWidth="1"/>
    <col min="8" max="9" width="10.75" style="1" bestFit="1" customWidth="1"/>
    <col min="10" max="16384" width="8.9140625" style="1"/>
  </cols>
  <sheetData>
    <row r="1" spans="1:9" ht="23.65" customHeight="1" x14ac:dyDescent="0.45">
      <c r="A1" s="133" t="str">
        <f>"경비관리표("&amp;경비총괄!A10&amp;")"</f>
        <v>경비관리표(3월)</v>
      </c>
      <c r="B1" s="134"/>
      <c r="C1" s="134"/>
      <c r="D1" s="134"/>
      <c r="E1" s="134"/>
      <c r="F1" s="134"/>
      <c r="G1" s="134"/>
      <c r="H1" s="134"/>
      <c r="I1" s="135"/>
    </row>
    <row r="2" spans="1:9" ht="3" customHeight="1" x14ac:dyDescent="0.25">
      <c r="A2" s="25"/>
      <c r="B2" s="23"/>
      <c r="C2" s="24"/>
      <c r="D2" s="24"/>
      <c r="E2" s="24"/>
      <c r="F2" s="126"/>
      <c r="G2" s="126"/>
      <c r="H2" s="26"/>
      <c r="I2" s="27"/>
    </row>
    <row r="3" spans="1:9" s="38" customFormat="1" ht="12" x14ac:dyDescent="0.25">
      <c r="A3" s="35"/>
      <c r="B3" s="150" t="s">
        <v>44</v>
      </c>
      <c r="C3" s="84" t="s">
        <v>33</v>
      </c>
      <c r="D3" s="84" t="s">
        <v>5</v>
      </c>
      <c r="E3" s="84" t="s">
        <v>16</v>
      </c>
      <c r="F3" s="85" t="s">
        <v>10</v>
      </c>
      <c r="G3" s="93" t="s">
        <v>26</v>
      </c>
      <c r="H3" s="36"/>
      <c r="I3" s="37"/>
    </row>
    <row r="4" spans="1:9" s="38" customFormat="1" ht="12" x14ac:dyDescent="0.25">
      <c r="A4" s="35"/>
      <c r="B4" s="151"/>
      <c r="C4" s="86" t="s">
        <v>15</v>
      </c>
      <c r="D4" s="80">
        <f>VLOOKUP($C4,'0002'!$C$3:$G$11,5,0)</f>
        <v>3888000</v>
      </c>
      <c r="E4" s="80">
        <f t="shared" ref="E4:E10" si="0">SUMIF($C$13:$C$44,$C4,$G$13:$G$44)</f>
        <v>112000</v>
      </c>
      <c r="F4" s="80">
        <f>'0002'!F4+E4</f>
        <v>224000</v>
      </c>
      <c r="G4" s="91">
        <f t="shared" ref="G4:G10" si="1">D4-E4</f>
        <v>3776000</v>
      </c>
      <c r="H4" s="36"/>
      <c r="I4" s="37"/>
    </row>
    <row r="5" spans="1:9" s="38" customFormat="1" ht="12" x14ac:dyDescent="0.25">
      <c r="A5" s="35"/>
      <c r="B5" s="151"/>
      <c r="C5" s="86" t="s">
        <v>31</v>
      </c>
      <c r="D5" s="80">
        <f>VLOOKUP($C5,'0002'!$C$3:$G$11,5,0)</f>
        <v>2000000</v>
      </c>
      <c r="E5" s="80">
        <f t="shared" si="0"/>
        <v>106000</v>
      </c>
      <c r="F5" s="80">
        <f>'0002'!F5+E5</f>
        <v>106000</v>
      </c>
      <c r="G5" s="91">
        <f t="shared" si="1"/>
        <v>1894000</v>
      </c>
      <c r="H5" s="36"/>
      <c r="I5" s="37"/>
    </row>
    <row r="6" spans="1:9" s="38" customFormat="1" ht="12" x14ac:dyDescent="0.25">
      <c r="A6" s="35"/>
      <c r="B6" s="151"/>
      <c r="C6" s="86" t="s">
        <v>18</v>
      </c>
      <c r="D6" s="80">
        <f>VLOOKUP($C6,'0002'!$C$3:$G$11,5,0)</f>
        <v>2000000</v>
      </c>
      <c r="E6" s="80">
        <f t="shared" si="0"/>
        <v>0</v>
      </c>
      <c r="F6" s="80">
        <f>'0002'!F6+E6</f>
        <v>0</v>
      </c>
      <c r="G6" s="91">
        <f t="shared" si="1"/>
        <v>2000000</v>
      </c>
      <c r="H6" s="36"/>
      <c r="I6" s="37"/>
    </row>
    <row r="7" spans="1:9" s="38" customFormat="1" ht="12" x14ac:dyDescent="0.25">
      <c r="A7" s="35"/>
      <c r="B7" s="151"/>
      <c r="C7" s="86" t="s">
        <v>7</v>
      </c>
      <c r="D7" s="80">
        <f>VLOOKUP($C7,'0002'!$C$3:$G$11,5,0)</f>
        <v>2000000</v>
      </c>
      <c r="E7" s="80">
        <f t="shared" si="0"/>
        <v>0</v>
      </c>
      <c r="F7" s="80">
        <f>'0002'!F7+E7</f>
        <v>0</v>
      </c>
      <c r="G7" s="91">
        <f t="shared" si="1"/>
        <v>2000000</v>
      </c>
      <c r="H7" s="42"/>
      <c r="I7" s="37"/>
    </row>
    <row r="8" spans="1:9" s="38" customFormat="1" ht="12" x14ac:dyDescent="0.25">
      <c r="A8" s="35"/>
      <c r="B8" s="151"/>
      <c r="C8" s="86" t="s">
        <v>52</v>
      </c>
      <c r="D8" s="80">
        <f>VLOOKUP($C8,'0002'!$C$3:$G$11,5,0)</f>
        <v>945000</v>
      </c>
      <c r="E8" s="80">
        <f t="shared" si="0"/>
        <v>0</v>
      </c>
      <c r="F8" s="80">
        <f>'0002'!F8+E8</f>
        <v>55000</v>
      </c>
      <c r="G8" s="91">
        <f t="shared" ref="G8" si="2">D8-E8</f>
        <v>945000</v>
      </c>
      <c r="H8" s="42"/>
      <c r="I8" s="37"/>
    </row>
    <row r="9" spans="1:9" s="38" customFormat="1" ht="12" x14ac:dyDescent="0.25">
      <c r="A9" s="35"/>
      <c r="B9" s="151"/>
      <c r="C9" s="86" t="s">
        <v>45</v>
      </c>
      <c r="D9" s="80">
        <f>VLOOKUP($C9,'0002'!$C$3:$G$11,5,0)</f>
        <v>3900000</v>
      </c>
      <c r="E9" s="80">
        <f t="shared" si="0"/>
        <v>0</v>
      </c>
      <c r="F9" s="80">
        <f>'0002'!F9+E9</f>
        <v>100000</v>
      </c>
      <c r="G9" s="91">
        <f t="shared" si="1"/>
        <v>3900000</v>
      </c>
      <c r="H9" s="43"/>
      <c r="I9" s="37"/>
    </row>
    <row r="10" spans="1:9" s="38" customFormat="1" ht="12" x14ac:dyDescent="0.25">
      <c r="A10" s="35"/>
      <c r="B10" s="151"/>
      <c r="C10" s="87" t="s">
        <v>20</v>
      </c>
      <c r="D10" s="88">
        <f>VLOOKUP($C10,'0002'!$C$3:$G$11,5,0)</f>
        <v>2000000</v>
      </c>
      <c r="E10" s="88">
        <f t="shared" si="0"/>
        <v>0</v>
      </c>
      <c r="F10" s="88">
        <f>'0002'!F10+E10</f>
        <v>0</v>
      </c>
      <c r="G10" s="92">
        <f t="shared" si="1"/>
        <v>2000000</v>
      </c>
      <c r="H10" s="36"/>
      <c r="I10" s="37"/>
    </row>
    <row r="11" spans="1:9" s="38" customFormat="1" ht="12" x14ac:dyDescent="0.25">
      <c r="A11" s="35"/>
      <c r="B11" s="151"/>
      <c r="C11" s="78" t="s">
        <v>19</v>
      </c>
      <c r="D11" s="79">
        <f>SUM(D4:D10)</f>
        <v>16733000</v>
      </c>
      <c r="E11" s="79">
        <f>SUM(E4:E10)</f>
        <v>218000</v>
      </c>
      <c r="F11" s="79">
        <f>SUM(F4:F10)</f>
        <v>485000</v>
      </c>
      <c r="G11" s="79">
        <f>SUM(G4:G10)</f>
        <v>16515000</v>
      </c>
      <c r="H11" s="36"/>
      <c r="I11" s="37"/>
    </row>
    <row r="12" spans="1:9" s="38" customFormat="1" ht="6.4" customHeight="1" x14ac:dyDescent="0.25">
      <c r="A12" s="39"/>
      <c r="B12" s="40"/>
      <c r="C12" s="41"/>
      <c r="I12" s="76"/>
    </row>
    <row r="13" spans="1:9" s="2" customFormat="1" ht="13" x14ac:dyDescent="0.25">
      <c r="A13" s="6" t="s">
        <v>29</v>
      </c>
      <c r="B13" s="7" t="s">
        <v>41</v>
      </c>
      <c r="C13" s="7" t="s">
        <v>36</v>
      </c>
      <c r="D13" s="144" t="s">
        <v>13</v>
      </c>
      <c r="E13" s="145"/>
      <c r="F13" s="146"/>
      <c r="G13" s="8" t="s">
        <v>43</v>
      </c>
      <c r="H13" s="8" t="s">
        <v>25</v>
      </c>
      <c r="I13" s="9" t="s">
        <v>24</v>
      </c>
    </row>
    <row r="14" spans="1:9" s="2" customFormat="1" ht="11.15" customHeight="1" x14ac:dyDescent="0.25">
      <c r="A14" s="48">
        <v>1</v>
      </c>
      <c r="B14" s="107">
        <v>44994</v>
      </c>
      <c r="C14" s="106" t="s">
        <v>15</v>
      </c>
      <c r="D14" s="127" t="s">
        <v>60</v>
      </c>
      <c r="E14" s="128"/>
      <c r="F14" s="129"/>
      <c r="G14" s="75">
        <v>112000</v>
      </c>
      <c r="H14" s="31">
        <f>G14</f>
        <v>112000</v>
      </c>
      <c r="I14" s="14" t="s">
        <v>61</v>
      </c>
    </row>
    <row r="15" spans="1:9" s="2" customFormat="1" ht="11.15" customHeight="1" x14ac:dyDescent="0.25">
      <c r="A15" s="49">
        <v>2</v>
      </c>
      <c r="B15" s="107">
        <v>45012</v>
      </c>
      <c r="C15" s="106" t="s">
        <v>31</v>
      </c>
      <c r="D15" s="130" t="s">
        <v>65</v>
      </c>
      <c r="E15" s="131"/>
      <c r="F15" s="132"/>
      <c r="G15" s="30">
        <v>106000</v>
      </c>
      <c r="H15" s="31">
        <f>H14+G15</f>
        <v>218000</v>
      </c>
      <c r="I15" s="14" t="s">
        <v>61</v>
      </c>
    </row>
    <row r="16" spans="1:9" s="2" customFormat="1" ht="11.15" customHeight="1" x14ac:dyDescent="0.25">
      <c r="A16" s="49">
        <v>3</v>
      </c>
      <c r="B16" s="107"/>
      <c r="C16" s="106"/>
      <c r="D16" s="127"/>
      <c r="E16" s="128"/>
      <c r="F16" s="129"/>
      <c r="G16" s="30"/>
      <c r="H16" s="31">
        <f t="shared" ref="H16:H43" si="3">H15+G16</f>
        <v>218000</v>
      </c>
      <c r="I16" s="98"/>
    </row>
    <row r="17" spans="1:9" s="2" customFormat="1" ht="11.15" customHeight="1" x14ac:dyDescent="0.25">
      <c r="A17" s="49">
        <v>4</v>
      </c>
      <c r="B17" s="29"/>
      <c r="C17" s="106"/>
      <c r="D17" s="127"/>
      <c r="E17" s="128"/>
      <c r="F17" s="129"/>
      <c r="G17" s="30"/>
      <c r="H17" s="31">
        <f t="shared" si="3"/>
        <v>218000</v>
      </c>
      <c r="I17" s="68"/>
    </row>
    <row r="18" spans="1:9" s="2" customFormat="1" ht="11.15" customHeight="1" x14ac:dyDescent="0.25">
      <c r="A18" s="49">
        <v>5</v>
      </c>
      <c r="B18" s="29"/>
      <c r="C18" s="77"/>
      <c r="D18" s="130"/>
      <c r="E18" s="131"/>
      <c r="F18" s="132"/>
      <c r="G18" s="30"/>
      <c r="H18" s="31">
        <f t="shared" si="3"/>
        <v>218000</v>
      </c>
      <c r="I18" s="68"/>
    </row>
    <row r="19" spans="1:9" s="2" customFormat="1" ht="11.15" customHeight="1" x14ac:dyDescent="0.25">
      <c r="A19" s="49">
        <v>6</v>
      </c>
      <c r="B19" s="107"/>
      <c r="C19" s="106"/>
      <c r="D19" s="127"/>
      <c r="E19" s="128"/>
      <c r="F19" s="129"/>
      <c r="G19" s="30"/>
      <c r="H19" s="31">
        <f t="shared" si="3"/>
        <v>218000</v>
      </c>
      <c r="I19" s="98"/>
    </row>
    <row r="20" spans="1:9" s="2" customFormat="1" ht="11.15" customHeight="1" x14ac:dyDescent="0.25">
      <c r="A20" s="49">
        <v>7</v>
      </c>
      <c r="B20" s="29"/>
      <c r="C20" s="29"/>
      <c r="D20" s="130"/>
      <c r="E20" s="131"/>
      <c r="F20" s="132"/>
      <c r="G20" s="29"/>
      <c r="H20" s="31">
        <f t="shared" si="3"/>
        <v>218000</v>
      </c>
      <c r="I20" s="68"/>
    </row>
    <row r="21" spans="1:9" s="2" customFormat="1" ht="11.15" customHeight="1" x14ac:dyDescent="0.25">
      <c r="A21" s="49">
        <v>8</v>
      </c>
      <c r="B21" s="29"/>
      <c r="C21" s="29"/>
      <c r="D21" s="130"/>
      <c r="E21" s="131"/>
      <c r="F21" s="132"/>
      <c r="G21" s="29"/>
      <c r="H21" s="31">
        <f t="shared" si="3"/>
        <v>218000</v>
      </c>
      <c r="I21" s="68"/>
    </row>
    <row r="22" spans="1:9" s="2" customFormat="1" ht="11.15" customHeight="1" x14ac:dyDescent="0.25">
      <c r="A22" s="49">
        <v>9</v>
      </c>
      <c r="B22" s="29"/>
      <c r="C22" s="29"/>
      <c r="D22" s="130"/>
      <c r="E22" s="131"/>
      <c r="F22" s="132"/>
      <c r="G22" s="29"/>
      <c r="H22" s="31">
        <f t="shared" si="3"/>
        <v>218000</v>
      </c>
      <c r="I22" s="68"/>
    </row>
    <row r="23" spans="1:9" s="2" customFormat="1" ht="11.15" customHeight="1" x14ac:dyDescent="0.25">
      <c r="A23" s="49">
        <v>10</v>
      </c>
      <c r="B23" s="29"/>
      <c r="C23" s="29"/>
      <c r="D23" s="130"/>
      <c r="E23" s="131"/>
      <c r="F23" s="132"/>
      <c r="G23" s="29"/>
      <c r="H23" s="31">
        <f t="shared" si="3"/>
        <v>218000</v>
      </c>
      <c r="I23" s="68"/>
    </row>
    <row r="24" spans="1:9" s="2" customFormat="1" ht="11.15" customHeight="1" x14ac:dyDescent="0.25">
      <c r="A24" s="49">
        <v>11</v>
      </c>
      <c r="B24" s="29"/>
      <c r="C24" s="29"/>
      <c r="D24" s="130"/>
      <c r="E24" s="131"/>
      <c r="F24" s="132"/>
      <c r="G24" s="29"/>
      <c r="H24" s="31">
        <f t="shared" si="3"/>
        <v>218000</v>
      </c>
      <c r="I24" s="68"/>
    </row>
    <row r="25" spans="1:9" s="2" customFormat="1" ht="11.15" customHeight="1" x14ac:dyDescent="0.25">
      <c r="A25" s="49">
        <v>12</v>
      </c>
      <c r="B25" s="29"/>
      <c r="C25" s="29"/>
      <c r="D25" s="130"/>
      <c r="E25" s="131"/>
      <c r="F25" s="132"/>
      <c r="G25" s="29"/>
      <c r="H25" s="31">
        <f t="shared" si="3"/>
        <v>218000</v>
      </c>
      <c r="I25" s="68"/>
    </row>
    <row r="26" spans="1:9" s="2" customFormat="1" ht="11.15" customHeight="1" x14ac:dyDescent="0.25">
      <c r="A26" s="49">
        <v>13</v>
      </c>
      <c r="B26" s="29"/>
      <c r="C26" s="29"/>
      <c r="D26" s="130"/>
      <c r="E26" s="131"/>
      <c r="F26" s="132"/>
      <c r="G26" s="29"/>
      <c r="H26" s="31">
        <f t="shared" si="3"/>
        <v>218000</v>
      </c>
      <c r="I26" s="68"/>
    </row>
    <row r="27" spans="1:9" s="2" customFormat="1" ht="11.15" customHeight="1" x14ac:dyDescent="0.25">
      <c r="A27" s="49">
        <v>14</v>
      </c>
      <c r="B27" s="29"/>
      <c r="C27" s="29"/>
      <c r="D27" s="130"/>
      <c r="E27" s="131"/>
      <c r="F27" s="132"/>
      <c r="G27" s="29"/>
      <c r="H27" s="31">
        <f t="shared" si="3"/>
        <v>218000</v>
      </c>
      <c r="I27" s="68"/>
    </row>
    <row r="28" spans="1:9" s="2" customFormat="1" ht="11.15" customHeight="1" x14ac:dyDescent="0.25">
      <c r="A28" s="49">
        <v>15</v>
      </c>
      <c r="B28" s="29"/>
      <c r="C28" s="29"/>
      <c r="D28" s="130"/>
      <c r="E28" s="131"/>
      <c r="F28" s="132"/>
      <c r="G28" s="29"/>
      <c r="H28" s="31">
        <f t="shared" si="3"/>
        <v>218000</v>
      </c>
      <c r="I28" s="68"/>
    </row>
    <row r="29" spans="1:9" s="2" customFormat="1" ht="11.15" customHeight="1" x14ac:dyDescent="0.25">
      <c r="A29" s="49">
        <v>16</v>
      </c>
      <c r="B29" s="29"/>
      <c r="C29" s="29"/>
      <c r="D29" s="130"/>
      <c r="E29" s="131"/>
      <c r="F29" s="132"/>
      <c r="G29" s="29"/>
      <c r="H29" s="31">
        <f t="shared" si="3"/>
        <v>218000</v>
      </c>
      <c r="I29" s="68"/>
    </row>
    <row r="30" spans="1:9" s="2" customFormat="1" ht="11.15" customHeight="1" x14ac:dyDescent="0.25">
      <c r="A30" s="49">
        <v>17</v>
      </c>
      <c r="B30" s="29"/>
      <c r="C30" s="29"/>
      <c r="D30" s="130"/>
      <c r="E30" s="131"/>
      <c r="F30" s="132"/>
      <c r="G30" s="29"/>
      <c r="H30" s="31">
        <f t="shared" si="3"/>
        <v>218000</v>
      </c>
      <c r="I30" s="68"/>
    </row>
    <row r="31" spans="1:9" s="2" customFormat="1" ht="11.15" customHeight="1" x14ac:dyDescent="0.25">
      <c r="A31" s="49">
        <v>18</v>
      </c>
      <c r="B31" s="29"/>
      <c r="C31" s="29"/>
      <c r="D31" s="130"/>
      <c r="E31" s="131"/>
      <c r="F31" s="132"/>
      <c r="G31" s="29"/>
      <c r="H31" s="31">
        <f t="shared" si="3"/>
        <v>218000</v>
      </c>
      <c r="I31" s="68"/>
    </row>
    <row r="32" spans="1:9" s="2" customFormat="1" ht="11.15" customHeight="1" x14ac:dyDescent="0.25">
      <c r="A32" s="49">
        <v>19</v>
      </c>
      <c r="B32" s="74"/>
      <c r="C32" s="77"/>
      <c r="D32" s="130"/>
      <c r="E32" s="131"/>
      <c r="F32" s="132"/>
      <c r="G32" s="30"/>
      <c r="H32" s="31">
        <f t="shared" si="3"/>
        <v>218000</v>
      </c>
      <c r="I32" s="68"/>
    </row>
    <row r="33" spans="1:9" s="2" customFormat="1" ht="11.15" customHeight="1" x14ac:dyDescent="0.25">
      <c r="A33" s="49">
        <v>20</v>
      </c>
      <c r="B33" s="74"/>
      <c r="C33" s="77"/>
      <c r="D33" s="130"/>
      <c r="E33" s="131"/>
      <c r="F33" s="132"/>
      <c r="G33" s="30"/>
      <c r="H33" s="31">
        <f t="shared" si="3"/>
        <v>218000</v>
      </c>
      <c r="I33" s="68"/>
    </row>
    <row r="34" spans="1:9" s="2" customFormat="1" ht="11.15" customHeight="1" x14ac:dyDescent="0.25">
      <c r="A34" s="49">
        <v>21</v>
      </c>
      <c r="B34" s="74"/>
      <c r="C34" s="77"/>
      <c r="D34" s="130"/>
      <c r="E34" s="131"/>
      <c r="F34" s="132"/>
      <c r="G34" s="30"/>
      <c r="H34" s="31">
        <f t="shared" si="3"/>
        <v>218000</v>
      </c>
      <c r="I34" s="68"/>
    </row>
    <row r="35" spans="1:9" s="2" customFormat="1" ht="11.15" customHeight="1" x14ac:dyDescent="0.25">
      <c r="A35" s="49">
        <v>22</v>
      </c>
      <c r="B35" s="74"/>
      <c r="C35" s="77"/>
      <c r="D35" s="130"/>
      <c r="E35" s="131"/>
      <c r="F35" s="132"/>
      <c r="G35" s="34"/>
      <c r="H35" s="31">
        <f t="shared" si="3"/>
        <v>218000</v>
      </c>
      <c r="I35" s="68"/>
    </row>
    <row r="36" spans="1:9" s="2" customFormat="1" ht="11.15" customHeight="1" x14ac:dyDescent="0.25">
      <c r="A36" s="49">
        <v>23</v>
      </c>
      <c r="B36" s="74"/>
      <c r="C36" s="77"/>
      <c r="D36" s="130"/>
      <c r="E36" s="131"/>
      <c r="F36" s="132"/>
      <c r="G36" s="34"/>
      <c r="H36" s="31">
        <f t="shared" si="3"/>
        <v>218000</v>
      </c>
      <c r="I36" s="68"/>
    </row>
    <row r="37" spans="1:9" s="2" customFormat="1" ht="11.15" customHeight="1" x14ac:dyDescent="0.25">
      <c r="A37" s="49">
        <v>24</v>
      </c>
      <c r="B37" s="74"/>
      <c r="C37" s="77"/>
      <c r="D37" s="130"/>
      <c r="E37" s="131"/>
      <c r="F37" s="132"/>
      <c r="G37" s="34"/>
      <c r="H37" s="31">
        <f t="shared" si="3"/>
        <v>218000</v>
      </c>
      <c r="I37" s="68"/>
    </row>
    <row r="38" spans="1:9" s="2" customFormat="1" ht="11.15" customHeight="1" x14ac:dyDescent="0.25">
      <c r="A38" s="49">
        <v>25</v>
      </c>
      <c r="B38" s="74"/>
      <c r="C38" s="77"/>
      <c r="D38" s="130"/>
      <c r="E38" s="131"/>
      <c r="F38" s="132"/>
      <c r="G38" s="34"/>
      <c r="H38" s="31">
        <f t="shared" si="3"/>
        <v>218000</v>
      </c>
      <c r="I38" s="68"/>
    </row>
    <row r="39" spans="1:9" s="2" customFormat="1" ht="11.15" customHeight="1" x14ac:dyDescent="0.25">
      <c r="A39" s="49">
        <v>26</v>
      </c>
      <c r="B39" s="74"/>
      <c r="C39" s="77"/>
      <c r="D39" s="130"/>
      <c r="E39" s="131"/>
      <c r="F39" s="132"/>
      <c r="G39" s="34"/>
      <c r="H39" s="31">
        <f t="shared" si="3"/>
        <v>218000</v>
      </c>
      <c r="I39" s="68"/>
    </row>
    <row r="40" spans="1:9" s="2" customFormat="1" ht="11.15" customHeight="1" x14ac:dyDescent="0.25">
      <c r="A40" s="49">
        <v>27</v>
      </c>
      <c r="B40" s="32"/>
      <c r="C40" s="77"/>
      <c r="D40" s="130"/>
      <c r="E40" s="131"/>
      <c r="F40" s="132"/>
      <c r="G40" s="30"/>
      <c r="H40" s="31">
        <f t="shared" si="3"/>
        <v>218000</v>
      </c>
      <c r="I40" s="28"/>
    </row>
    <row r="41" spans="1:9" s="2" customFormat="1" ht="11.15" customHeight="1" x14ac:dyDescent="0.25">
      <c r="A41" s="49">
        <v>28</v>
      </c>
      <c r="B41" s="32"/>
      <c r="C41" s="77"/>
      <c r="D41" s="130"/>
      <c r="E41" s="131"/>
      <c r="F41" s="132"/>
      <c r="G41" s="30"/>
      <c r="H41" s="31">
        <f t="shared" si="3"/>
        <v>218000</v>
      </c>
      <c r="I41" s="28"/>
    </row>
    <row r="42" spans="1:9" s="2" customFormat="1" ht="11.15" customHeight="1" x14ac:dyDescent="0.25">
      <c r="A42" s="49">
        <v>29</v>
      </c>
      <c r="B42" s="29"/>
      <c r="C42" s="77"/>
      <c r="D42" s="130"/>
      <c r="E42" s="131"/>
      <c r="F42" s="132"/>
      <c r="G42" s="30"/>
      <c r="H42" s="31">
        <f t="shared" si="3"/>
        <v>218000</v>
      </c>
      <c r="I42" s="68"/>
    </row>
    <row r="43" spans="1:9" s="2" customFormat="1" ht="11.15" customHeight="1" x14ac:dyDescent="0.25">
      <c r="A43" s="49">
        <v>30</v>
      </c>
      <c r="B43" s="29"/>
      <c r="C43" s="77"/>
      <c r="D43" s="130"/>
      <c r="E43" s="131"/>
      <c r="F43" s="132"/>
      <c r="G43" s="30"/>
      <c r="H43" s="31">
        <f t="shared" si="3"/>
        <v>218000</v>
      </c>
      <c r="I43" s="68"/>
    </row>
    <row r="44" spans="1:9" s="2" customFormat="1" ht="13" x14ac:dyDescent="0.25">
      <c r="A44" s="141" t="s">
        <v>14</v>
      </c>
      <c r="B44" s="142"/>
      <c r="C44" s="142"/>
      <c r="D44" s="142"/>
      <c r="E44" s="142"/>
      <c r="F44" s="143"/>
      <c r="G44" s="50">
        <f>SUM(G14:G43)</f>
        <v>218000</v>
      </c>
      <c r="H44" s="50"/>
      <c r="I44" s="9"/>
    </row>
    <row r="45" spans="1:9" s="2" customFormat="1" ht="10.5" customHeight="1" x14ac:dyDescent="0.25">
      <c r="A45" s="10"/>
      <c r="B45" s="52" t="s">
        <v>9</v>
      </c>
      <c r="C45" s="41"/>
      <c r="D45" s="38"/>
      <c r="E45" s="38"/>
      <c r="F45" s="38"/>
      <c r="G45" s="38"/>
      <c r="H45" s="136" t="s">
        <v>22</v>
      </c>
      <c r="I45" s="137"/>
    </row>
    <row r="46" spans="1:9" s="2" customFormat="1" ht="10.5" customHeight="1" x14ac:dyDescent="0.25">
      <c r="A46" s="21"/>
      <c r="B46" s="44" t="s">
        <v>23</v>
      </c>
      <c r="C46" s="38"/>
      <c r="D46" s="38"/>
      <c r="E46" s="38"/>
      <c r="F46" s="38"/>
      <c r="G46" s="38"/>
      <c r="H46" s="11" t="s">
        <v>12</v>
      </c>
      <c r="I46" s="12" t="s">
        <v>8</v>
      </c>
    </row>
    <row r="47" spans="1:9" s="2" customFormat="1" ht="10.5" customHeight="1" x14ac:dyDescent="0.25">
      <c r="A47" s="21"/>
      <c r="B47" s="44" t="s">
        <v>3</v>
      </c>
      <c r="C47" s="38"/>
      <c r="D47" s="38"/>
      <c r="E47" s="38"/>
      <c r="F47" s="38"/>
      <c r="G47" s="38"/>
      <c r="H47" s="13" t="s">
        <v>63</v>
      </c>
      <c r="I47" s="18">
        <f>SUMIF($I$13:$I$44,H47,$G$13:$G$44)</f>
        <v>0</v>
      </c>
    </row>
    <row r="48" spans="1:9" s="2" customFormat="1" ht="10.5" customHeight="1" x14ac:dyDescent="0.25">
      <c r="A48" s="21"/>
      <c r="B48" s="44" t="s">
        <v>0</v>
      </c>
      <c r="C48" s="38"/>
      <c r="D48" s="38"/>
      <c r="E48" s="38"/>
      <c r="F48" s="38"/>
      <c r="G48" s="38"/>
      <c r="H48" s="14" t="s">
        <v>61</v>
      </c>
      <c r="I48" s="18">
        <f>SUMIF($I$13:$I$44,H48,$G$13:$G$44)</f>
        <v>218000</v>
      </c>
    </row>
    <row r="49" spans="1:9" s="2" customFormat="1" ht="10.5" customHeight="1" x14ac:dyDescent="0.25">
      <c r="A49" s="21"/>
      <c r="B49" s="44" t="s">
        <v>4</v>
      </c>
      <c r="C49" s="38"/>
      <c r="D49" s="38"/>
      <c r="E49" s="38"/>
      <c r="F49" s="38"/>
      <c r="G49" s="38"/>
      <c r="H49" s="14" t="s">
        <v>68</v>
      </c>
      <c r="I49" s="18">
        <f>SUMIF($I$13:$I$44,H49,$G$13:$G$44)</f>
        <v>0</v>
      </c>
    </row>
    <row r="50" spans="1:9" s="2" customFormat="1" ht="10.5" customHeight="1" x14ac:dyDescent="0.25">
      <c r="A50" s="21"/>
      <c r="B50" s="44" t="s">
        <v>54</v>
      </c>
      <c r="C50" s="38"/>
      <c r="D50" s="38"/>
      <c r="E50" s="38"/>
      <c r="F50" s="38"/>
      <c r="G50" s="38"/>
      <c r="H50" s="14" t="s">
        <v>67</v>
      </c>
      <c r="I50" s="18">
        <f>SUMIF($I$13:$I$44,H50,$G$13:$G$44)</f>
        <v>0</v>
      </c>
    </row>
    <row r="51" spans="1:9" s="2" customFormat="1" ht="10.5" customHeight="1" x14ac:dyDescent="0.25">
      <c r="A51" s="21"/>
      <c r="B51" s="44" t="s">
        <v>1</v>
      </c>
      <c r="C51" s="38"/>
      <c r="D51" s="38"/>
      <c r="E51" s="38"/>
      <c r="F51" s="38"/>
      <c r="G51" s="38"/>
      <c r="H51" s="14" t="s">
        <v>55</v>
      </c>
      <c r="I51" s="18">
        <f>SUMIF($I$13:$I$44,H51,$G$13:$G$44)</f>
        <v>0</v>
      </c>
    </row>
    <row r="52" spans="1:9" s="2" customFormat="1" ht="10.5" customHeight="1" x14ac:dyDescent="0.25">
      <c r="A52" s="21"/>
      <c r="B52" s="44" t="s">
        <v>2</v>
      </c>
      <c r="C52" s="38"/>
      <c r="D52" s="38"/>
      <c r="E52" s="38"/>
      <c r="F52" s="38"/>
      <c r="G52" s="38"/>
      <c r="H52" s="14" t="s">
        <v>50</v>
      </c>
      <c r="I52" s="18">
        <f>SUMIF($I$13:$I$44,H52,$G$13:$G$44)</f>
        <v>0</v>
      </c>
    </row>
    <row r="53" spans="1:9" s="2" customFormat="1" ht="10.5" customHeight="1" x14ac:dyDescent="0.25">
      <c r="A53" s="21"/>
      <c r="C53" s="41"/>
      <c r="D53" s="38"/>
      <c r="E53" s="38"/>
      <c r="F53" s="38"/>
      <c r="G53" s="38"/>
      <c r="H53" s="51" t="s">
        <v>17</v>
      </c>
      <c r="I53" s="19">
        <f>SUM(I47:I52)</f>
        <v>218000</v>
      </c>
    </row>
    <row r="54" spans="1:9" s="2" customFormat="1" ht="10.5" customHeight="1" x14ac:dyDescent="0.25">
      <c r="A54" s="16"/>
      <c r="B54" s="45"/>
      <c r="C54" s="46"/>
      <c r="D54" s="47"/>
      <c r="E54" s="47"/>
      <c r="F54" s="47"/>
      <c r="G54" s="47"/>
      <c r="H54" s="3"/>
      <c r="I54" s="17"/>
    </row>
    <row r="59" spans="1:9" x14ac:dyDescent="0.25">
      <c r="B59" s="22"/>
    </row>
    <row r="60" spans="1:9" x14ac:dyDescent="0.25">
      <c r="B60" s="22"/>
    </row>
    <row r="61" spans="1:9" x14ac:dyDescent="0.25">
      <c r="B61" s="22"/>
    </row>
    <row r="62" spans="1:9" x14ac:dyDescent="0.25">
      <c r="B62" s="22"/>
    </row>
    <row r="63" spans="1:9" x14ac:dyDescent="0.25">
      <c r="B63" s="22"/>
    </row>
  </sheetData>
  <mergeCells count="36">
    <mergeCell ref="D18:F18"/>
    <mergeCell ref="D19:F19"/>
    <mergeCell ref="D17:F17"/>
    <mergeCell ref="A1:I1"/>
    <mergeCell ref="F2:G2"/>
    <mergeCell ref="B3:B11"/>
    <mergeCell ref="D13:F13"/>
    <mergeCell ref="D16:F16"/>
    <mergeCell ref="D14:F14"/>
    <mergeCell ref="D15:F15"/>
    <mergeCell ref="D25:F25"/>
    <mergeCell ref="D26:F26"/>
    <mergeCell ref="D29:F29"/>
    <mergeCell ref="D30:F30"/>
    <mergeCell ref="D31:F31"/>
    <mergeCell ref="D27:F27"/>
    <mergeCell ref="D28:F28"/>
    <mergeCell ref="D20:F20"/>
    <mergeCell ref="D21:F21"/>
    <mergeCell ref="D22:F22"/>
    <mergeCell ref="D23:F23"/>
    <mergeCell ref="D24:F24"/>
    <mergeCell ref="A44:F44"/>
    <mergeCell ref="H45:I45"/>
    <mergeCell ref="D43:F43"/>
    <mergeCell ref="D40:F40"/>
    <mergeCell ref="D41:F41"/>
    <mergeCell ref="D42:F42"/>
    <mergeCell ref="D37:F37"/>
    <mergeCell ref="D38:F38"/>
    <mergeCell ref="D39:F39"/>
    <mergeCell ref="D32:F32"/>
    <mergeCell ref="D33:F33"/>
    <mergeCell ref="D34:F34"/>
    <mergeCell ref="D35:F35"/>
    <mergeCell ref="D36:F36"/>
  </mergeCells>
  <phoneticPr fontId="12" type="noConversion"/>
  <dataValidations count="1">
    <dataValidation type="list" allowBlank="1" showInputMessage="1" showErrorMessage="1" sqref="C32:C43 C14:C19" xr:uid="{00000000-0002-0000-0400-000000000000}">
      <formula1>$C$4:$C$10</formula1>
    </dataValidation>
  </dataValidations>
  <printOptions horizontalCentered="1"/>
  <pageMargins left="0.19680555164813995" right="0.19680555164813995" top="0.59041666984558105" bottom="0.27555555105209351" header="0" footer="0.1180555522441864"/>
  <pageSetup paperSize="9" scale="80" orientation="portrait" verticalDpi="300" r:id="rId1"/>
  <headerFooter>
    <oddFooter>&amp;C&amp;"맑은 고딕,Regular"&amp;P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63"/>
  <sheetViews>
    <sheetView view="pageBreakPreview" topLeftCell="A11" zoomScaleNormal="100" zoomScaleSheetLayoutView="100" workbookViewId="0">
      <selection activeCell="M27" sqref="M27"/>
    </sheetView>
  </sheetViews>
  <sheetFormatPr defaultColWidth="8.9140625" defaultRowHeight="14" x14ac:dyDescent="0.25"/>
  <cols>
    <col min="1" max="1" width="3.4140625" style="1" customWidth="1"/>
    <col min="2" max="2" width="9.6640625" style="20" customWidth="1"/>
    <col min="3" max="3" width="11.58203125" style="5" bestFit="1" customWidth="1"/>
    <col min="4" max="4" width="11.08203125" style="1" bestFit="1" customWidth="1"/>
    <col min="5" max="5" width="7.9140625" style="1" bestFit="1" customWidth="1"/>
    <col min="6" max="6" width="10.25" style="1" bestFit="1" customWidth="1"/>
    <col min="7" max="7" width="11.08203125" style="1" bestFit="1" customWidth="1"/>
    <col min="8" max="9" width="10.75" style="1" bestFit="1" customWidth="1"/>
    <col min="10" max="16384" width="8.9140625" style="1"/>
  </cols>
  <sheetData>
    <row r="1" spans="1:9" ht="23.65" customHeight="1" x14ac:dyDescent="0.45">
      <c r="A1" s="133" t="str">
        <f>"경비관리표("&amp;경비총괄!A11&amp;")"</f>
        <v>경비관리표(4월)</v>
      </c>
      <c r="B1" s="134"/>
      <c r="C1" s="134"/>
      <c r="D1" s="134"/>
      <c r="E1" s="134"/>
      <c r="F1" s="134"/>
      <c r="G1" s="134"/>
      <c r="H1" s="134"/>
      <c r="I1" s="135"/>
    </row>
    <row r="2" spans="1:9" ht="4.5" customHeight="1" x14ac:dyDescent="0.25">
      <c r="A2" s="25"/>
      <c r="B2" s="23"/>
      <c r="C2" s="24"/>
      <c r="D2" s="24"/>
      <c r="E2" s="24"/>
      <c r="F2" s="126"/>
      <c r="G2" s="126"/>
      <c r="H2" s="26"/>
      <c r="I2" s="27"/>
    </row>
    <row r="3" spans="1:9" s="38" customFormat="1" ht="11.25" customHeight="1" x14ac:dyDescent="0.25">
      <c r="A3" s="35"/>
      <c r="B3" s="138" t="s">
        <v>21</v>
      </c>
      <c r="C3" s="84" t="s">
        <v>33</v>
      </c>
      <c r="D3" s="84" t="s">
        <v>5</v>
      </c>
      <c r="E3" s="84" t="s">
        <v>16</v>
      </c>
      <c r="F3" s="85" t="s">
        <v>10</v>
      </c>
      <c r="G3" s="93" t="s">
        <v>26</v>
      </c>
      <c r="H3" s="36"/>
      <c r="I3" s="37"/>
    </row>
    <row r="4" spans="1:9" s="38" customFormat="1" ht="12" x14ac:dyDescent="0.25">
      <c r="A4" s="35"/>
      <c r="B4" s="139"/>
      <c r="C4" s="86" t="s">
        <v>15</v>
      </c>
      <c r="D4" s="80">
        <f>VLOOKUP($C4,'0003'!$C$3:$G$11,5,0)</f>
        <v>3776000</v>
      </c>
      <c r="E4" s="80">
        <f t="shared" ref="E4:E10" si="0">SUMIF($C$13:$C$44,$C4,$G$13:$G$44)</f>
        <v>241600</v>
      </c>
      <c r="F4" s="80">
        <f>'0003'!F4+E4</f>
        <v>465600</v>
      </c>
      <c r="G4" s="89">
        <f t="shared" ref="G4:G10" si="1">D4-E4</f>
        <v>3534400</v>
      </c>
      <c r="H4" s="36"/>
      <c r="I4" s="37"/>
    </row>
    <row r="5" spans="1:9" s="38" customFormat="1" ht="12" x14ac:dyDescent="0.25">
      <c r="A5" s="35"/>
      <c r="B5" s="139"/>
      <c r="C5" s="86" t="s">
        <v>31</v>
      </c>
      <c r="D5" s="80">
        <f>VLOOKUP($C5,'0003'!$C$3:$G$11,5,0)</f>
        <v>1894000</v>
      </c>
      <c r="E5" s="80">
        <f t="shared" si="0"/>
        <v>0</v>
      </c>
      <c r="F5" s="80">
        <f>'0003'!F5+E5</f>
        <v>106000</v>
      </c>
      <c r="G5" s="89">
        <f t="shared" si="1"/>
        <v>1894000</v>
      </c>
      <c r="H5" s="36"/>
      <c r="I5" s="37"/>
    </row>
    <row r="6" spans="1:9" s="38" customFormat="1" ht="12" x14ac:dyDescent="0.25">
      <c r="A6" s="35"/>
      <c r="B6" s="139"/>
      <c r="C6" s="86" t="s">
        <v>18</v>
      </c>
      <c r="D6" s="80">
        <f>VLOOKUP($C6,'0003'!$C$3:$G$11,5,0)</f>
        <v>2000000</v>
      </c>
      <c r="E6" s="80">
        <f t="shared" si="0"/>
        <v>0</v>
      </c>
      <c r="F6" s="80">
        <f>'0003'!F6+E6</f>
        <v>0</v>
      </c>
      <c r="G6" s="89">
        <f t="shared" si="1"/>
        <v>2000000</v>
      </c>
      <c r="H6" s="36"/>
      <c r="I6" s="37"/>
    </row>
    <row r="7" spans="1:9" s="38" customFormat="1" ht="12" x14ac:dyDescent="0.25">
      <c r="A7" s="35"/>
      <c r="B7" s="139"/>
      <c r="C7" s="86" t="s">
        <v>7</v>
      </c>
      <c r="D7" s="80">
        <f>VLOOKUP($C7,'0003'!$C$3:$G$11,5,0)</f>
        <v>2000000</v>
      </c>
      <c r="E7" s="80">
        <f t="shared" si="0"/>
        <v>0</v>
      </c>
      <c r="F7" s="80">
        <f>'0003'!F7+E7</f>
        <v>0</v>
      </c>
      <c r="G7" s="89">
        <f t="shared" si="1"/>
        <v>2000000</v>
      </c>
      <c r="H7" s="42"/>
      <c r="I7" s="37"/>
    </row>
    <row r="8" spans="1:9" s="38" customFormat="1" ht="12" x14ac:dyDescent="0.25">
      <c r="A8" s="35"/>
      <c r="B8" s="139"/>
      <c r="C8" s="86" t="s">
        <v>52</v>
      </c>
      <c r="D8" s="80">
        <f>VLOOKUP($C8,'0003'!$C$3:$G$11,5,0)</f>
        <v>945000</v>
      </c>
      <c r="E8" s="80">
        <f t="shared" si="0"/>
        <v>0</v>
      </c>
      <c r="F8" s="80">
        <f>'0003'!F8+E8</f>
        <v>55000</v>
      </c>
      <c r="G8" s="89">
        <f t="shared" ref="G8" si="2">D8-E8</f>
        <v>945000</v>
      </c>
      <c r="H8" s="42"/>
      <c r="I8" s="37"/>
    </row>
    <row r="9" spans="1:9" s="38" customFormat="1" ht="12" x14ac:dyDescent="0.25">
      <c r="A9" s="35"/>
      <c r="B9" s="139"/>
      <c r="C9" s="86" t="s">
        <v>45</v>
      </c>
      <c r="D9" s="80">
        <f>VLOOKUP($C9,'0003'!$C$3:$G$11,5,0)</f>
        <v>3900000</v>
      </c>
      <c r="E9" s="80">
        <f t="shared" si="0"/>
        <v>0</v>
      </c>
      <c r="F9" s="80">
        <f>'0003'!F9+E9</f>
        <v>100000</v>
      </c>
      <c r="G9" s="89">
        <f t="shared" si="1"/>
        <v>3900000</v>
      </c>
      <c r="H9" s="43"/>
      <c r="I9" s="37"/>
    </row>
    <row r="10" spans="1:9" s="38" customFormat="1" ht="12" x14ac:dyDescent="0.25">
      <c r="A10" s="35"/>
      <c r="B10" s="139"/>
      <c r="C10" s="87" t="s">
        <v>20</v>
      </c>
      <c r="D10" s="81">
        <f>VLOOKUP($C10,'0003'!$C$3:$G$11,5,0)</f>
        <v>2000000</v>
      </c>
      <c r="E10" s="81">
        <f t="shared" si="0"/>
        <v>0</v>
      </c>
      <c r="F10" s="81">
        <f>'0003'!F10+E10</f>
        <v>0</v>
      </c>
      <c r="G10" s="90">
        <f t="shared" si="1"/>
        <v>2000000</v>
      </c>
      <c r="H10" s="36"/>
      <c r="I10" s="37"/>
    </row>
    <row r="11" spans="1:9" s="38" customFormat="1" ht="12" x14ac:dyDescent="0.25">
      <c r="A11" s="35"/>
      <c r="B11" s="140"/>
      <c r="C11" s="78" t="s">
        <v>19</v>
      </c>
      <c r="D11" s="79">
        <f>SUM(D4:D10)</f>
        <v>16515000</v>
      </c>
      <c r="E11" s="79">
        <f>SUM(E4:E10)</f>
        <v>241600</v>
      </c>
      <c r="F11" s="79">
        <f>SUM(F4:F10)</f>
        <v>726600</v>
      </c>
      <c r="G11" s="79">
        <f>SUM(G4:G10)</f>
        <v>16273400</v>
      </c>
      <c r="H11" s="36"/>
      <c r="I11" s="37"/>
    </row>
    <row r="12" spans="1:9" s="38" customFormat="1" ht="6.4" customHeight="1" x14ac:dyDescent="0.25">
      <c r="A12" s="39"/>
      <c r="B12" s="40"/>
      <c r="C12" s="41"/>
      <c r="I12" s="76"/>
    </row>
    <row r="13" spans="1:9" s="2" customFormat="1" ht="13" x14ac:dyDescent="0.25">
      <c r="A13" s="6" t="s">
        <v>29</v>
      </c>
      <c r="B13" s="7" t="s">
        <v>41</v>
      </c>
      <c r="C13" s="7" t="s">
        <v>36</v>
      </c>
      <c r="D13" s="144" t="s">
        <v>13</v>
      </c>
      <c r="E13" s="145"/>
      <c r="F13" s="146"/>
      <c r="G13" s="8" t="s">
        <v>43</v>
      </c>
      <c r="H13" s="8" t="s">
        <v>25</v>
      </c>
      <c r="I13" s="9" t="s">
        <v>24</v>
      </c>
    </row>
    <row r="14" spans="1:9" s="2" customFormat="1" ht="11.15" customHeight="1" x14ac:dyDescent="0.25">
      <c r="A14" s="48">
        <v>1</v>
      </c>
      <c r="B14" s="107">
        <v>45036</v>
      </c>
      <c r="C14" s="106" t="s">
        <v>15</v>
      </c>
      <c r="D14" s="127" t="s">
        <v>66</v>
      </c>
      <c r="E14" s="128"/>
      <c r="F14" s="129"/>
      <c r="G14" s="75">
        <v>241600</v>
      </c>
      <c r="H14" s="31">
        <f>G14</f>
        <v>241600</v>
      </c>
      <c r="I14" s="68" t="s">
        <v>67</v>
      </c>
    </row>
    <row r="15" spans="1:9" s="2" customFormat="1" ht="11.15" customHeight="1" x14ac:dyDescent="0.25">
      <c r="A15" s="49">
        <v>2</v>
      </c>
      <c r="B15" s="29"/>
      <c r="C15" s="106"/>
      <c r="D15" s="127"/>
      <c r="E15" s="128"/>
      <c r="F15" s="129"/>
      <c r="G15" s="30"/>
      <c r="H15" s="31">
        <f>H14+G15</f>
        <v>241600</v>
      </c>
      <c r="I15" s="68"/>
    </row>
    <row r="16" spans="1:9" s="2" customFormat="1" ht="11.15" customHeight="1" x14ac:dyDescent="0.25">
      <c r="A16" s="49">
        <v>3</v>
      </c>
      <c r="B16" s="29"/>
      <c r="C16" s="106"/>
      <c r="D16" s="127"/>
      <c r="E16" s="128"/>
      <c r="F16" s="129"/>
      <c r="G16" s="30"/>
      <c r="H16" s="31">
        <f t="shared" ref="H16:H43" si="3">H15+G16</f>
        <v>241600</v>
      </c>
      <c r="I16" s="68"/>
    </row>
    <row r="17" spans="1:9" s="2" customFormat="1" ht="11.15" customHeight="1" x14ac:dyDescent="0.25">
      <c r="A17" s="49">
        <v>4</v>
      </c>
      <c r="B17" s="29"/>
      <c r="C17" s="106"/>
      <c r="D17" s="127"/>
      <c r="E17" s="128"/>
      <c r="F17" s="129"/>
      <c r="G17" s="30"/>
      <c r="H17" s="31">
        <f t="shared" si="3"/>
        <v>241600</v>
      </c>
      <c r="I17" s="68"/>
    </row>
    <row r="18" spans="1:9" s="2" customFormat="1" ht="11.15" customHeight="1" x14ac:dyDescent="0.25">
      <c r="A18" s="49">
        <v>5</v>
      </c>
      <c r="B18" s="29"/>
      <c r="C18" s="106"/>
      <c r="D18" s="127"/>
      <c r="E18" s="128"/>
      <c r="F18" s="129"/>
      <c r="G18" s="30"/>
      <c r="H18" s="31">
        <f t="shared" si="3"/>
        <v>241600</v>
      </c>
      <c r="I18" s="68"/>
    </row>
    <row r="19" spans="1:9" s="2" customFormat="1" ht="11.15" customHeight="1" x14ac:dyDescent="0.25">
      <c r="A19" s="49">
        <v>6</v>
      </c>
      <c r="B19" s="29"/>
      <c r="C19" s="106"/>
      <c r="D19" s="127"/>
      <c r="E19" s="128"/>
      <c r="F19" s="129"/>
      <c r="G19" s="30"/>
      <c r="H19" s="31">
        <f t="shared" si="3"/>
        <v>241600</v>
      </c>
      <c r="I19" s="68"/>
    </row>
    <row r="20" spans="1:9" s="2" customFormat="1" ht="11.15" customHeight="1" x14ac:dyDescent="0.25">
      <c r="A20" s="49">
        <v>7</v>
      </c>
      <c r="B20" s="29"/>
      <c r="C20" s="106"/>
      <c r="D20" s="127"/>
      <c r="E20" s="128"/>
      <c r="F20" s="129"/>
      <c r="G20" s="30"/>
      <c r="H20" s="31">
        <f t="shared" si="3"/>
        <v>241600</v>
      </c>
      <c r="I20" s="68"/>
    </row>
    <row r="21" spans="1:9" s="2" customFormat="1" ht="11.15" customHeight="1" x14ac:dyDescent="0.25">
      <c r="A21" s="49">
        <v>8</v>
      </c>
      <c r="B21" s="29"/>
      <c r="C21" s="106"/>
      <c r="D21" s="127"/>
      <c r="E21" s="128"/>
      <c r="F21" s="129"/>
      <c r="G21" s="30"/>
      <c r="H21" s="31">
        <f t="shared" si="3"/>
        <v>241600</v>
      </c>
      <c r="I21" s="68"/>
    </row>
    <row r="22" spans="1:9" s="2" customFormat="1" ht="11.15" customHeight="1" x14ac:dyDescent="0.25">
      <c r="A22" s="49">
        <v>9</v>
      </c>
      <c r="B22" s="29"/>
      <c r="C22" s="106"/>
      <c r="D22" s="127"/>
      <c r="E22" s="128"/>
      <c r="F22" s="129"/>
      <c r="G22" s="30"/>
      <c r="H22" s="31">
        <f t="shared" si="3"/>
        <v>241600</v>
      </c>
      <c r="I22" s="68"/>
    </row>
    <row r="23" spans="1:9" s="2" customFormat="1" ht="11.15" customHeight="1" x14ac:dyDescent="0.25">
      <c r="A23" s="49">
        <v>10</v>
      </c>
      <c r="B23" s="29"/>
      <c r="C23" s="106"/>
      <c r="D23" s="127"/>
      <c r="E23" s="128"/>
      <c r="F23" s="129"/>
      <c r="G23" s="30"/>
      <c r="H23" s="31">
        <f t="shared" si="3"/>
        <v>241600</v>
      </c>
      <c r="I23" s="68"/>
    </row>
    <row r="24" spans="1:9" s="2" customFormat="1" ht="11.15" customHeight="1" x14ac:dyDescent="0.25">
      <c r="A24" s="49">
        <v>11</v>
      </c>
      <c r="B24" s="29"/>
      <c r="C24" s="77"/>
      <c r="D24" s="130"/>
      <c r="E24" s="131"/>
      <c r="F24" s="132"/>
      <c r="G24" s="30"/>
      <c r="H24" s="31">
        <f t="shared" si="3"/>
        <v>241600</v>
      </c>
      <c r="I24" s="68"/>
    </row>
    <row r="25" spans="1:9" s="2" customFormat="1" ht="11.15" customHeight="1" x14ac:dyDescent="0.25">
      <c r="A25" s="49">
        <v>12</v>
      </c>
      <c r="B25" s="29"/>
      <c r="C25" s="77"/>
      <c r="D25" s="130"/>
      <c r="E25" s="131"/>
      <c r="F25" s="132"/>
      <c r="G25" s="30"/>
      <c r="H25" s="31">
        <f t="shared" si="3"/>
        <v>241600</v>
      </c>
      <c r="I25" s="68"/>
    </row>
    <row r="26" spans="1:9" s="2" customFormat="1" ht="11.15" customHeight="1" x14ac:dyDescent="0.25">
      <c r="A26" s="49">
        <v>13</v>
      </c>
      <c r="B26" s="29"/>
      <c r="C26" s="77"/>
      <c r="D26" s="130"/>
      <c r="E26" s="131"/>
      <c r="F26" s="132"/>
      <c r="G26" s="30"/>
      <c r="H26" s="31">
        <f t="shared" si="3"/>
        <v>241600</v>
      </c>
      <c r="I26" s="68"/>
    </row>
    <row r="27" spans="1:9" s="2" customFormat="1" ht="11.15" customHeight="1" x14ac:dyDescent="0.25">
      <c r="A27" s="49">
        <v>14</v>
      </c>
      <c r="B27" s="29"/>
      <c r="C27" s="77"/>
      <c r="D27" s="130"/>
      <c r="E27" s="131"/>
      <c r="F27" s="132"/>
      <c r="G27" s="30"/>
      <c r="H27" s="31">
        <f t="shared" si="3"/>
        <v>241600</v>
      </c>
      <c r="I27" s="68"/>
    </row>
    <row r="28" spans="1:9" s="2" customFormat="1" ht="11.15" customHeight="1" x14ac:dyDescent="0.25">
      <c r="A28" s="49">
        <v>15</v>
      </c>
      <c r="B28" s="29"/>
      <c r="C28" s="77"/>
      <c r="D28" s="130"/>
      <c r="E28" s="131"/>
      <c r="F28" s="132"/>
      <c r="G28" s="30"/>
      <c r="H28" s="31">
        <f t="shared" si="3"/>
        <v>241600</v>
      </c>
      <c r="I28" s="68"/>
    </row>
    <row r="29" spans="1:9" s="2" customFormat="1" ht="11.15" customHeight="1" x14ac:dyDescent="0.25">
      <c r="A29" s="49">
        <v>16</v>
      </c>
      <c r="B29" s="29"/>
      <c r="C29" s="77"/>
      <c r="D29" s="130"/>
      <c r="E29" s="131"/>
      <c r="F29" s="132"/>
      <c r="G29" s="30"/>
      <c r="H29" s="31">
        <f t="shared" si="3"/>
        <v>241600</v>
      </c>
      <c r="I29" s="68"/>
    </row>
    <row r="30" spans="1:9" s="2" customFormat="1" ht="11.15" customHeight="1" x14ac:dyDescent="0.25">
      <c r="A30" s="49">
        <v>17</v>
      </c>
      <c r="B30" s="29"/>
      <c r="C30" s="77"/>
      <c r="D30" s="130"/>
      <c r="E30" s="131"/>
      <c r="F30" s="132"/>
      <c r="G30" s="30"/>
      <c r="H30" s="31">
        <f t="shared" si="3"/>
        <v>241600</v>
      </c>
      <c r="I30" s="68"/>
    </row>
    <row r="31" spans="1:9" s="2" customFormat="1" ht="11.15" customHeight="1" x14ac:dyDescent="0.25">
      <c r="A31" s="49">
        <v>18</v>
      </c>
      <c r="B31" s="29"/>
      <c r="C31" s="77"/>
      <c r="D31" s="130"/>
      <c r="E31" s="131"/>
      <c r="F31" s="132"/>
      <c r="G31" s="30"/>
      <c r="H31" s="31">
        <f t="shared" si="3"/>
        <v>241600</v>
      </c>
      <c r="I31" s="68"/>
    </row>
    <row r="32" spans="1:9" s="2" customFormat="1" ht="11.15" customHeight="1" x14ac:dyDescent="0.25">
      <c r="A32" s="49">
        <v>19</v>
      </c>
      <c r="B32" s="29"/>
      <c r="C32" s="77"/>
      <c r="D32" s="130"/>
      <c r="E32" s="131"/>
      <c r="F32" s="132"/>
      <c r="G32" s="30"/>
      <c r="H32" s="31">
        <f t="shared" si="3"/>
        <v>241600</v>
      </c>
      <c r="I32" s="68"/>
    </row>
    <row r="33" spans="1:9" s="2" customFormat="1" ht="11.15" customHeight="1" x14ac:dyDescent="0.25">
      <c r="A33" s="49">
        <v>20</v>
      </c>
      <c r="B33" s="29"/>
      <c r="C33" s="77"/>
      <c r="D33" s="130"/>
      <c r="E33" s="131"/>
      <c r="F33" s="132"/>
      <c r="G33" s="30"/>
      <c r="H33" s="31">
        <f t="shared" si="3"/>
        <v>241600</v>
      </c>
      <c r="I33" s="68"/>
    </row>
    <row r="34" spans="1:9" s="2" customFormat="1" ht="11.15" customHeight="1" x14ac:dyDescent="0.25">
      <c r="A34" s="49">
        <v>21</v>
      </c>
      <c r="B34" s="29"/>
      <c r="C34" s="77"/>
      <c r="D34" s="130"/>
      <c r="E34" s="131"/>
      <c r="F34" s="132"/>
      <c r="G34" s="30"/>
      <c r="H34" s="31">
        <f t="shared" si="3"/>
        <v>241600</v>
      </c>
      <c r="I34" s="68"/>
    </row>
    <row r="35" spans="1:9" s="2" customFormat="1" ht="11.15" customHeight="1" x14ac:dyDescent="0.25">
      <c r="A35" s="49">
        <v>22</v>
      </c>
      <c r="B35" s="29"/>
      <c r="C35" s="77"/>
      <c r="D35" s="130"/>
      <c r="E35" s="131"/>
      <c r="F35" s="132"/>
      <c r="G35" s="30"/>
      <c r="H35" s="31">
        <f t="shared" si="3"/>
        <v>241600</v>
      </c>
      <c r="I35" s="68"/>
    </row>
    <row r="36" spans="1:9" s="2" customFormat="1" ht="11.15" customHeight="1" x14ac:dyDescent="0.25">
      <c r="A36" s="49">
        <v>23</v>
      </c>
      <c r="B36" s="29"/>
      <c r="C36" s="77"/>
      <c r="D36" s="130"/>
      <c r="E36" s="131"/>
      <c r="F36" s="132"/>
      <c r="G36" s="30"/>
      <c r="H36" s="31">
        <f t="shared" si="3"/>
        <v>241600</v>
      </c>
      <c r="I36" s="68"/>
    </row>
    <row r="37" spans="1:9" s="2" customFormat="1" ht="11.15" customHeight="1" x14ac:dyDescent="0.25">
      <c r="A37" s="49">
        <v>24</v>
      </c>
      <c r="B37" s="29"/>
      <c r="C37" s="77"/>
      <c r="D37" s="130"/>
      <c r="E37" s="131"/>
      <c r="F37" s="132"/>
      <c r="G37" s="30"/>
      <c r="H37" s="31">
        <f t="shared" si="3"/>
        <v>241600</v>
      </c>
      <c r="I37" s="68"/>
    </row>
    <row r="38" spans="1:9" s="2" customFormat="1" ht="11.15" customHeight="1" x14ac:dyDescent="0.25">
      <c r="A38" s="49">
        <v>25</v>
      </c>
      <c r="B38" s="29"/>
      <c r="C38" s="77"/>
      <c r="D38" s="130"/>
      <c r="E38" s="131"/>
      <c r="F38" s="132"/>
      <c r="G38" s="30"/>
      <c r="H38" s="31">
        <f t="shared" si="3"/>
        <v>241600</v>
      </c>
      <c r="I38" s="68"/>
    </row>
    <row r="39" spans="1:9" s="2" customFormat="1" ht="11.15" customHeight="1" x14ac:dyDescent="0.25">
      <c r="A39" s="49">
        <v>26</v>
      </c>
      <c r="B39" s="29"/>
      <c r="C39" s="77"/>
      <c r="D39" s="130"/>
      <c r="E39" s="131"/>
      <c r="F39" s="132"/>
      <c r="G39" s="30"/>
      <c r="H39" s="31">
        <f t="shared" si="3"/>
        <v>241600</v>
      </c>
      <c r="I39" s="68"/>
    </row>
    <row r="40" spans="1:9" s="2" customFormat="1" ht="11.15" customHeight="1" x14ac:dyDescent="0.25">
      <c r="A40" s="49">
        <v>27</v>
      </c>
      <c r="B40" s="29"/>
      <c r="C40" s="77"/>
      <c r="D40" s="130"/>
      <c r="E40" s="131"/>
      <c r="F40" s="132"/>
      <c r="G40" s="30"/>
      <c r="H40" s="31">
        <f t="shared" si="3"/>
        <v>241600</v>
      </c>
      <c r="I40" s="68"/>
    </row>
    <row r="41" spans="1:9" s="2" customFormat="1" ht="11.15" customHeight="1" x14ac:dyDescent="0.25">
      <c r="A41" s="49">
        <v>28</v>
      </c>
      <c r="B41" s="29"/>
      <c r="C41" s="77"/>
      <c r="D41" s="130"/>
      <c r="E41" s="131"/>
      <c r="F41" s="132"/>
      <c r="G41" s="30"/>
      <c r="H41" s="31">
        <f t="shared" si="3"/>
        <v>241600</v>
      </c>
      <c r="I41" s="68"/>
    </row>
    <row r="42" spans="1:9" s="2" customFormat="1" ht="11.15" customHeight="1" x14ac:dyDescent="0.25">
      <c r="A42" s="49">
        <v>29</v>
      </c>
      <c r="B42" s="29"/>
      <c r="C42" s="77"/>
      <c r="D42" s="130"/>
      <c r="E42" s="131"/>
      <c r="F42" s="132"/>
      <c r="G42" s="30"/>
      <c r="H42" s="31">
        <f t="shared" si="3"/>
        <v>241600</v>
      </c>
      <c r="I42" s="68"/>
    </row>
    <row r="43" spans="1:9" s="2" customFormat="1" ht="11.15" customHeight="1" x14ac:dyDescent="0.25">
      <c r="A43" s="49">
        <v>30</v>
      </c>
      <c r="B43" s="29"/>
      <c r="C43" s="77"/>
      <c r="D43" s="130"/>
      <c r="E43" s="131"/>
      <c r="F43" s="132"/>
      <c r="G43" s="30"/>
      <c r="H43" s="31">
        <f t="shared" si="3"/>
        <v>241600</v>
      </c>
      <c r="I43" s="68"/>
    </row>
    <row r="44" spans="1:9" s="2" customFormat="1" ht="13" x14ac:dyDescent="0.25">
      <c r="A44" s="141" t="s">
        <v>14</v>
      </c>
      <c r="B44" s="142"/>
      <c r="C44" s="142"/>
      <c r="D44" s="142"/>
      <c r="E44" s="142"/>
      <c r="F44" s="143"/>
      <c r="G44" s="50">
        <f>SUM(G14:G43)</f>
        <v>241600</v>
      </c>
      <c r="H44" s="50"/>
      <c r="I44" s="9"/>
    </row>
    <row r="45" spans="1:9" s="2" customFormat="1" ht="10.5" customHeight="1" x14ac:dyDescent="0.25">
      <c r="A45" s="10"/>
      <c r="B45" s="52" t="s">
        <v>9</v>
      </c>
      <c r="C45" s="41"/>
      <c r="D45" s="38"/>
      <c r="E45" s="38"/>
      <c r="F45" s="38"/>
      <c r="G45" s="38"/>
      <c r="H45" s="136" t="s">
        <v>22</v>
      </c>
      <c r="I45" s="137"/>
    </row>
    <row r="46" spans="1:9" s="2" customFormat="1" ht="10.5" customHeight="1" x14ac:dyDescent="0.25">
      <c r="A46" s="21"/>
      <c r="B46" s="44" t="s">
        <v>23</v>
      </c>
      <c r="C46" s="38"/>
      <c r="D46" s="38"/>
      <c r="E46" s="38"/>
      <c r="F46" s="38"/>
      <c r="G46" s="38"/>
      <c r="H46" s="11" t="s">
        <v>12</v>
      </c>
      <c r="I46" s="12" t="s">
        <v>8</v>
      </c>
    </row>
    <row r="47" spans="1:9" s="2" customFormat="1" ht="10.5" customHeight="1" x14ac:dyDescent="0.25">
      <c r="A47" s="21"/>
      <c r="B47" s="44" t="s">
        <v>3</v>
      </c>
      <c r="C47" s="38"/>
      <c r="D47" s="38"/>
      <c r="E47" s="38"/>
      <c r="F47" s="38"/>
      <c r="G47" s="38"/>
      <c r="H47" s="13" t="s">
        <v>63</v>
      </c>
      <c r="I47" s="18">
        <f>SUMIF($I$13:$I$44,H47,$G$13:$G$44)</f>
        <v>0</v>
      </c>
    </row>
    <row r="48" spans="1:9" s="2" customFormat="1" ht="10.5" customHeight="1" x14ac:dyDescent="0.25">
      <c r="A48" s="21"/>
      <c r="B48" s="44" t="s">
        <v>0</v>
      </c>
      <c r="C48" s="38"/>
      <c r="D48" s="38"/>
      <c r="E48" s="38"/>
      <c r="F48" s="38"/>
      <c r="G48" s="38"/>
      <c r="H48" s="14" t="s">
        <v>61</v>
      </c>
      <c r="I48" s="18">
        <f>SUMIF($I$13:$I$44,H48,$G$13:$G$44)</f>
        <v>0</v>
      </c>
    </row>
    <row r="49" spans="1:9" s="2" customFormat="1" ht="10.5" customHeight="1" x14ac:dyDescent="0.25">
      <c r="A49" s="21"/>
      <c r="B49" s="44" t="s">
        <v>4</v>
      </c>
      <c r="C49" s="38"/>
      <c r="D49" s="38"/>
      <c r="E49" s="38"/>
      <c r="F49" s="38"/>
      <c r="G49" s="38"/>
      <c r="H49" s="14" t="s">
        <v>68</v>
      </c>
      <c r="I49" s="18">
        <f>SUMIF($I$13:$I$44,H49,$G$13:$G$44)</f>
        <v>0</v>
      </c>
    </row>
    <row r="50" spans="1:9" s="2" customFormat="1" ht="10.5" customHeight="1" x14ac:dyDescent="0.25">
      <c r="A50" s="21"/>
      <c r="B50" s="44" t="s">
        <v>54</v>
      </c>
      <c r="C50" s="38"/>
      <c r="D50" s="38"/>
      <c r="E50" s="38"/>
      <c r="F50" s="38"/>
      <c r="G50" s="38"/>
      <c r="H50" s="14" t="s">
        <v>67</v>
      </c>
      <c r="I50" s="18">
        <f>SUMIF($I$13:$I$44,H50,$G$13:$G$44)</f>
        <v>241600</v>
      </c>
    </row>
    <row r="51" spans="1:9" s="2" customFormat="1" ht="10.5" customHeight="1" x14ac:dyDescent="0.25">
      <c r="A51" s="21"/>
      <c r="B51" s="44" t="s">
        <v>1</v>
      </c>
      <c r="C51" s="38"/>
      <c r="D51" s="38"/>
      <c r="E51" s="38"/>
      <c r="F51" s="38"/>
      <c r="G51" s="38"/>
      <c r="H51" s="14" t="s">
        <v>55</v>
      </c>
      <c r="I51" s="18">
        <f>SUMIF($I$13:$I$44,H51,$G$13:$G$44)</f>
        <v>0</v>
      </c>
    </row>
    <row r="52" spans="1:9" s="2" customFormat="1" ht="10.5" customHeight="1" x14ac:dyDescent="0.25">
      <c r="A52" s="21"/>
      <c r="B52" s="44" t="s">
        <v>2</v>
      </c>
      <c r="C52" s="38"/>
      <c r="D52" s="38"/>
      <c r="E52" s="38"/>
      <c r="F52" s="38"/>
      <c r="G52" s="38"/>
      <c r="H52" s="14" t="s">
        <v>50</v>
      </c>
      <c r="I52" s="18">
        <f>SUMIF($I$13:$I$44,H52,$G$13:$G$44)</f>
        <v>0</v>
      </c>
    </row>
    <row r="53" spans="1:9" s="2" customFormat="1" ht="10.5" customHeight="1" x14ac:dyDescent="0.25">
      <c r="A53" s="21"/>
      <c r="C53" s="41"/>
      <c r="D53" s="38"/>
      <c r="E53" s="38"/>
      <c r="F53" s="38"/>
      <c r="G53" s="38"/>
      <c r="H53" s="51" t="s">
        <v>17</v>
      </c>
      <c r="I53" s="19">
        <f>SUM(I47:I52)</f>
        <v>241600</v>
      </c>
    </row>
    <row r="54" spans="1:9" s="2" customFormat="1" ht="10.5" customHeight="1" x14ac:dyDescent="0.25">
      <c r="A54" s="16"/>
      <c r="B54" s="45"/>
      <c r="C54" s="46"/>
      <c r="D54" s="47"/>
      <c r="E54" s="47"/>
      <c r="F54" s="47"/>
      <c r="G54" s="47"/>
      <c r="H54" s="3"/>
      <c r="I54" s="17"/>
    </row>
    <row r="59" spans="1:9" x14ac:dyDescent="0.25">
      <c r="B59" s="22"/>
    </row>
    <row r="60" spans="1:9" x14ac:dyDescent="0.25">
      <c r="B60" s="22"/>
    </row>
    <row r="61" spans="1:9" x14ac:dyDescent="0.25">
      <c r="B61" s="22"/>
    </row>
    <row r="62" spans="1:9" x14ac:dyDescent="0.25">
      <c r="B62" s="22"/>
    </row>
    <row r="63" spans="1:9" x14ac:dyDescent="0.25">
      <c r="B63" s="22"/>
    </row>
  </sheetData>
  <mergeCells count="36">
    <mergeCell ref="D13:F13"/>
    <mergeCell ref="D28:F28"/>
    <mergeCell ref="D18:F18"/>
    <mergeCell ref="D14:F14"/>
    <mergeCell ref="D41:F41"/>
    <mergeCell ref="D42:F42"/>
    <mergeCell ref="D43:F43"/>
    <mergeCell ref="D21:F21"/>
    <mergeCell ref="D24:F24"/>
    <mergeCell ref="D25:F25"/>
    <mergeCell ref="D36:F36"/>
    <mergeCell ref="D37:F37"/>
    <mergeCell ref="D38:F38"/>
    <mergeCell ref="D39:F39"/>
    <mergeCell ref="D40:F40"/>
    <mergeCell ref="D31:F31"/>
    <mergeCell ref="D32:F32"/>
    <mergeCell ref="D35:F35"/>
    <mergeCell ref="D33:F33"/>
    <mergeCell ref="D34:F34"/>
    <mergeCell ref="H45:I45"/>
    <mergeCell ref="A1:I1"/>
    <mergeCell ref="F2:G2"/>
    <mergeCell ref="B3:B11"/>
    <mergeCell ref="D15:F15"/>
    <mergeCell ref="D16:F16"/>
    <mergeCell ref="D17:F17"/>
    <mergeCell ref="D19:F19"/>
    <mergeCell ref="D20:F20"/>
    <mergeCell ref="D22:F22"/>
    <mergeCell ref="D23:F23"/>
    <mergeCell ref="D26:F26"/>
    <mergeCell ref="D27:F27"/>
    <mergeCell ref="A44:F44"/>
    <mergeCell ref="D29:F29"/>
    <mergeCell ref="D30:F30"/>
  </mergeCells>
  <phoneticPr fontId="12" type="noConversion"/>
  <dataValidations count="1">
    <dataValidation type="list" allowBlank="1" showInputMessage="1" showErrorMessage="1" sqref="C14:C43" xr:uid="{00000000-0002-0000-0500-000000000000}">
      <formula1>$C$4:$C$10</formula1>
    </dataValidation>
  </dataValidations>
  <printOptions horizontalCentered="1"/>
  <pageMargins left="0.19680555164813995" right="0.19680555164813995" top="0.59041666984558105" bottom="0.27555555105209351" header="0" footer="0.1180555522441864"/>
  <pageSetup paperSize="9" scale="80" orientation="portrait" verticalDpi="300" r:id="rId1"/>
  <headerFooter>
    <oddFooter>&amp;C&amp;"맑은 고딕,Regular"&amp;P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I63"/>
  <sheetViews>
    <sheetView tabSelected="1" view="pageBreakPreview" topLeftCell="A11" zoomScaleNormal="100" zoomScaleSheetLayoutView="100" workbookViewId="0">
      <selection activeCell="O23" sqref="O23"/>
    </sheetView>
  </sheetViews>
  <sheetFormatPr defaultColWidth="8.9140625" defaultRowHeight="14" x14ac:dyDescent="0.25"/>
  <cols>
    <col min="1" max="1" width="3.4140625" style="1" customWidth="1"/>
    <col min="2" max="2" width="9.6640625" style="20" customWidth="1"/>
    <col min="3" max="3" width="11.58203125" style="5" bestFit="1" customWidth="1"/>
    <col min="4" max="4" width="11.08203125" style="1" bestFit="1" customWidth="1"/>
    <col min="5" max="5" width="8.6640625" style="1" customWidth="1"/>
    <col min="6" max="6" width="10.25" style="1" bestFit="1" customWidth="1"/>
    <col min="7" max="7" width="11.08203125" style="1" bestFit="1" customWidth="1"/>
    <col min="8" max="9" width="10.75" style="1" bestFit="1" customWidth="1"/>
    <col min="10" max="16384" width="8.9140625" style="1"/>
  </cols>
  <sheetData>
    <row r="1" spans="1:9" ht="23.65" customHeight="1" x14ac:dyDescent="0.45">
      <c r="A1" s="133" t="str">
        <f>"경비관리표("&amp;경비총괄!A12&amp;")"</f>
        <v>경비관리표(5월)</v>
      </c>
      <c r="B1" s="134"/>
      <c r="C1" s="134"/>
      <c r="D1" s="134"/>
      <c r="E1" s="134"/>
      <c r="F1" s="134"/>
      <c r="G1" s="134"/>
      <c r="H1" s="134"/>
      <c r="I1" s="135"/>
    </row>
    <row r="2" spans="1:9" ht="5.25" customHeight="1" x14ac:dyDescent="0.25">
      <c r="A2" s="25"/>
      <c r="B2" s="23"/>
      <c r="C2" s="24"/>
      <c r="D2" s="24"/>
      <c r="E2" s="24"/>
      <c r="F2" s="126"/>
      <c r="G2" s="126"/>
      <c r="H2" s="26"/>
      <c r="I2" s="27"/>
    </row>
    <row r="3" spans="1:9" s="38" customFormat="1" ht="11.25" customHeight="1" x14ac:dyDescent="0.25">
      <c r="A3" s="35"/>
      <c r="B3" s="138" t="s">
        <v>21</v>
      </c>
      <c r="C3" s="84" t="s">
        <v>33</v>
      </c>
      <c r="D3" s="84" t="s">
        <v>5</v>
      </c>
      <c r="E3" s="84" t="s">
        <v>16</v>
      </c>
      <c r="F3" s="85" t="s">
        <v>10</v>
      </c>
      <c r="G3" s="93" t="s">
        <v>26</v>
      </c>
      <c r="H3" s="36"/>
      <c r="I3" s="37"/>
    </row>
    <row r="4" spans="1:9" s="38" customFormat="1" ht="12" x14ac:dyDescent="0.25">
      <c r="A4" s="35"/>
      <c r="B4" s="139"/>
      <c r="C4" s="86" t="s">
        <v>15</v>
      </c>
      <c r="D4" s="80">
        <f>VLOOKUP($C4,'0004'!$C$3:$G$11,5,0)</f>
        <v>3534400</v>
      </c>
      <c r="E4" s="80">
        <f t="shared" ref="E4:E10" si="0">SUMIF($C$13:$C$44,$C4,$G$13:$G$44)</f>
        <v>0</v>
      </c>
      <c r="F4" s="80">
        <f>'0004'!F4+E4</f>
        <v>465600</v>
      </c>
      <c r="G4" s="89">
        <f t="shared" ref="G4:G10" si="1">D4-E4</f>
        <v>3534400</v>
      </c>
      <c r="H4" s="36"/>
      <c r="I4" s="37"/>
    </row>
    <row r="5" spans="1:9" s="38" customFormat="1" ht="12" x14ac:dyDescent="0.25">
      <c r="A5" s="35"/>
      <c r="B5" s="139"/>
      <c r="C5" s="86" t="s">
        <v>31</v>
      </c>
      <c r="D5" s="80">
        <f>VLOOKUP($C5,'0004'!$C$3:$G$11,5,0)</f>
        <v>1894000</v>
      </c>
      <c r="E5" s="80">
        <f t="shared" si="0"/>
        <v>269000</v>
      </c>
      <c r="F5" s="80">
        <f>'0004'!F5+E5</f>
        <v>375000</v>
      </c>
      <c r="G5" s="89">
        <f t="shared" si="1"/>
        <v>1625000</v>
      </c>
      <c r="H5" s="36"/>
      <c r="I5" s="37"/>
    </row>
    <row r="6" spans="1:9" s="38" customFormat="1" ht="12" x14ac:dyDescent="0.25">
      <c r="A6" s="35"/>
      <c r="B6" s="139"/>
      <c r="C6" s="86" t="s">
        <v>18</v>
      </c>
      <c r="D6" s="80">
        <f>VLOOKUP($C6,'0004'!$C$3:$G$11,5,0)</f>
        <v>2000000</v>
      </c>
      <c r="E6" s="80">
        <f t="shared" si="0"/>
        <v>0</v>
      </c>
      <c r="F6" s="80">
        <f>'0004'!F6+E6</f>
        <v>0</v>
      </c>
      <c r="G6" s="89">
        <f t="shared" si="1"/>
        <v>2000000</v>
      </c>
      <c r="H6" s="36"/>
      <c r="I6" s="37"/>
    </row>
    <row r="7" spans="1:9" s="38" customFormat="1" ht="12" x14ac:dyDescent="0.25">
      <c r="A7" s="35"/>
      <c r="B7" s="139"/>
      <c r="C7" s="86" t="s">
        <v>7</v>
      </c>
      <c r="D7" s="80">
        <f>VLOOKUP($C7,'0004'!$C$3:$G$11,5,0)</f>
        <v>2000000</v>
      </c>
      <c r="E7" s="80">
        <f t="shared" si="0"/>
        <v>0</v>
      </c>
      <c r="F7" s="80">
        <f>'0004'!F7+E7</f>
        <v>0</v>
      </c>
      <c r="G7" s="89">
        <f t="shared" si="1"/>
        <v>2000000</v>
      </c>
      <c r="H7" s="42"/>
      <c r="I7" s="37"/>
    </row>
    <row r="8" spans="1:9" s="38" customFormat="1" ht="12" x14ac:dyDescent="0.25">
      <c r="A8" s="35"/>
      <c r="B8" s="139"/>
      <c r="C8" s="86" t="s">
        <v>52</v>
      </c>
      <c r="D8" s="80">
        <f>VLOOKUP($C8,'0004'!$C$3:$G$11,5,0)</f>
        <v>945000</v>
      </c>
      <c r="E8" s="80">
        <f t="shared" si="0"/>
        <v>440000</v>
      </c>
      <c r="F8" s="80">
        <f>'0004'!F8+E8</f>
        <v>495000</v>
      </c>
      <c r="G8" s="89">
        <f t="shared" ref="G8" si="2">D8-E8</f>
        <v>505000</v>
      </c>
      <c r="H8" s="42"/>
      <c r="I8" s="37"/>
    </row>
    <row r="9" spans="1:9" s="38" customFormat="1" ht="12" x14ac:dyDescent="0.25">
      <c r="A9" s="35"/>
      <c r="B9" s="139"/>
      <c r="C9" s="86" t="s">
        <v>45</v>
      </c>
      <c r="D9" s="80">
        <f>VLOOKUP($C9,'0004'!$C$3:$G$11,5,0)</f>
        <v>3900000</v>
      </c>
      <c r="E9" s="80">
        <f t="shared" si="0"/>
        <v>790000</v>
      </c>
      <c r="F9" s="80">
        <f>'0004'!F9+E9</f>
        <v>890000</v>
      </c>
      <c r="G9" s="89">
        <f t="shared" si="1"/>
        <v>3110000</v>
      </c>
      <c r="H9" s="43"/>
      <c r="I9" s="37"/>
    </row>
    <row r="10" spans="1:9" s="38" customFormat="1" ht="12" x14ac:dyDescent="0.25">
      <c r="A10" s="35"/>
      <c r="B10" s="139"/>
      <c r="C10" s="87" t="s">
        <v>20</v>
      </c>
      <c r="D10" s="81">
        <f>VLOOKUP($C10,'0004'!$C$3:$G$11,5,0)</f>
        <v>2000000</v>
      </c>
      <c r="E10" s="81">
        <f t="shared" si="0"/>
        <v>0</v>
      </c>
      <c r="F10" s="81">
        <f>'0004'!F10+E10</f>
        <v>0</v>
      </c>
      <c r="G10" s="90">
        <f t="shared" si="1"/>
        <v>2000000</v>
      </c>
      <c r="H10" s="36"/>
      <c r="I10" s="37"/>
    </row>
    <row r="11" spans="1:9" s="38" customFormat="1" ht="12" x14ac:dyDescent="0.25">
      <c r="A11" s="35"/>
      <c r="B11" s="140"/>
      <c r="C11" s="78" t="s">
        <v>19</v>
      </c>
      <c r="D11" s="79">
        <f>SUM(D4:D10)</f>
        <v>16273400</v>
      </c>
      <c r="E11" s="79">
        <f>SUM(E4:E10)</f>
        <v>1499000</v>
      </c>
      <c r="F11" s="79">
        <f>SUM(F4:F10)</f>
        <v>2225600</v>
      </c>
      <c r="G11" s="79">
        <f>SUM(G4:G10)</f>
        <v>14774400</v>
      </c>
      <c r="H11" s="36"/>
      <c r="I11" s="37"/>
    </row>
    <row r="12" spans="1:9" s="38" customFormat="1" ht="6.4" customHeight="1" x14ac:dyDescent="0.25">
      <c r="A12" s="39"/>
      <c r="B12" s="40"/>
      <c r="C12" s="41"/>
      <c r="I12" s="76"/>
    </row>
    <row r="13" spans="1:9" s="2" customFormat="1" ht="13" x14ac:dyDescent="0.25">
      <c r="A13" s="6" t="s">
        <v>29</v>
      </c>
      <c r="B13" s="7" t="s">
        <v>41</v>
      </c>
      <c r="C13" s="7" t="s">
        <v>36</v>
      </c>
      <c r="D13" s="144" t="s">
        <v>13</v>
      </c>
      <c r="E13" s="145"/>
      <c r="F13" s="146"/>
      <c r="G13" s="8" t="s">
        <v>43</v>
      </c>
      <c r="H13" s="8" t="s">
        <v>25</v>
      </c>
      <c r="I13" s="9" t="s">
        <v>24</v>
      </c>
    </row>
    <row r="14" spans="1:9" s="2" customFormat="1" ht="11.15" customHeight="1" x14ac:dyDescent="0.25">
      <c r="A14" s="48">
        <v>1</v>
      </c>
      <c r="B14" s="107">
        <v>45052</v>
      </c>
      <c r="C14" s="106" t="s">
        <v>45</v>
      </c>
      <c r="D14" s="130" t="s">
        <v>69</v>
      </c>
      <c r="E14" s="131"/>
      <c r="F14" s="132"/>
      <c r="G14" s="30">
        <v>790000</v>
      </c>
      <c r="H14" s="31">
        <f>G14</f>
        <v>790000</v>
      </c>
      <c r="I14" s="68" t="s">
        <v>55</v>
      </c>
    </row>
    <row r="15" spans="1:9" s="2" customFormat="1" ht="11.15" customHeight="1" x14ac:dyDescent="0.25">
      <c r="A15" s="49">
        <v>2</v>
      </c>
      <c r="B15" s="107">
        <v>45056</v>
      </c>
      <c r="C15" s="106" t="s">
        <v>57</v>
      </c>
      <c r="D15" s="130" t="s">
        <v>58</v>
      </c>
      <c r="E15" s="131"/>
      <c r="F15" s="132"/>
      <c r="G15" s="30">
        <v>440000</v>
      </c>
      <c r="H15" s="31">
        <f t="shared" ref="H15:H43" si="3">H14+G15</f>
        <v>1230000</v>
      </c>
      <c r="I15" s="68" t="s">
        <v>50</v>
      </c>
    </row>
    <row r="16" spans="1:9" s="2" customFormat="1" ht="11.15" customHeight="1" x14ac:dyDescent="0.25">
      <c r="A16" s="49">
        <v>3</v>
      </c>
      <c r="B16" s="107">
        <v>45062</v>
      </c>
      <c r="C16" s="106" t="s">
        <v>31</v>
      </c>
      <c r="D16" s="130" t="s">
        <v>65</v>
      </c>
      <c r="E16" s="131"/>
      <c r="F16" s="132"/>
      <c r="G16" s="30">
        <v>269000</v>
      </c>
      <c r="H16" s="31">
        <f t="shared" si="3"/>
        <v>1499000</v>
      </c>
      <c r="I16" s="68" t="s">
        <v>63</v>
      </c>
    </row>
    <row r="17" spans="1:9" s="2" customFormat="1" ht="11.15" customHeight="1" x14ac:dyDescent="0.25">
      <c r="A17" s="49">
        <v>4</v>
      </c>
      <c r="B17" s="29"/>
      <c r="C17" s="106"/>
      <c r="D17" s="130"/>
      <c r="E17" s="131"/>
      <c r="F17" s="132"/>
      <c r="G17" s="30"/>
      <c r="H17" s="31">
        <f t="shared" si="3"/>
        <v>1499000</v>
      </c>
      <c r="I17" s="68"/>
    </row>
    <row r="18" spans="1:9" s="99" customFormat="1" ht="11.15" customHeight="1" x14ac:dyDescent="0.25">
      <c r="A18" s="96">
        <v>5</v>
      </c>
      <c r="B18" s="97"/>
      <c r="C18" s="106"/>
      <c r="D18" s="127"/>
      <c r="E18" s="128"/>
      <c r="F18" s="129"/>
      <c r="G18" s="75"/>
      <c r="H18" s="73">
        <f t="shared" si="3"/>
        <v>1499000</v>
      </c>
      <c r="I18" s="98"/>
    </row>
    <row r="19" spans="1:9" s="99" customFormat="1" ht="11.15" customHeight="1" x14ac:dyDescent="0.25">
      <c r="A19" s="96">
        <v>6</v>
      </c>
      <c r="B19" s="97"/>
      <c r="C19" s="106"/>
      <c r="D19" s="127"/>
      <c r="E19" s="128"/>
      <c r="F19" s="129"/>
      <c r="G19" s="75"/>
      <c r="H19" s="73">
        <f t="shared" si="3"/>
        <v>1499000</v>
      </c>
      <c r="I19" s="98"/>
    </row>
    <row r="20" spans="1:9" s="99" customFormat="1" ht="11.15" customHeight="1" x14ac:dyDescent="0.25">
      <c r="A20" s="96">
        <v>7</v>
      </c>
      <c r="B20" s="97"/>
      <c r="C20" s="106"/>
      <c r="D20" s="127"/>
      <c r="E20" s="128"/>
      <c r="F20" s="129"/>
      <c r="G20" s="75"/>
      <c r="H20" s="73">
        <f t="shared" si="3"/>
        <v>1499000</v>
      </c>
      <c r="I20" s="98"/>
    </row>
    <row r="21" spans="1:9" s="99" customFormat="1" ht="11.15" customHeight="1" x14ac:dyDescent="0.25">
      <c r="A21" s="96">
        <v>8</v>
      </c>
      <c r="B21" s="97"/>
      <c r="C21" s="106"/>
      <c r="D21" s="127"/>
      <c r="E21" s="128"/>
      <c r="F21" s="129"/>
      <c r="G21" s="75"/>
      <c r="H21" s="73">
        <f t="shared" si="3"/>
        <v>1499000</v>
      </c>
      <c r="I21" s="98"/>
    </row>
    <row r="22" spans="1:9" s="99" customFormat="1" ht="11.15" customHeight="1" x14ac:dyDescent="0.25">
      <c r="A22" s="96">
        <v>9</v>
      </c>
      <c r="B22" s="97"/>
      <c r="C22" s="106"/>
      <c r="D22" s="127"/>
      <c r="E22" s="128"/>
      <c r="F22" s="129"/>
      <c r="G22" s="75"/>
      <c r="H22" s="73">
        <f t="shared" si="3"/>
        <v>1499000</v>
      </c>
      <c r="I22" s="98"/>
    </row>
    <row r="23" spans="1:9" s="99" customFormat="1" ht="11.15" customHeight="1" x14ac:dyDescent="0.25">
      <c r="A23" s="96">
        <v>10</v>
      </c>
      <c r="B23" s="97"/>
      <c r="C23" s="106"/>
      <c r="D23" s="127"/>
      <c r="E23" s="128"/>
      <c r="F23" s="129"/>
      <c r="G23" s="75"/>
      <c r="H23" s="73">
        <f t="shared" si="3"/>
        <v>1499000</v>
      </c>
      <c r="I23" s="98"/>
    </row>
    <row r="24" spans="1:9" s="99" customFormat="1" ht="11.15" customHeight="1" x14ac:dyDescent="0.25">
      <c r="A24" s="96">
        <v>11</v>
      </c>
      <c r="B24" s="97"/>
      <c r="C24" s="106"/>
      <c r="D24" s="127"/>
      <c r="E24" s="128"/>
      <c r="F24" s="129"/>
      <c r="G24" s="75"/>
      <c r="H24" s="73">
        <f t="shared" si="3"/>
        <v>1499000</v>
      </c>
      <c r="I24" s="98"/>
    </row>
    <row r="25" spans="1:9" s="99" customFormat="1" ht="11.15" customHeight="1" x14ac:dyDescent="0.25">
      <c r="A25" s="96">
        <v>12</v>
      </c>
      <c r="B25" s="97"/>
      <c r="C25" s="106"/>
      <c r="D25" s="127"/>
      <c r="E25" s="128"/>
      <c r="F25" s="129"/>
      <c r="G25" s="75"/>
      <c r="H25" s="73">
        <f t="shared" si="3"/>
        <v>1499000</v>
      </c>
      <c r="I25" s="98"/>
    </row>
    <row r="26" spans="1:9" s="99" customFormat="1" ht="11.15" customHeight="1" x14ac:dyDescent="0.25">
      <c r="A26" s="96">
        <v>13</v>
      </c>
      <c r="B26" s="97"/>
      <c r="C26" s="106"/>
      <c r="D26" s="127"/>
      <c r="E26" s="128"/>
      <c r="F26" s="129"/>
      <c r="G26" s="105"/>
      <c r="H26" s="73">
        <f t="shared" si="3"/>
        <v>1499000</v>
      </c>
      <c r="I26" s="98"/>
    </row>
    <row r="27" spans="1:9" s="99" customFormat="1" ht="11.15" customHeight="1" x14ac:dyDescent="0.25">
      <c r="A27" s="96">
        <v>14</v>
      </c>
      <c r="B27" s="97"/>
      <c r="C27" s="106"/>
      <c r="D27" s="127"/>
      <c r="E27" s="128"/>
      <c r="F27" s="129"/>
      <c r="G27" s="75"/>
      <c r="H27" s="73">
        <f t="shared" si="3"/>
        <v>1499000</v>
      </c>
      <c r="I27" s="98"/>
    </row>
    <row r="28" spans="1:9" s="2" customFormat="1" ht="11.15" customHeight="1" x14ac:dyDescent="0.25">
      <c r="A28" s="49">
        <v>15</v>
      </c>
      <c r="B28" s="29"/>
      <c r="C28" s="77"/>
      <c r="D28" s="100"/>
      <c r="E28" s="101"/>
      <c r="F28" s="102"/>
      <c r="G28" s="34"/>
      <c r="H28" s="31">
        <f t="shared" si="3"/>
        <v>1499000</v>
      </c>
      <c r="I28" s="68"/>
    </row>
    <row r="29" spans="1:9" s="2" customFormat="1" ht="11.15" customHeight="1" x14ac:dyDescent="0.25">
      <c r="A29" s="49">
        <v>16</v>
      </c>
      <c r="B29" s="29"/>
      <c r="C29" s="77"/>
      <c r="D29" s="100"/>
      <c r="E29" s="101"/>
      <c r="F29" s="102"/>
      <c r="G29" s="34"/>
      <c r="H29" s="31">
        <f t="shared" si="3"/>
        <v>1499000</v>
      </c>
      <c r="I29" s="68"/>
    </row>
    <row r="30" spans="1:9" s="2" customFormat="1" ht="11.15" customHeight="1" x14ac:dyDescent="0.25">
      <c r="A30" s="49">
        <v>17</v>
      </c>
      <c r="B30" s="29"/>
      <c r="C30" s="77"/>
      <c r="D30" s="100"/>
      <c r="E30" s="101"/>
      <c r="F30" s="102"/>
      <c r="G30" s="34"/>
      <c r="H30" s="31">
        <f t="shared" si="3"/>
        <v>1499000</v>
      </c>
      <c r="I30" s="68"/>
    </row>
    <row r="31" spans="1:9" s="2" customFormat="1" ht="11.15" customHeight="1" x14ac:dyDescent="0.25">
      <c r="A31" s="49">
        <v>18</v>
      </c>
      <c r="B31" s="29"/>
      <c r="C31" s="77"/>
      <c r="D31" s="100"/>
      <c r="E31" s="101"/>
      <c r="F31" s="102"/>
      <c r="G31" s="34"/>
      <c r="H31" s="31">
        <f t="shared" si="3"/>
        <v>1499000</v>
      </c>
      <c r="I31" s="68"/>
    </row>
    <row r="32" spans="1:9" s="2" customFormat="1" ht="11.15" customHeight="1" x14ac:dyDescent="0.25">
      <c r="A32" s="49">
        <v>19</v>
      </c>
      <c r="B32" s="29"/>
      <c r="C32" s="77"/>
      <c r="D32" s="130"/>
      <c r="E32" s="131"/>
      <c r="F32" s="132"/>
      <c r="G32" s="30"/>
      <c r="H32" s="31">
        <f t="shared" si="3"/>
        <v>1499000</v>
      </c>
      <c r="I32" s="68"/>
    </row>
    <row r="33" spans="1:9" s="2" customFormat="1" ht="11.15" customHeight="1" x14ac:dyDescent="0.25">
      <c r="A33" s="49">
        <v>20</v>
      </c>
      <c r="B33" s="29"/>
      <c r="C33" s="77"/>
      <c r="D33" s="130"/>
      <c r="E33" s="131"/>
      <c r="F33" s="132"/>
      <c r="G33" s="30"/>
      <c r="H33" s="31">
        <f t="shared" si="3"/>
        <v>1499000</v>
      </c>
      <c r="I33" s="68"/>
    </row>
    <row r="34" spans="1:9" s="2" customFormat="1" ht="11.15" customHeight="1" x14ac:dyDescent="0.25">
      <c r="A34" s="49">
        <v>21</v>
      </c>
      <c r="B34" s="29"/>
      <c r="C34" s="77"/>
      <c r="D34" s="130"/>
      <c r="E34" s="131"/>
      <c r="F34" s="132"/>
      <c r="G34" s="30"/>
      <c r="H34" s="31">
        <f t="shared" si="3"/>
        <v>1499000</v>
      </c>
      <c r="I34" s="68"/>
    </row>
    <row r="35" spans="1:9" s="2" customFormat="1" ht="11.15" customHeight="1" x14ac:dyDescent="0.25">
      <c r="A35" s="49">
        <v>22</v>
      </c>
      <c r="B35" s="29"/>
      <c r="C35" s="77"/>
      <c r="D35" s="130"/>
      <c r="E35" s="131"/>
      <c r="F35" s="132"/>
      <c r="G35" s="34"/>
      <c r="H35" s="31">
        <f t="shared" si="3"/>
        <v>1499000</v>
      </c>
      <c r="I35" s="68"/>
    </row>
    <row r="36" spans="1:9" s="2" customFormat="1" ht="11.15" customHeight="1" x14ac:dyDescent="0.25">
      <c r="A36" s="49">
        <v>23</v>
      </c>
      <c r="B36" s="29"/>
      <c r="C36" s="77"/>
      <c r="D36" s="130"/>
      <c r="E36" s="131"/>
      <c r="F36" s="132"/>
      <c r="G36" s="34"/>
      <c r="H36" s="31">
        <f t="shared" si="3"/>
        <v>1499000</v>
      </c>
      <c r="I36" s="68"/>
    </row>
    <row r="37" spans="1:9" s="2" customFormat="1" ht="11.15" customHeight="1" x14ac:dyDescent="0.25">
      <c r="A37" s="49">
        <v>24</v>
      </c>
      <c r="B37" s="29"/>
      <c r="C37" s="77"/>
      <c r="D37" s="130"/>
      <c r="E37" s="131"/>
      <c r="F37" s="132"/>
      <c r="G37" s="30"/>
      <c r="H37" s="31">
        <f t="shared" si="3"/>
        <v>1499000</v>
      </c>
      <c r="I37" s="68"/>
    </row>
    <row r="38" spans="1:9" s="2" customFormat="1" ht="11.15" customHeight="1" x14ac:dyDescent="0.25">
      <c r="A38" s="49">
        <v>25</v>
      </c>
      <c r="B38" s="29"/>
      <c r="C38" s="77"/>
      <c r="D38" s="130"/>
      <c r="E38" s="131"/>
      <c r="F38" s="132"/>
      <c r="G38" s="34"/>
      <c r="H38" s="31">
        <f t="shared" si="3"/>
        <v>1499000</v>
      </c>
      <c r="I38" s="68"/>
    </row>
    <row r="39" spans="1:9" s="2" customFormat="1" ht="11.15" customHeight="1" x14ac:dyDescent="0.25">
      <c r="A39" s="49">
        <v>26</v>
      </c>
      <c r="B39" s="29"/>
      <c r="C39" s="77"/>
      <c r="D39" s="130"/>
      <c r="E39" s="131"/>
      <c r="F39" s="132"/>
      <c r="G39" s="34"/>
      <c r="H39" s="31">
        <f t="shared" si="3"/>
        <v>1499000</v>
      </c>
      <c r="I39" s="68"/>
    </row>
    <row r="40" spans="1:9" s="2" customFormat="1" ht="11.15" customHeight="1" x14ac:dyDescent="0.25">
      <c r="A40" s="49">
        <v>27</v>
      </c>
      <c r="B40" s="29"/>
      <c r="C40" s="77"/>
      <c r="D40" s="130"/>
      <c r="E40" s="131"/>
      <c r="F40" s="132"/>
      <c r="G40" s="30"/>
      <c r="H40" s="31">
        <f t="shared" si="3"/>
        <v>1499000</v>
      </c>
      <c r="I40" s="68"/>
    </row>
    <row r="41" spans="1:9" s="2" customFormat="1" ht="11.15" customHeight="1" x14ac:dyDescent="0.25">
      <c r="A41" s="49">
        <v>28</v>
      </c>
      <c r="B41" s="32"/>
      <c r="C41" s="77"/>
      <c r="D41" s="130"/>
      <c r="E41" s="131"/>
      <c r="F41" s="132"/>
      <c r="G41" s="30"/>
      <c r="H41" s="31">
        <f t="shared" si="3"/>
        <v>1499000</v>
      </c>
      <c r="I41" s="68"/>
    </row>
    <row r="42" spans="1:9" s="2" customFormat="1" ht="11.15" customHeight="1" x14ac:dyDescent="0.25">
      <c r="A42" s="49">
        <v>29</v>
      </c>
      <c r="B42" s="29"/>
      <c r="C42" s="77"/>
      <c r="D42" s="130"/>
      <c r="E42" s="131"/>
      <c r="F42" s="132"/>
      <c r="G42" s="30"/>
      <c r="H42" s="31">
        <f t="shared" si="3"/>
        <v>1499000</v>
      </c>
      <c r="I42" s="68"/>
    </row>
    <row r="43" spans="1:9" s="2" customFormat="1" ht="11.15" customHeight="1" x14ac:dyDescent="0.25">
      <c r="A43" s="49">
        <v>30</v>
      </c>
      <c r="B43" s="29"/>
      <c r="C43" s="77"/>
      <c r="D43" s="130"/>
      <c r="E43" s="131"/>
      <c r="F43" s="132"/>
      <c r="G43" s="30"/>
      <c r="H43" s="31">
        <f t="shared" si="3"/>
        <v>1499000</v>
      </c>
      <c r="I43" s="68"/>
    </row>
    <row r="44" spans="1:9" s="2" customFormat="1" ht="13" x14ac:dyDescent="0.25">
      <c r="A44" s="141" t="s">
        <v>14</v>
      </c>
      <c r="B44" s="142"/>
      <c r="C44" s="142"/>
      <c r="D44" s="142"/>
      <c r="E44" s="142"/>
      <c r="F44" s="143"/>
      <c r="G44" s="50">
        <f>SUM(G14:G43)</f>
        <v>1499000</v>
      </c>
      <c r="H44" s="50"/>
      <c r="I44" s="9"/>
    </row>
    <row r="45" spans="1:9" s="2" customFormat="1" ht="10.5" customHeight="1" x14ac:dyDescent="0.25">
      <c r="A45" s="10"/>
      <c r="B45" s="52" t="s">
        <v>9</v>
      </c>
      <c r="C45" s="41"/>
      <c r="D45" s="38"/>
      <c r="E45" s="38"/>
      <c r="F45" s="38"/>
      <c r="G45" s="38"/>
      <c r="H45" s="136" t="s">
        <v>22</v>
      </c>
      <c r="I45" s="137"/>
    </row>
    <row r="46" spans="1:9" s="2" customFormat="1" ht="10.5" customHeight="1" x14ac:dyDescent="0.25">
      <c r="A46" s="21"/>
      <c r="B46" s="44" t="s">
        <v>23</v>
      </c>
      <c r="C46" s="38"/>
      <c r="D46" s="38"/>
      <c r="E46" s="38"/>
      <c r="F46" s="38"/>
      <c r="G46" s="38"/>
      <c r="H46" s="11" t="s">
        <v>12</v>
      </c>
      <c r="I46" s="12" t="s">
        <v>8</v>
      </c>
    </row>
    <row r="47" spans="1:9" s="2" customFormat="1" ht="10.5" customHeight="1" x14ac:dyDescent="0.25">
      <c r="A47" s="21"/>
      <c r="B47" s="44" t="s">
        <v>3</v>
      </c>
      <c r="C47" s="38"/>
      <c r="D47" s="38"/>
      <c r="E47" s="38"/>
      <c r="F47" s="38"/>
      <c r="G47" s="38"/>
      <c r="H47" s="13" t="s">
        <v>63</v>
      </c>
      <c r="I47" s="18">
        <f>SUMIF($I$13:$I$44,H47,$G$13:$G$44)</f>
        <v>269000</v>
      </c>
    </row>
    <row r="48" spans="1:9" s="2" customFormat="1" ht="10.5" customHeight="1" x14ac:dyDescent="0.25">
      <c r="A48" s="21"/>
      <c r="B48" s="44" t="s">
        <v>0</v>
      </c>
      <c r="C48" s="38"/>
      <c r="D48" s="38"/>
      <c r="E48" s="38"/>
      <c r="F48" s="38"/>
      <c r="G48" s="38"/>
      <c r="H48" s="14" t="s">
        <v>61</v>
      </c>
      <c r="I48" s="18">
        <f>SUMIF($I$13:$I$44,H48,$G$13:$G$44)</f>
        <v>0</v>
      </c>
    </row>
    <row r="49" spans="1:9" s="2" customFormat="1" ht="10.5" customHeight="1" x14ac:dyDescent="0.25">
      <c r="A49" s="21"/>
      <c r="B49" s="44" t="s">
        <v>4</v>
      </c>
      <c r="C49" s="38"/>
      <c r="D49" s="38"/>
      <c r="E49" s="38"/>
      <c r="F49" s="38"/>
      <c r="G49" s="38"/>
      <c r="H49" s="14" t="s">
        <v>68</v>
      </c>
      <c r="I49" s="18">
        <f>SUMIF($I$13:$I$44,H49,$G$13:$G$44)</f>
        <v>0</v>
      </c>
    </row>
    <row r="50" spans="1:9" s="2" customFormat="1" ht="10.5" customHeight="1" x14ac:dyDescent="0.25">
      <c r="A50" s="21"/>
      <c r="B50" s="44" t="s">
        <v>54</v>
      </c>
      <c r="C50" s="38"/>
      <c r="D50" s="38"/>
      <c r="E50" s="38"/>
      <c r="F50" s="38"/>
      <c r="G50" s="38"/>
      <c r="H50" s="14" t="s">
        <v>67</v>
      </c>
      <c r="I50" s="18">
        <f>SUMIF($I$13:$I$44,H50,$G$13:$G$44)</f>
        <v>0</v>
      </c>
    </row>
    <row r="51" spans="1:9" s="2" customFormat="1" ht="10.5" customHeight="1" x14ac:dyDescent="0.25">
      <c r="A51" s="21"/>
      <c r="B51" s="44" t="s">
        <v>1</v>
      </c>
      <c r="C51" s="38"/>
      <c r="D51" s="38"/>
      <c r="E51" s="38"/>
      <c r="F51" s="38"/>
      <c r="G51" s="38"/>
      <c r="H51" s="14" t="s">
        <v>55</v>
      </c>
      <c r="I51" s="18">
        <f>SUMIF($I$13:$I$44,H51,$G$13:$G$44)</f>
        <v>790000</v>
      </c>
    </row>
    <row r="52" spans="1:9" s="2" customFormat="1" ht="10.5" customHeight="1" x14ac:dyDescent="0.25">
      <c r="A52" s="21"/>
      <c r="B52" s="44" t="s">
        <v>2</v>
      </c>
      <c r="C52" s="38"/>
      <c r="D52" s="38"/>
      <c r="E52" s="38"/>
      <c r="F52" s="38"/>
      <c r="G52" s="38"/>
      <c r="H52" s="14" t="s">
        <v>50</v>
      </c>
      <c r="I52" s="18">
        <f>SUMIF($I$13:$I$44,H52,$G$13:$G$44)</f>
        <v>440000</v>
      </c>
    </row>
    <row r="53" spans="1:9" s="2" customFormat="1" ht="10.5" customHeight="1" x14ac:dyDescent="0.25">
      <c r="A53" s="21"/>
      <c r="C53" s="41"/>
      <c r="D53" s="38"/>
      <c r="E53" s="38"/>
      <c r="F53" s="38"/>
      <c r="G53" s="38"/>
      <c r="H53" s="51" t="s">
        <v>17</v>
      </c>
      <c r="I53" s="19">
        <f>SUM(I47:I52)</f>
        <v>1499000</v>
      </c>
    </row>
    <row r="54" spans="1:9" s="2" customFormat="1" ht="10.5" customHeight="1" x14ac:dyDescent="0.25">
      <c r="A54" s="16"/>
      <c r="B54" s="45"/>
      <c r="C54" s="46"/>
      <c r="D54" s="47"/>
      <c r="E54" s="47"/>
      <c r="F54" s="47"/>
      <c r="G54" s="47"/>
      <c r="H54" s="3"/>
      <c r="I54" s="17"/>
    </row>
    <row r="59" spans="1:9" x14ac:dyDescent="0.25">
      <c r="B59" s="22"/>
    </row>
    <row r="60" spans="1:9" x14ac:dyDescent="0.25">
      <c r="B60" s="22"/>
    </row>
    <row r="61" spans="1:9" x14ac:dyDescent="0.25">
      <c r="B61" s="22"/>
    </row>
    <row r="62" spans="1:9" x14ac:dyDescent="0.25">
      <c r="B62" s="22"/>
    </row>
    <row r="63" spans="1:9" x14ac:dyDescent="0.25">
      <c r="B63" s="22"/>
    </row>
  </sheetData>
  <sortState xmlns:xlrd2="http://schemas.microsoft.com/office/spreadsheetml/2017/richdata2" ref="B23:I67">
    <sortCondition ref="B23:B67"/>
  </sortState>
  <mergeCells count="32">
    <mergeCell ref="A1:I1"/>
    <mergeCell ref="F2:G2"/>
    <mergeCell ref="B3:B11"/>
    <mergeCell ref="D14:F14"/>
    <mergeCell ref="D16:F16"/>
    <mergeCell ref="D25:F25"/>
    <mergeCell ref="D26:F26"/>
    <mergeCell ref="D27:F27"/>
    <mergeCell ref="D13:F13"/>
    <mergeCell ref="D18:F18"/>
    <mergeCell ref="D19:F19"/>
    <mergeCell ref="D15:F15"/>
    <mergeCell ref="D17:F17"/>
    <mergeCell ref="D20:F20"/>
    <mergeCell ref="D21:F21"/>
    <mergeCell ref="D22:F22"/>
    <mergeCell ref="D23:F23"/>
    <mergeCell ref="D24:F24"/>
    <mergeCell ref="A44:F44"/>
    <mergeCell ref="H45:I45"/>
    <mergeCell ref="D32:F32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</mergeCells>
  <phoneticPr fontId="12" type="noConversion"/>
  <dataValidations count="1">
    <dataValidation type="list" allowBlank="1" showInputMessage="1" showErrorMessage="1" sqref="C14:C43" xr:uid="{00000000-0002-0000-0600-000000000000}">
      <formula1>$C$4:$C$10</formula1>
    </dataValidation>
  </dataValidations>
  <printOptions horizontalCentered="1"/>
  <pageMargins left="0.2361111044883728" right="0.2361111044883728" top="0.39361110329627991" bottom="0.39361110329627991" header="0.39361110329627991" footer="0.39361110329627991"/>
  <pageSetup paperSize="9" scale="99" orientation="portrait" verticalDpi="300" r:id="rId1"/>
  <headerFooter>
    <oddFooter>&amp;C&amp;"맑은 고딕,Regular"&amp;P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pageSetUpPr fitToPage="1"/>
  </sheetPr>
  <dimension ref="A1:I63"/>
  <sheetViews>
    <sheetView view="pageBreakPreview" topLeftCell="A11" zoomScaleNormal="100" zoomScaleSheetLayoutView="100" workbookViewId="0">
      <selection activeCell="B50" sqref="B50:B52"/>
    </sheetView>
  </sheetViews>
  <sheetFormatPr defaultColWidth="8.9140625" defaultRowHeight="14" x14ac:dyDescent="0.25"/>
  <cols>
    <col min="1" max="1" width="3.4140625" style="1" customWidth="1"/>
    <col min="2" max="2" width="9.6640625" style="20" customWidth="1"/>
    <col min="3" max="3" width="13" style="5" bestFit="1" customWidth="1"/>
    <col min="4" max="4" width="10.4140625" style="1" bestFit="1" customWidth="1"/>
    <col min="5" max="5" width="8.33203125" style="1" bestFit="1" customWidth="1"/>
    <col min="6" max="6" width="9.5" style="1" bestFit="1" customWidth="1"/>
    <col min="7" max="7" width="11.08203125" style="1" customWidth="1"/>
    <col min="8" max="8" width="12.08203125" style="1" bestFit="1" customWidth="1"/>
    <col min="9" max="9" width="11.08203125" style="1" customWidth="1"/>
    <col min="10" max="16384" width="8.9140625" style="1"/>
  </cols>
  <sheetData>
    <row r="1" spans="1:9" ht="23.65" customHeight="1" x14ac:dyDescent="0.45">
      <c r="A1" s="133" t="str">
        <f>"경비관리표("&amp;경비총괄!A13&amp;")"</f>
        <v>경비관리표(6월)</v>
      </c>
      <c r="B1" s="134"/>
      <c r="C1" s="134"/>
      <c r="D1" s="134"/>
      <c r="E1" s="134"/>
      <c r="F1" s="134"/>
      <c r="G1" s="134"/>
      <c r="H1" s="134"/>
      <c r="I1" s="135"/>
    </row>
    <row r="2" spans="1:9" ht="4.5" customHeight="1" x14ac:dyDescent="0.25">
      <c r="A2" s="25"/>
      <c r="B2" s="23"/>
      <c r="C2" s="24"/>
      <c r="D2" s="24"/>
      <c r="E2" s="24"/>
      <c r="F2" s="126"/>
      <c r="G2" s="126"/>
      <c r="H2" s="26"/>
      <c r="I2" s="27"/>
    </row>
    <row r="3" spans="1:9" s="38" customFormat="1" ht="11.25" customHeight="1" x14ac:dyDescent="0.25">
      <c r="A3" s="35"/>
      <c r="B3" s="138" t="s">
        <v>21</v>
      </c>
      <c r="C3" s="84" t="s">
        <v>33</v>
      </c>
      <c r="D3" s="84" t="s">
        <v>5</v>
      </c>
      <c r="E3" s="84" t="s">
        <v>16</v>
      </c>
      <c r="F3" s="85" t="s">
        <v>10</v>
      </c>
      <c r="G3" s="93" t="s">
        <v>26</v>
      </c>
      <c r="H3" s="36"/>
      <c r="I3" s="37"/>
    </row>
    <row r="4" spans="1:9" s="38" customFormat="1" ht="12" x14ac:dyDescent="0.25">
      <c r="A4" s="35"/>
      <c r="B4" s="139"/>
      <c r="C4" s="86" t="s">
        <v>15</v>
      </c>
      <c r="D4" s="80">
        <f>VLOOKUP($C4,'0005'!$C$3:$G$11,5,0)</f>
        <v>3534400</v>
      </c>
      <c r="E4" s="80">
        <f t="shared" ref="E4:E10" si="0">SUMIF($C$13:$C$44,$C4,$G$13:$G$44)</f>
        <v>224000</v>
      </c>
      <c r="F4" s="80">
        <f>'0005'!F4+E4</f>
        <v>689600</v>
      </c>
      <c r="G4" s="89">
        <f t="shared" ref="G4:G10" si="1">D4-E4</f>
        <v>3310400</v>
      </c>
      <c r="H4" s="36"/>
      <c r="I4" s="37"/>
    </row>
    <row r="5" spans="1:9" s="38" customFormat="1" ht="12" x14ac:dyDescent="0.25">
      <c r="A5" s="35"/>
      <c r="B5" s="139"/>
      <c r="C5" s="86" t="s">
        <v>31</v>
      </c>
      <c r="D5" s="80">
        <f>VLOOKUP($C5,'0005'!$C$3:$G$11,5,0)</f>
        <v>1625000</v>
      </c>
      <c r="E5" s="80">
        <f t="shared" si="0"/>
        <v>0</v>
      </c>
      <c r="F5" s="80">
        <f>'0005'!F5+E5</f>
        <v>375000</v>
      </c>
      <c r="G5" s="89">
        <f t="shared" si="1"/>
        <v>1625000</v>
      </c>
      <c r="H5" s="36"/>
      <c r="I5" s="37"/>
    </row>
    <row r="6" spans="1:9" s="38" customFormat="1" ht="12" x14ac:dyDescent="0.25">
      <c r="A6" s="35"/>
      <c r="B6" s="139"/>
      <c r="C6" s="86" t="s">
        <v>18</v>
      </c>
      <c r="D6" s="80">
        <f>VLOOKUP($C6,'0005'!$C$3:$G$11,5,0)</f>
        <v>2000000</v>
      </c>
      <c r="E6" s="80">
        <f t="shared" si="0"/>
        <v>0</v>
      </c>
      <c r="F6" s="80">
        <f>'0005'!F6+E6</f>
        <v>0</v>
      </c>
      <c r="G6" s="89">
        <f t="shared" si="1"/>
        <v>2000000</v>
      </c>
      <c r="H6" s="36"/>
      <c r="I6" s="37"/>
    </row>
    <row r="7" spans="1:9" s="38" customFormat="1" ht="12" x14ac:dyDescent="0.25">
      <c r="A7" s="35"/>
      <c r="B7" s="139"/>
      <c r="C7" s="86" t="s">
        <v>7</v>
      </c>
      <c r="D7" s="80">
        <f>VLOOKUP($C7,'0005'!$C$3:$G$11,5,0)</f>
        <v>2000000</v>
      </c>
      <c r="E7" s="80">
        <f t="shared" si="0"/>
        <v>0</v>
      </c>
      <c r="F7" s="80">
        <f>'0005'!F7+E7</f>
        <v>0</v>
      </c>
      <c r="G7" s="89">
        <f t="shared" si="1"/>
        <v>2000000</v>
      </c>
      <c r="H7" s="42"/>
      <c r="I7" s="37"/>
    </row>
    <row r="8" spans="1:9" s="38" customFormat="1" ht="12" x14ac:dyDescent="0.25">
      <c r="A8" s="35"/>
      <c r="B8" s="139"/>
      <c r="C8" s="86" t="s">
        <v>52</v>
      </c>
      <c r="D8" s="80">
        <f>VLOOKUP($C8,'0005'!$C$3:$G$11,5,0)</f>
        <v>505000</v>
      </c>
      <c r="E8" s="80">
        <f t="shared" si="0"/>
        <v>0</v>
      </c>
      <c r="F8" s="80">
        <f>'0005'!F8+E8</f>
        <v>495000</v>
      </c>
      <c r="G8" s="89">
        <f t="shared" ref="G8" si="2">D8-E8</f>
        <v>505000</v>
      </c>
      <c r="H8" s="42"/>
      <c r="I8" s="37"/>
    </row>
    <row r="9" spans="1:9" s="38" customFormat="1" ht="12" x14ac:dyDescent="0.25">
      <c r="A9" s="35"/>
      <c r="B9" s="139"/>
      <c r="C9" s="86" t="s">
        <v>45</v>
      </c>
      <c r="D9" s="80">
        <f>VLOOKUP($C9,'0005'!$C$3:$G$11,5,0)</f>
        <v>3110000</v>
      </c>
      <c r="E9" s="80">
        <f t="shared" si="0"/>
        <v>0</v>
      </c>
      <c r="F9" s="80">
        <f>'0005'!F9+E9</f>
        <v>890000</v>
      </c>
      <c r="G9" s="89">
        <f t="shared" si="1"/>
        <v>3110000</v>
      </c>
      <c r="H9" s="43"/>
      <c r="I9" s="37"/>
    </row>
    <row r="10" spans="1:9" s="38" customFormat="1" ht="12" x14ac:dyDescent="0.25">
      <c r="A10" s="35"/>
      <c r="B10" s="139"/>
      <c r="C10" s="87" t="s">
        <v>20</v>
      </c>
      <c r="D10" s="81">
        <f>VLOOKUP($C10,'0005'!$C$3:$G$11,5,0)</f>
        <v>2000000</v>
      </c>
      <c r="E10" s="81">
        <f t="shared" si="0"/>
        <v>0</v>
      </c>
      <c r="F10" s="81">
        <f>'0005'!F10+E10</f>
        <v>0</v>
      </c>
      <c r="G10" s="90">
        <f t="shared" si="1"/>
        <v>2000000</v>
      </c>
      <c r="H10" s="36"/>
      <c r="I10" s="37"/>
    </row>
    <row r="11" spans="1:9" s="38" customFormat="1" ht="12" x14ac:dyDescent="0.25">
      <c r="A11" s="35"/>
      <c r="B11" s="140"/>
      <c r="C11" s="78" t="s">
        <v>19</v>
      </c>
      <c r="D11" s="79">
        <f>SUM(D4:D10)</f>
        <v>14774400</v>
      </c>
      <c r="E11" s="79">
        <f>SUM(E4:E10)</f>
        <v>224000</v>
      </c>
      <c r="F11" s="79">
        <f>SUM(F4:F10)</f>
        <v>2449600</v>
      </c>
      <c r="G11" s="79">
        <f>SUM(G4:G10)</f>
        <v>14550400</v>
      </c>
      <c r="H11" s="36"/>
      <c r="I11" s="37"/>
    </row>
    <row r="12" spans="1:9" s="38" customFormat="1" ht="6.4" customHeight="1" x14ac:dyDescent="0.25">
      <c r="A12" s="39"/>
      <c r="B12" s="40"/>
      <c r="C12" s="41"/>
      <c r="I12" s="76"/>
    </row>
    <row r="13" spans="1:9" s="2" customFormat="1" ht="13" x14ac:dyDescent="0.25">
      <c r="A13" s="6" t="s">
        <v>29</v>
      </c>
      <c r="B13" s="7" t="s">
        <v>41</v>
      </c>
      <c r="C13" s="7" t="s">
        <v>36</v>
      </c>
      <c r="D13" s="144" t="s">
        <v>13</v>
      </c>
      <c r="E13" s="145"/>
      <c r="F13" s="146"/>
      <c r="G13" s="8" t="s">
        <v>43</v>
      </c>
      <c r="H13" s="8" t="s">
        <v>25</v>
      </c>
      <c r="I13" s="9" t="s">
        <v>24</v>
      </c>
    </row>
    <row r="14" spans="1:9" s="2" customFormat="1" ht="11.15" customHeight="1" x14ac:dyDescent="0.25">
      <c r="A14" s="48">
        <v>1</v>
      </c>
      <c r="B14" s="107">
        <v>45085</v>
      </c>
      <c r="C14" s="106" t="s">
        <v>15</v>
      </c>
      <c r="D14" s="127" t="s">
        <v>64</v>
      </c>
      <c r="E14" s="128"/>
      <c r="F14" s="129"/>
      <c r="G14" s="75">
        <v>224000</v>
      </c>
      <c r="H14" s="31">
        <f>G14</f>
        <v>224000</v>
      </c>
      <c r="I14" s="14" t="s">
        <v>63</v>
      </c>
    </row>
    <row r="15" spans="1:9" s="2" customFormat="1" ht="11.15" customHeight="1" x14ac:dyDescent="0.25">
      <c r="A15" s="49">
        <v>2</v>
      </c>
      <c r="B15" s="29"/>
      <c r="C15" s="106"/>
      <c r="D15" s="130"/>
      <c r="E15" s="131"/>
      <c r="F15" s="132"/>
      <c r="G15" s="30"/>
      <c r="H15" s="31">
        <f>H14+G15</f>
        <v>224000</v>
      </c>
      <c r="I15" s="68"/>
    </row>
    <row r="16" spans="1:9" s="2" customFormat="1" ht="11.15" customHeight="1" x14ac:dyDescent="0.25">
      <c r="A16" s="49">
        <v>3</v>
      </c>
      <c r="B16" s="29"/>
      <c r="C16" s="77"/>
      <c r="D16" s="130"/>
      <c r="E16" s="131"/>
      <c r="F16" s="132"/>
      <c r="G16" s="75"/>
      <c r="H16" s="31">
        <f t="shared" ref="H16:H43" si="3">H15+G16</f>
        <v>224000</v>
      </c>
      <c r="I16" s="68"/>
    </row>
    <row r="17" spans="1:9" s="2" customFormat="1" ht="11.15" customHeight="1" x14ac:dyDescent="0.25">
      <c r="A17" s="49">
        <v>4</v>
      </c>
      <c r="B17" s="29"/>
      <c r="C17" s="106"/>
      <c r="D17" s="130"/>
      <c r="E17" s="131"/>
      <c r="F17" s="132"/>
      <c r="G17" s="30"/>
      <c r="H17" s="31">
        <f t="shared" si="3"/>
        <v>224000</v>
      </c>
      <c r="I17" s="68"/>
    </row>
    <row r="18" spans="1:9" s="2" customFormat="1" ht="11.15" customHeight="1" x14ac:dyDescent="0.25">
      <c r="A18" s="49">
        <v>5</v>
      </c>
      <c r="B18" s="29"/>
      <c r="C18" s="106"/>
      <c r="D18" s="130"/>
      <c r="E18" s="131"/>
      <c r="F18" s="132"/>
      <c r="G18" s="30"/>
      <c r="H18" s="31">
        <f t="shared" si="3"/>
        <v>224000</v>
      </c>
      <c r="I18" s="68"/>
    </row>
    <row r="19" spans="1:9" s="2" customFormat="1" ht="11.15" customHeight="1" x14ac:dyDescent="0.25">
      <c r="A19" s="49">
        <v>6</v>
      </c>
      <c r="B19" s="29"/>
      <c r="C19" s="77"/>
      <c r="D19" s="130"/>
      <c r="E19" s="131"/>
      <c r="F19" s="132"/>
      <c r="G19" s="75"/>
      <c r="H19" s="31">
        <f t="shared" si="3"/>
        <v>224000</v>
      </c>
      <c r="I19" s="68"/>
    </row>
    <row r="20" spans="1:9" s="2" customFormat="1" ht="11.15" customHeight="1" x14ac:dyDescent="0.25">
      <c r="A20" s="49">
        <v>7</v>
      </c>
      <c r="B20" s="29"/>
      <c r="C20" s="77"/>
      <c r="D20" s="130"/>
      <c r="E20" s="131"/>
      <c r="F20" s="132"/>
      <c r="G20" s="75"/>
      <c r="H20" s="31">
        <f t="shared" si="3"/>
        <v>224000</v>
      </c>
      <c r="I20" s="68"/>
    </row>
    <row r="21" spans="1:9" s="2" customFormat="1" ht="11.15" customHeight="1" x14ac:dyDescent="0.25">
      <c r="A21" s="49">
        <v>8</v>
      </c>
      <c r="B21" s="29"/>
      <c r="C21" s="77"/>
      <c r="D21" s="130"/>
      <c r="E21" s="131"/>
      <c r="F21" s="132"/>
      <c r="G21" s="75"/>
      <c r="H21" s="31">
        <f t="shared" si="3"/>
        <v>224000</v>
      </c>
      <c r="I21" s="68"/>
    </row>
    <row r="22" spans="1:9" s="2" customFormat="1" ht="11.15" customHeight="1" x14ac:dyDescent="0.25">
      <c r="A22" s="49">
        <v>9</v>
      </c>
      <c r="B22" s="29"/>
      <c r="C22" s="77"/>
      <c r="D22" s="130"/>
      <c r="E22" s="131"/>
      <c r="F22" s="132"/>
      <c r="G22" s="75"/>
      <c r="H22" s="31">
        <f t="shared" si="3"/>
        <v>224000</v>
      </c>
      <c r="I22" s="68"/>
    </row>
    <row r="23" spans="1:9" s="2" customFormat="1" ht="11.15" customHeight="1" x14ac:dyDescent="0.25">
      <c r="A23" s="49">
        <v>10</v>
      </c>
      <c r="B23" s="29"/>
      <c r="C23" s="77"/>
      <c r="D23" s="130"/>
      <c r="E23" s="131"/>
      <c r="F23" s="132"/>
      <c r="G23" s="75"/>
      <c r="H23" s="31">
        <f t="shared" si="3"/>
        <v>224000</v>
      </c>
      <c r="I23" s="68"/>
    </row>
    <row r="24" spans="1:9" s="2" customFormat="1" ht="11.15" customHeight="1" x14ac:dyDescent="0.25">
      <c r="A24" s="49">
        <v>11</v>
      </c>
      <c r="B24" s="29"/>
      <c r="C24" s="77"/>
      <c r="D24" s="130"/>
      <c r="E24" s="131"/>
      <c r="F24" s="132"/>
      <c r="G24" s="75"/>
      <c r="H24" s="31">
        <f t="shared" si="3"/>
        <v>224000</v>
      </c>
      <c r="I24" s="68"/>
    </row>
    <row r="25" spans="1:9" s="2" customFormat="1" ht="11.15" customHeight="1" x14ac:dyDescent="0.25">
      <c r="A25" s="49">
        <v>12</v>
      </c>
      <c r="B25" s="29"/>
      <c r="C25" s="77"/>
      <c r="D25" s="130"/>
      <c r="E25" s="131"/>
      <c r="F25" s="132"/>
      <c r="G25" s="75"/>
      <c r="H25" s="31">
        <f t="shared" si="3"/>
        <v>224000</v>
      </c>
      <c r="I25" s="68"/>
    </row>
    <row r="26" spans="1:9" s="2" customFormat="1" ht="11.15" customHeight="1" x14ac:dyDescent="0.25">
      <c r="A26" s="49">
        <v>13</v>
      </c>
      <c r="B26" s="29"/>
      <c r="C26" s="77"/>
      <c r="D26" s="130"/>
      <c r="E26" s="131"/>
      <c r="F26" s="132"/>
      <c r="G26" s="75"/>
      <c r="H26" s="31">
        <f t="shared" si="3"/>
        <v>224000</v>
      </c>
      <c r="I26" s="68"/>
    </row>
    <row r="27" spans="1:9" s="2" customFormat="1" ht="11.15" customHeight="1" x14ac:dyDescent="0.25">
      <c r="A27" s="49">
        <v>14</v>
      </c>
      <c r="B27" s="29"/>
      <c r="C27" s="77"/>
      <c r="D27" s="130"/>
      <c r="E27" s="131"/>
      <c r="F27" s="132"/>
      <c r="G27" s="75"/>
      <c r="H27" s="31">
        <f t="shared" si="3"/>
        <v>224000</v>
      </c>
      <c r="I27" s="68"/>
    </row>
    <row r="28" spans="1:9" s="2" customFormat="1" ht="11.15" customHeight="1" x14ac:dyDescent="0.25">
      <c r="A28" s="49">
        <v>15</v>
      </c>
      <c r="B28" s="29"/>
      <c r="C28" s="77"/>
      <c r="D28" s="130"/>
      <c r="E28" s="131"/>
      <c r="F28" s="132"/>
      <c r="G28" s="75"/>
      <c r="H28" s="31">
        <f t="shared" si="3"/>
        <v>224000</v>
      </c>
      <c r="I28" s="68"/>
    </row>
    <row r="29" spans="1:9" s="2" customFormat="1" ht="11.15" customHeight="1" x14ac:dyDescent="0.25">
      <c r="A29" s="49">
        <v>16</v>
      </c>
      <c r="B29" s="29"/>
      <c r="C29" s="77"/>
      <c r="D29" s="130"/>
      <c r="E29" s="131"/>
      <c r="F29" s="132"/>
      <c r="G29" s="75"/>
      <c r="H29" s="31">
        <f t="shared" si="3"/>
        <v>224000</v>
      </c>
      <c r="I29" s="68"/>
    </row>
    <row r="30" spans="1:9" s="2" customFormat="1" ht="11.15" customHeight="1" x14ac:dyDescent="0.25">
      <c r="A30" s="49">
        <v>17</v>
      </c>
      <c r="B30" s="29"/>
      <c r="C30" s="77"/>
      <c r="D30" s="130"/>
      <c r="E30" s="131"/>
      <c r="F30" s="132"/>
      <c r="G30" s="75"/>
      <c r="H30" s="31">
        <f t="shared" si="3"/>
        <v>224000</v>
      </c>
      <c r="I30" s="68"/>
    </row>
    <row r="31" spans="1:9" s="2" customFormat="1" ht="11.15" customHeight="1" x14ac:dyDescent="0.25">
      <c r="A31" s="49">
        <v>18</v>
      </c>
      <c r="B31" s="29"/>
      <c r="C31" s="77"/>
      <c r="D31" s="130"/>
      <c r="E31" s="131"/>
      <c r="F31" s="132"/>
      <c r="G31" s="75"/>
      <c r="H31" s="31">
        <f t="shared" si="3"/>
        <v>224000</v>
      </c>
      <c r="I31" s="68"/>
    </row>
    <row r="32" spans="1:9" s="2" customFormat="1" ht="11.15" customHeight="1" x14ac:dyDescent="0.25">
      <c r="A32" s="49">
        <v>19</v>
      </c>
      <c r="B32" s="29"/>
      <c r="C32" s="77"/>
      <c r="D32" s="130"/>
      <c r="E32" s="131"/>
      <c r="F32" s="132"/>
      <c r="G32" s="75"/>
      <c r="H32" s="31">
        <f t="shared" si="3"/>
        <v>224000</v>
      </c>
      <c r="I32" s="68"/>
    </row>
    <row r="33" spans="1:9" s="2" customFormat="1" ht="11.15" customHeight="1" x14ac:dyDescent="0.25">
      <c r="A33" s="49">
        <v>20</v>
      </c>
      <c r="B33" s="29"/>
      <c r="C33" s="77"/>
      <c r="D33" s="130"/>
      <c r="E33" s="131"/>
      <c r="F33" s="132"/>
      <c r="G33" s="75"/>
      <c r="H33" s="31">
        <f t="shared" si="3"/>
        <v>224000</v>
      </c>
      <c r="I33" s="68"/>
    </row>
    <row r="34" spans="1:9" s="2" customFormat="1" ht="11.15" customHeight="1" x14ac:dyDescent="0.25">
      <c r="A34" s="49">
        <v>21</v>
      </c>
      <c r="B34" s="29"/>
      <c r="C34" s="77"/>
      <c r="D34" s="130"/>
      <c r="E34" s="131"/>
      <c r="F34" s="132"/>
      <c r="G34" s="75"/>
      <c r="H34" s="31">
        <f t="shared" si="3"/>
        <v>224000</v>
      </c>
      <c r="I34" s="68"/>
    </row>
    <row r="35" spans="1:9" s="2" customFormat="1" ht="11.15" customHeight="1" x14ac:dyDescent="0.25">
      <c r="A35" s="49">
        <v>22</v>
      </c>
      <c r="B35" s="74"/>
      <c r="C35" s="77"/>
      <c r="D35" s="130"/>
      <c r="E35" s="131"/>
      <c r="F35" s="132"/>
      <c r="G35" s="75"/>
      <c r="H35" s="31">
        <f t="shared" si="3"/>
        <v>224000</v>
      </c>
      <c r="I35" s="68"/>
    </row>
    <row r="36" spans="1:9" s="2" customFormat="1" ht="11.15" customHeight="1" x14ac:dyDescent="0.25">
      <c r="A36" s="49">
        <v>23</v>
      </c>
      <c r="B36" s="74"/>
      <c r="C36" s="77"/>
      <c r="D36" s="130"/>
      <c r="E36" s="131"/>
      <c r="F36" s="132"/>
      <c r="G36" s="75"/>
      <c r="H36" s="31">
        <f t="shared" si="3"/>
        <v>224000</v>
      </c>
      <c r="I36" s="68"/>
    </row>
    <row r="37" spans="1:9" s="2" customFormat="1" ht="11.15" customHeight="1" x14ac:dyDescent="0.25">
      <c r="A37" s="49">
        <v>24</v>
      </c>
      <c r="B37" s="74"/>
      <c r="C37" s="77"/>
      <c r="D37" s="130"/>
      <c r="E37" s="131"/>
      <c r="F37" s="132"/>
      <c r="G37" s="75"/>
      <c r="H37" s="31">
        <f t="shared" si="3"/>
        <v>224000</v>
      </c>
      <c r="I37" s="68"/>
    </row>
    <row r="38" spans="1:9" s="2" customFormat="1" ht="11.15" customHeight="1" x14ac:dyDescent="0.25">
      <c r="A38" s="49">
        <v>25</v>
      </c>
      <c r="B38" s="74"/>
      <c r="C38" s="77"/>
      <c r="D38" s="130"/>
      <c r="E38" s="131"/>
      <c r="F38" s="132"/>
      <c r="G38" s="75"/>
      <c r="H38" s="31">
        <f t="shared" si="3"/>
        <v>224000</v>
      </c>
      <c r="I38" s="68"/>
    </row>
    <row r="39" spans="1:9" s="2" customFormat="1" ht="11.15" customHeight="1" x14ac:dyDescent="0.25">
      <c r="A39" s="49">
        <v>26</v>
      </c>
      <c r="B39" s="74"/>
      <c r="C39" s="77"/>
      <c r="D39" s="130"/>
      <c r="E39" s="131"/>
      <c r="F39" s="132"/>
      <c r="G39" s="75"/>
      <c r="H39" s="31">
        <f t="shared" si="3"/>
        <v>224000</v>
      </c>
      <c r="I39" s="68"/>
    </row>
    <row r="40" spans="1:9" s="2" customFormat="1" ht="11.15" customHeight="1" x14ac:dyDescent="0.25">
      <c r="A40" s="49">
        <v>27</v>
      </c>
      <c r="B40" s="74"/>
      <c r="C40" s="77"/>
      <c r="D40" s="130"/>
      <c r="E40" s="131"/>
      <c r="F40" s="132"/>
      <c r="G40" s="75"/>
      <c r="H40" s="31">
        <f t="shared" si="3"/>
        <v>224000</v>
      </c>
      <c r="I40" s="68"/>
    </row>
    <row r="41" spans="1:9" s="2" customFormat="1" ht="11.15" customHeight="1" x14ac:dyDescent="0.25">
      <c r="A41" s="49">
        <v>28</v>
      </c>
      <c r="B41" s="29"/>
      <c r="C41" s="77"/>
      <c r="D41" s="130"/>
      <c r="E41" s="131"/>
      <c r="F41" s="132"/>
      <c r="G41" s="75"/>
      <c r="H41" s="31">
        <f t="shared" si="3"/>
        <v>224000</v>
      </c>
      <c r="I41" s="68"/>
    </row>
    <row r="42" spans="1:9" s="2" customFormat="1" ht="11.15" customHeight="1" x14ac:dyDescent="0.25">
      <c r="A42" s="49">
        <v>29</v>
      </c>
      <c r="B42" s="74"/>
      <c r="C42" s="77"/>
      <c r="D42" s="130"/>
      <c r="E42" s="131"/>
      <c r="F42" s="132"/>
      <c r="G42" s="75"/>
      <c r="H42" s="31">
        <f t="shared" si="3"/>
        <v>224000</v>
      </c>
      <c r="I42" s="68"/>
    </row>
    <row r="43" spans="1:9" s="2" customFormat="1" ht="11.15" customHeight="1" x14ac:dyDescent="0.25">
      <c r="A43" s="49">
        <v>30</v>
      </c>
      <c r="B43" s="74"/>
      <c r="C43" s="77"/>
      <c r="D43" s="130"/>
      <c r="E43" s="131"/>
      <c r="F43" s="132"/>
      <c r="G43" s="75"/>
      <c r="H43" s="31">
        <f t="shared" si="3"/>
        <v>224000</v>
      </c>
      <c r="I43" s="68"/>
    </row>
    <row r="44" spans="1:9" s="2" customFormat="1" ht="13" x14ac:dyDescent="0.25">
      <c r="A44" s="141" t="s">
        <v>14</v>
      </c>
      <c r="B44" s="142"/>
      <c r="C44" s="142"/>
      <c r="D44" s="142"/>
      <c r="E44" s="142"/>
      <c r="F44" s="143"/>
      <c r="G44" s="50">
        <f>SUM(G14:G43)</f>
        <v>224000</v>
      </c>
      <c r="H44" s="50"/>
      <c r="I44" s="9"/>
    </row>
    <row r="45" spans="1:9" s="2" customFormat="1" ht="10.5" customHeight="1" x14ac:dyDescent="0.25">
      <c r="A45" s="10"/>
      <c r="B45" s="52" t="s">
        <v>9</v>
      </c>
      <c r="C45" s="41"/>
      <c r="D45" s="38"/>
      <c r="E45" s="38"/>
      <c r="F45" s="38"/>
      <c r="G45" s="38"/>
      <c r="H45" s="136" t="s">
        <v>22</v>
      </c>
      <c r="I45" s="137"/>
    </row>
    <row r="46" spans="1:9" s="2" customFormat="1" ht="10.5" customHeight="1" x14ac:dyDescent="0.25">
      <c r="A46" s="21"/>
      <c r="B46" s="44" t="s">
        <v>23</v>
      </c>
      <c r="C46" s="38"/>
      <c r="D46" s="38"/>
      <c r="E46" s="38"/>
      <c r="F46" s="38"/>
      <c r="G46" s="38"/>
      <c r="H46" s="11" t="s">
        <v>12</v>
      </c>
      <c r="I46" s="12" t="s">
        <v>8</v>
      </c>
    </row>
    <row r="47" spans="1:9" s="2" customFormat="1" ht="10.5" customHeight="1" x14ac:dyDescent="0.25">
      <c r="A47" s="21"/>
      <c r="B47" s="44" t="s">
        <v>3</v>
      </c>
      <c r="C47" s="38"/>
      <c r="D47" s="38"/>
      <c r="E47" s="38"/>
      <c r="F47" s="38"/>
      <c r="G47" s="38"/>
      <c r="H47" s="13" t="s">
        <v>63</v>
      </c>
      <c r="I47" s="18">
        <f>SUMIF($I$13:$I$44,H47,$G$13:$G$44)</f>
        <v>224000</v>
      </c>
    </row>
    <row r="48" spans="1:9" s="2" customFormat="1" ht="10.5" customHeight="1" x14ac:dyDescent="0.25">
      <c r="A48" s="21"/>
      <c r="B48" s="44" t="s">
        <v>0</v>
      </c>
      <c r="C48" s="38"/>
      <c r="D48" s="38"/>
      <c r="E48" s="38"/>
      <c r="F48" s="38"/>
      <c r="G48" s="38"/>
      <c r="H48" s="14" t="s">
        <v>61</v>
      </c>
      <c r="I48" s="18">
        <f>SUMIF($I$13:$I$44,H48,$G$13:$G$44)</f>
        <v>0</v>
      </c>
    </row>
    <row r="49" spans="1:9" s="2" customFormat="1" ht="10.5" customHeight="1" x14ac:dyDescent="0.25">
      <c r="A49" s="21"/>
      <c r="B49" s="44" t="s">
        <v>4</v>
      </c>
      <c r="C49" s="38"/>
      <c r="D49" s="38"/>
      <c r="E49" s="38"/>
      <c r="F49" s="38"/>
      <c r="G49" s="38"/>
      <c r="H49" s="14" t="s">
        <v>68</v>
      </c>
      <c r="I49" s="18">
        <f>SUMIF($I$13:$I$44,H49,$G$13:$G$44)</f>
        <v>0</v>
      </c>
    </row>
    <row r="50" spans="1:9" s="2" customFormat="1" ht="10.5" customHeight="1" x14ac:dyDescent="0.25">
      <c r="A50" s="21"/>
      <c r="B50" s="44" t="s">
        <v>54</v>
      </c>
      <c r="C50" s="38"/>
      <c r="D50" s="38"/>
      <c r="E50" s="38"/>
      <c r="F50" s="38"/>
      <c r="G50" s="38"/>
      <c r="H50" s="14" t="s">
        <v>67</v>
      </c>
      <c r="I50" s="18">
        <f>SUMIF($I$13:$I$44,H50,$G$13:$G$44)</f>
        <v>0</v>
      </c>
    </row>
    <row r="51" spans="1:9" s="2" customFormat="1" ht="10.5" customHeight="1" x14ac:dyDescent="0.25">
      <c r="A51" s="21"/>
      <c r="B51" s="44" t="s">
        <v>1</v>
      </c>
      <c r="C51" s="38"/>
      <c r="D51" s="38"/>
      <c r="E51" s="38"/>
      <c r="F51" s="38"/>
      <c r="G51" s="38"/>
      <c r="H51" s="14" t="s">
        <v>55</v>
      </c>
      <c r="I51" s="18">
        <f>SUMIF($I$13:$I$44,H51,$G$13:$G$44)</f>
        <v>0</v>
      </c>
    </row>
    <row r="52" spans="1:9" s="2" customFormat="1" ht="10.5" customHeight="1" x14ac:dyDescent="0.25">
      <c r="A52" s="21"/>
      <c r="B52" s="44" t="s">
        <v>2</v>
      </c>
      <c r="C52" s="38"/>
      <c r="D52" s="38"/>
      <c r="E52" s="38"/>
      <c r="F52" s="38"/>
      <c r="G52" s="38"/>
      <c r="H52" s="14" t="s">
        <v>50</v>
      </c>
      <c r="I52" s="18">
        <f>SUMIF($I$13:$I$44,H52,$G$13:$G$44)</f>
        <v>0</v>
      </c>
    </row>
    <row r="53" spans="1:9" s="2" customFormat="1" ht="10.5" customHeight="1" x14ac:dyDescent="0.25">
      <c r="A53" s="21"/>
      <c r="C53" s="41"/>
      <c r="D53" s="38"/>
      <c r="E53" s="38"/>
      <c r="F53" s="38"/>
      <c r="G53" s="38"/>
      <c r="H53" s="51" t="s">
        <v>17</v>
      </c>
      <c r="I53" s="19">
        <f>SUM(I47:I52)</f>
        <v>224000</v>
      </c>
    </row>
    <row r="54" spans="1:9" s="2" customFormat="1" ht="10.5" customHeight="1" x14ac:dyDescent="0.25">
      <c r="A54" s="16"/>
      <c r="B54" s="45"/>
      <c r="C54" s="46"/>
      <c r="D54" s="47"/>
      <c r="E54" s="47"/>
      <c r="F54" s="47"/>
      <c r="G54" s="47"/>
      <c r="H54" s="3"/>
      <c r="I54" s="17"/>
    </row>
    <row r="59" spans="1:9" x14ac:dyDescent="0.25">
      <c r="B59" s="22"/>
    </row>
    <row r="60" spans="1:9" x14ac:dyDescent="0.25">
      <c r="B60" s="22"/>
    </row>
    <row r="61" spans="1:9" x14ac:dyDescent="0.25">
      <c r="B61" s="22"/>
    </row>
    <row r="62" spans="1:9" x14ac:dyDescent="0.25">
      <c r="B62" s="22"/>
    </row>
    <row r="63" spans="1:9" x14ac:dyDescent="0.25">
      <c r="B63" s="22"/>
    </row>
  </sheetData>
  <mergeCells count="36">
    <mergeCell ref="D13:F13"/>
    <mergeCell ref="A44:F44"/>
    <mergeCell ref="H45:I45"/>
    <mergeCell ref="A1:I1"/>
    <mergeCell ref="F2:G2"/>
    <mergeCell ref="B3:B11"/>
    <mergeCell ref="D14:F14"/>
    <mergeCell ref="D15:F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D42:F42"/>
    <mergeCell ref="D43:F43"/>
    <mergeCell ref="D37:F37"/>
    <mergeCell ref="D38:F38"/>
    <mergeCell ref="D39:F39"/>
    <mergeCell ref="D40:F40"/>
    <mergeCell ref="D41:F41"/>
  </mergeCells>
  <phoneticPr fontId="12" type="noConversion"/>
  <dataValidations count="1">
    <dataValidation type="list" allowBlank="1" showInputMessage="1" showErrorMessage="1" sqref="C14:C43" xr:uid="{00000000-0002-0000-0700-000000000000}">
      <formula1>$C$4:$C$10</formula1>
    </dataValidation>
  </dataValidations>
  <printOptions horizontalCentered="1"/>
  <pageMargins left="0.25" right="0.25" top="0.75" bottom="0.75" header="0.30000001192092896" footer="0.30000001192092896"/>
  <pageSetup paperSize="9" fitToWidth="0" orientation="portrait" verticalDpi="300" r:id="rId1"/>
  <headerFooter>
    <oddFooter>&amp;C&amp;"맑은 고딕,Regular"&amp;P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>
    <pageSetUpPr fitToPage="1"/>
  </sheetPr>
  <dimension ref="A1:Q62"/>
  <sheetViews>
    <sheetView view="pageBreakPreview" topLeftCell="A11" zoomScaleNormal="100" zoomScaleSheetLayoutView="100" workbookViewId="0">
      <selection activeCell="B50" sqref="B50:B52"/>
    </sheetView>
  </sheetViews>
  <sheetFormatPr defaultColWidth="8.9140625" defaultRowHeight="14" x14ac:dyDescent="0.25"/>
  <cols>
    <col min="1" max="1" width="3.4140625" style="1" customWidth="1"/>
    <col min="2" max="2" width="9.6640625" style="20" customWidth="1"/>
    <col min="3" max="3" width="14" style="5" bestFit="1" customWidth="1"/>
    <col min="4" max="4" width="11.08203125" style="1" bestFit="1" customWidth="1"/>
    <col min="5" max="5" width="8.75" style="1" bestFit="1" customWidth="1"/>
    <col min="6" max="6" width="10.25" style="1" bestFit="1" customWidth="1"/>
    <col min="7" max="7" width="11.08203125" style="1" customWidth="1"/>
    <col min="8" max="9" width="12.08203125" style="1" bestFit="1" customWidth="1"/>
    <col min="10" max="10" width="8.9140625" style="1"/>
    <col min="11" max="11" width="37.08203125" style="1" bestFit="1" customWidth="1"/>
    <col min="12" max="12" width="9.9140625" style="1" bestFit="1" customWidth="1"/>
    <col min="13" max="15" width="9" style="1" bestFit="1" customWidth="1"/>
    <col min="16" max="16" width="4" style="1" bestFit="1" customWidth="1"/>
    <col min="17" max="16384" width="8.9140625" style="1"/>
  </cols>
  <sheetData>
    <row r="1" spans="1:17" ht="23.65" customHeight="1" x14ac:dyDescent="0.45">
      <c r="A1" s="133" t="str">
        <f>"경비관리표("&amp;경비총괄!A14&amp;")"</f>
        <v>경비관리표(7월)</v>
      </c>
      <c r="B1" s="134"/>
      <c r="C1" s="134"/>
      <c r="D1" s="134"/>
      <c r="E1" s="134"/>
      <c r="F1" s="134"/>
      <c r="G1" s="134"/>
      <c r="H1" s="134"/>
      <c r="I1" s="135"/>
    </row>
    <row r="2" spans="1:17" ht="3.75" customHeight="1" x14ac:dyDescent="0.25">
      <c r="A2" s="25"/>
      <c r="B2" s="23"/>
      <c r="C2" s="24"/>
      <c r="D2" s="24"/>
      <c r="E2" s="24"/>
      <c r="F2" s="126"/>
      <c r="G2" s="126"/>
      <c r="H2" s="26"/>
      <c r="I2" s="27"/>
    </row>
    <row r="3" spans="1:17" s="38" customFormat="1" ht="11.25" customHeight="1" x14ac:dyDescent="0.25">
      <c r="A3" s="35"/>
      <c r="B3" s="138" t="s">
        <v>21</v>
      </c>
      <c r="C3" s="84" t="s">
        <v>33</v>
      </c>
      <c r="D3" s="84" t="s">
        <v>5</v>
      </c>
      <c r="E3" s="84" t="s">
        <v>16</v>
      </c>
      <c r="F3" s="85" t="s">
        <v>10</v>
      </c>
      <c r="G3" s="93" t="s">
        <v>26</v>
      </c>
      <c r="H3" s="36"/>
      <c r="I3" s="37"/>
      <c r="K3" s="108"/>
      <c r="L3" s="109"/>
      <c r="M3" s="110"/>
      <c r="N3" s="110"/>
      <c r="O3" s="110"/>
    </row>
    <row r="4" spans="1:17" s="38" customFormat="1" ht="12" x14ac:dyDescent="0.25">
      <c r="A4" s="35"/>
      <c r="B4" s="139"/>
      <c r="C4" s="86" t="s">
        <v>15</v>
      </c>
      <c r="D4" s="80">
        <f>VLOOKUP($C4,'0006'!$C$3:$G$11,5,0)</f>
        <v>3310400</v>
      </c>
      <c r="E4" s="80">
        <f t="shared" ref="E4:E10" si="0">SUMIF($C$13:$C$44,$C4,$G$13:$G$44)</f>
        <v>0</v>
      </c>
      <c r="F4" s="80">
        <f>'0006'!F4+E4</f>
        <v>689600</v>
      </c>
      <c r="G4" s="89">
        <f t="shared" ref="G4:G10" si="1">D4-E4</f>
        <v>3310400</v>
      </c>
      <c r="H4" s="36"/>
      <c r="I4" s="37"/>
      <c r="L4" s="114"/>
      <c r="M4" s="114"/>
      <c r="N4" s="114"/>
      <c r="O4" s="114"/>
      <c r="Q4" s="117"/>
    </row>
    <row r="5" spans="1:17" s="38" customFormat="1" ht="12" x14ac:dyDescent="0.25">
      <c r="A5" s="35"/>
      <c r="B5" s="139"/>
      <c r="C5" s="86" t="s">
        <v>31</v>
      </c>
      <c r="D5" s="80">
        <f>VLOOKUP($C5,'0006'!$C$3:$G$11,5,0)</f>
        <v>1625000</v>
      </c>
      <c r="E5" s="80">
        <f t="shared" si="0"/>
        <v>0</v>
      </c>
      <c r="F5" s="80">
        <f>'0006'!F5+E5</f>
        <v>375000</v>
      </c>
      <c r="G5" s="89">
        <f t="shared" si="1"/>
        <v>1625000</v>
      </c>
      <c r="H5" s="36"/>
      <c r="I5" s="37"/>
      <c r="L5" s="114"/>
      <c r="M5" s="114"/>
      <c r="N5" s="114"/>
      <c r="O5" s="114"/>
      <c r="Q5" s="117"/>
    </row>
    <row r="6" spans="1:17" s="38" customFormat="1" ht="12" x14ac:dyDescent="0.25">
      <c r="A6" s="35"/>
      <c r="B6" s="139"/>
      <c r="C6" s="86" t="s">
        <v>18</v>
      </c>
      <c r="D6" s="80">
        <f>VLOOKUP($C6,'0006'!$C$3:$G$11,5,0)</f>
        <v>2000000</v>
      </c>
      <c r="E6" s="80">
        <f t="shared" si="0"/>
        <v>0</v>
      </c>
      <c r="F6" s="80">
        <f>'0006'!F6+E6</f>
        <v>0</v>
      </c>
      <c r="G6" s="89">
        <f t="shared" si="1"/>
        <v>2000000</v>
      </c>
      <c r="H6" s="36"/>
      <c r="I6" s="37"/>
      <c r="L6" s="114"/>
      <c r="M6" s="114"/>
      <c r="N6" s="114"/>
      <c r="O6" s="114"/>
      <c r="Q6" s="117"/>
    </row>
    <row r="7" spans="1:17" s="38" customFormat="1" ht="12" x14ac:dyDescent="0.25">
      <c r="A7" s="35"/>
      <c r="B7" s="139"/>
      <c r="C7" s="86" t="s">
        <v>7</v>
      </c>
      <c r="D7" s="80">
        <f>VLOOKUP($C7,'0006'!$C$3:$G$11,5,0)</f>
        <v>2000000</v>
      </c>
      <c r="E7" s="80">
        <f t="shared" si="0"/>
        <v>0</v>
      </c>
      <c r="F7" s="80">
        <f>'0006'!F7+E7</f>
        <v>0</v>
      </c>
      <c r="G7" s="89">
        <f t="shared" si="1"/>
        <v>2000000</v>
      </c>
      <c r="H7" s="42"/>
      <c r="I7" s="37"/>
      <c r="K7" s="112"/>
      <c r="L7" s="114"/>
      <c r="M7" s="114"/>
      <c r="N7" s="114"/>
      <c r="O7" s="114"/>
      <c r="P7" s="113"/>
      <c r="Q7" s="118"/>
    </row>
    <row r="8" spans="1:17" s="38" customFormat="1" ht="12" x14ac:dyDescent="0.25">
      <c r="A8" s="35"/>
      <c r="B8" s="139"/>
      <c r="C8" s="86" t="s">
        <v>52</v>
      </c>
      <c r="D8" s="80">
        <f>VLOOKUP($C8,'0006'!$C$3:$G$11,5,0)</f>
        <v>505000</v>
      </c>
      <c r="E8" s="80">
        <f t="shared" si="0"/>
        <v>0</v>
      </c>
      <c r="F8" s="80">
        <f>'0006'!F8+E8</f>
        <v>495000</v>
      </c>
      <c r="G8" s="89">
        <f t="shared" ref="G8" si="2">D8-E8</f>
        <v>505000</v>
      </c>
      <c r="H8" s="42"/>
      <c r="I8" s="37"/>
      <c r="L8" s="114"/>
      <c r="M8" s="114"/>
      <c r="N8" s="114"/>
      <c r="O8" s="114"/>
      <c r="Q8" s="117"/>
    </row>
    <row r="9" spans="1:17" s="38" customFormat="1" ht="12" x14ac:dyDescent="0.25">
      <c r="A9" s="35"/>
      <c r="B9" s="139"/>
      <c r="C9" s="86" t="s">
        <v>45</v>
      </c>
      <c r="D9" s="80">
        <f>VLOOKUP($C9,'0006'!$C$3:$G$11,5,0)</f>
        <v>3110000</v>
      </c>
      <c r="E9" s="80">
        <f t="shared" si="0"/>
        <v>0</v>
      </c>
      <c r="F9" s="80">
        <f>'0006'!F9+E9</f>
        <v>890000</v>
      </c>
      <c r="G9" s="89">
        <f t="shared" si="1"/>
        <v>3110000</v>
      </c>
      <c r="H9" s="43"/>
      <c r="I9" s="37"/>
      <c r="L9" s="114"/>
      <c r="M9" s="114"/>
      <c r="N9" s="114"/>
      <c r="O9" s="114"/>
      <c r="Q9" s="117"/>
    </row>
    <row r="10" spans="1:17" s="38" customFormat="1" ht="12" x14ac:dyDescent="0.25">
      <c r="A10" s="35"/>
      <c r="B10" s="139"/>
      <c r="C10" s="87" t="s">
        <v>20</v>
      </c>
      <c r="D10" s="81">
        <f>VLOOKUP($C10,'0006'!$C$3:$G$11,5,0)</f>
        <v>2000000</v>
      </c>
      <c r="E10" s="81">
        <f t="shared" si="0"/>
        <v>0</v>
      </c>
      <c r="F10" s="81">
        <f>'0006'!F10+E10</f>
        <v>0</v>
      </c>
      <c r="G10" s="90">
        <f t="shared" si="1"/>
        <v>2000000</v>
      </c>
      <c r="H10" s="36"/>
      <c r="I10" s="37"/>
      <c r="L10" s="114"/>
      <c r="M10" s="114"/>
      <c r="N10" s="114"/>
      <c r="O10" s="114"/>
      <c r="Q10" s="117"/>
    </row>
    <row r="11" spans="1:17" s="38" customFormat="1" ht="12" x14ac:dyDescent="0.25">
      <c r="A11" s="35"/>
      <c r="B11" s="140"/>
      <c r="C11" s="78" t="s">
        <v>19</v>
      </c>
      <c r="D11" s="79">
        <f>SUM(D4:D10)</f>
        <v>14550400</v>
      </c>
      <c r="E11" s="79">
        <f>SUM(E4:E10)</f>
        <v>0</v>
      </c>
      <c r="F11" s="79">
        <f>SUM(F4:F10)</f>
        <v>2449600</v>
      </c>
      <c r="G11" s="79">
        <f>SUM(G4:G10)</f>
        <v>14550400</v>
      </c>
      <c r="H11" s="36"/>
      <c r="I11" s="37"/>
      <c r="L11" s="114"/>
      <c r="M11" s="114"/>
      <c r="N11" s="114"/>
      <c r="O11" s="114"/>
      <c r="Q11" s="117"/>
    </row>
    <row r="12" spans="1:17" s="38" customFormat="1" ht="6.4" customHeight="1" x14ac:dyDescent="0.25">
      <c r="A12" s="39"/>
      <c r="B12" s="40"/>
      <c r="C12" s="41"/>
      <c r="I12" s="76"/>
      <c r="L12" s="114"/>
      <c r="M12" s="114"/>
      <c r="N12" s="114"/>
      <c r="O12" s="114"/>
    </row>
    <row r="13" spans="1:17" s="2" customFormat="1" ht="13" x14ac:dyDescent="0.25">
      <c r="A13" s="6" t="s">
        <v>29</v>
      </c>
      <c r="B13" s="7" t="s">
        <v>41</v>
      </c>
      <c r="C13" s="7" t="s">
        <v>36</v>
      </c>
      <c r="D13" s="144" t="s">
        <v>13</v>
      </c>
      <c r="E13" s="145"/>
      <c r="F13" s="146"/>
      <c r="G13" s="8" t="s">
        <v>43</v>
      </c>
      <c r="H13" s="8" t="s">
        <v>25</v>
      </c>
      <c r="I13" s="9" t="s">
        <v>24</v>
      </c>
      <c r="L13" s="114"/>
      <c r="M13" s="114"/>
      <c r="N13" s="114"/>
      <c r="O13" s="114"/>
    </row>
    <row r="14" spans="1:17" s="99" customFormat="1" ht="11.15" customHeight="1" x14ac:dyDescent="0.25">
      <c r="A14" s="103">
        <v>1</v>
      </c>
      <c r="B14" s="107"/>
      <c r="C14" s="77"/>
      <c r="D14" s="130"/>
      <c r="E14" s="131"/>
      <c r="F14" s="132"/>
      <c r="G14" s="75"/>
      <c r="H14" s="73">
        <f>G14</f>
        <v>0</v>
      </c>
      <c r="I14" s="14"/>
      <c r="K14" s="109"/>
      <c r="L14" s="115"/>
      <c r="M14" s="115"/>
      <c r="N14" s="115"/>
      <c r="O14" s="115"/>
    </row>
    <row r="15" spans="1:17" s="99" customFormat="1" ht="11.15" customHeight="1" x14ac:dyDescent="0.25">
      <c r="A15" s="96">
        <v>2</v>
      </c>
      <c r="B15" s="107"/>
      <c r="C15" s="106"/>
      <c r="D15" s="127"/>
      <c r="E15" s="128"/>
      <c r="F15" s="129"/>
      <c r="G15" s="75"/>
      <c r="H15" s="73">
        <f>H14+G15</f>
        <v>0</v>
      </c>
      <c r="I15" s="14"/>
      <c r="L15" s="114"/>
      <c r="M15" s="114"/>
      <c r="N15" s="114"/>
      <c r="O15" s="114"/>
    </row>
    <row r="16" spans="1:17" s="99" customFormat="1" ht="11.15" customHeight="1" x14ac:dyDescent="0.25">
      <c r="A16" s="96">
        <v>3</v>
      </c>
      <c r="B16" s="97"/>
      <c r="C16" s="75"/>
      <c r="D16" s="127"/>
      <c r="E16" s="128"/>
      <c r="F16" s="129"/>
      <c r="G16" s="75"/>
      <c r="H16" s="73">
        <f t="shared" ref="H16:H43" si="3">H15+G16</f>
        <v>0</v>
      </c>
      <c r="I16" s="98"/>
      <c r="K16" s="108"/>
      <c r="L16" s="114"/>
      <c r="M16" s="114"/>
      <c r="N16" s="114"/>
      <c r="O16" s="114"/>
    </row>
    <row r="17" spans="1:17" s="99" customFormat="1" ht="11.15" customHeight="1" x14ac:dyDescent="0.25">
      <c r="A17" s="96">
        <v>4</v>
      </c>
      <c r="B17" s="97"/>
      <c r="C17" s="75"/>
      <c r="D17" s="127"/>
      <c r="E17" s="128"/>
      <c r="F17" s="129"/>
      <c r="G17" s="75"/>
      <c r="H17" s="73">
        <f t="shared" si="3"/>
        <v>0</v>
      </c>
      <c r="I17" s="98"/>
      <c r="L17" s="114"/>
      <c r="M17" s="114"/>
      <c r="N17" s="114"/>
      <c r="O17" s="114"/>
      <c r="Q17" s="120"/>
    </row>
    <row r="18" spans="1:17" s="99" customFormat="1" ht="11.15" customHeight="1" x14ac:dyDescent="0.25">
      <c r="A18" s="96">
        <v>5</v>
      </c>
      <c r="B18" s="97"/>
      <c r="C18" s="75"/>
      <c r="D18" s="127"/>
      <c r="E18" s="128"/>
      <c r="F18" s="129"/>
      <c r="G18" s="75"/>
      <c r="H18" s="73">
        <f t="shared" si="3"/>
        <v>0</v>
      </c>
      <c r="I18" s="98"/>
      <c r="L18" s="114"/>
      <c r="M18" s="114"/>
      <c r="N18" s="114"/>
      <c r="O18" s="114"/>
    </row>
    <row r="19" spans="1:17" s="99" customFormat="1" ht="11.15" customHeight="1" x14ac:dyDescent="0.25">
      <c r="A19" s="96">
        <v>6</v>
      </c>
      <c r="B19" s="97"/>
      <c r="C19" s="75"/>
      <c r="D19" s="127"/>
      <c r="E19" s="128"/>
      <c r="F19" s="129"/>
      <c r="G19" s="75"/>
      <c r="H19" s="73">
        <f t="shared" si="3"/>
        <v>0</v>
      </c>
      <c r="I19" s="98"/>
      <c r="K19" s="109"/>
      <c r="L19" s="115"/>
      <c r="M19" s="115"/>
      <c r="N19" s="115"/>
      <c r="O19" s="115"/>
    </row>
    <row r="20" spans="1:17" s="99" customFormat="1" ht="11.15" customHeight="1" x14ac:dyDescent="0.25">
      <c r="A20" s="96">
        <v>7</v>
      </c>
      <c r="B20" s="97"/>
      <c r="C20" s="75"/>
      <c r="D20" s="127"/>
      <c r="E20" s="128"/>
      <c r="F20" s="129"/>
      <c r="G20" s="75"/>
      <c r="H20" s="73">
        <f t="shared" si="3"/>
        <v>0</v>
      </c>
      <c r="I20" s="98"/>
      <c r="L20" s="114"/>
      <c r="M20" s="114"/>
      <c r="N20" s="114"/>
      <c r="O20" s="114"/>
    </row>
    <row r="21" spans="1:17" s="99" customFormat="1" ht="11.15" customHeight="1" x14ac:dyDescent="0.25">
      <c r="A21" s="96">
        <v>8</v>
      </c>
      <c r="B21" s="97"/>
      <c r="C21" s="75"/>
      <c r="D21" s="127"/>
      <c r="E21" s="128"/>
      <c r="F21" s="129"/>
      <c r="G21" s="75"/>
      <c r="H21" s="73">
        <f t="shared" si="3"/>
        <v>0</v>
      </c>
      <c r="I21" s="98"/>
      <c r="K21" s="108"/>
      <c r="L21" s="114"/>
      <c r="M21" s="114"/>
      <c r="N21" s="114"/>
      <c r="O21" s="114"/>
    </row>
    <row r="22" spans="1:17" s="99" customFormat="1" ht="11.15" customHeight="1" x14ac:dyDescent="0.25">
      <c r="A22" s="96">
        <v>9</v>
      </c>
      <c r="B22" s="97"/>
      <c r="C22" s="75"/>
      <c r="D22" s="127"/>
      <c r="E22" s="128"/>
      <c r="F22" s="129"/>
      <c r="G22" s="75"/>
      <c r="H22" s="73">
        <f t="shared" si="3"/>
        <v>0</v>
      </c>
      <c r="I22" s="98"/>
      <c r="L22" s="114"/>
      <c r="M22" s="114"/>
      <c r="N22" s="114"/>
      <c r="O22" s="114"/>
    </row>
    <row r="23" spans="1:17" s="99" customFormat="1" ht="11.15" customHeight="1" x14ac:dyDescent="0.25">
      <c r="A23" s="96">
        <v>10</v>
      </c>
      <c r="B23" s="97"/>
      <c r="C23" s="75"/>
      <c r="D23" s="127"/>
      <c r="E23" s="128"/>
      <c r="F23" s="129"/>
      <c r="G23" s="75"/>
      <c r="H23" s="73">
        <f t="shared" si="3"/>
        <v>0</v>
      </c>
      <c r="I23" s="98"/>
      <c r="L23" s="114"/>
      <c r="M23" s="114"/>
      <c r="N23" s="114"/>
      <c r="O23" s="114"/>
    </row>
    <row r="24" spans="1:17" s="99" customFormat="1" ht="11.15" customHeight="1" x14ac:dyDescent="0.25">
      <c r="A24" s="96">
        <v>11</v>
      </c>
      <c r="B24" s="97"/>
      <c r="C24" s="75"/>
      <c r="D24" s="127"/>
      <c r="E24" s="128"/>
      <c r="F24" s="129"/>
      <c r="G24" s="75"/>
      <c r="H24" s="73">
        <f t="shared" si="3"/>
        <v>0</v>
      </c>
      <c r="I24" s="98"/>
      <c r="L24" s="114"/>
      <c r="M24" s="114"/>
      <c r="N24" s="114"/>
      <c r="O24" s="114"/>
    </row>
    <row r="25" spans="1:17" s="99" customFormat="1" ht="11.15" customHeight="1" x14ac:dyDescent="0.25">
      <c r="A25" s="96">
        <v>12</v>
      </c>
      <c r="B25" s="97"/>
      <c r="C25" s="75"/>
      <c r="D25" s="127"/>
      <c r="E25" s="128"/>
      <c r="F25" s="129"/>
      <c r="G25" s="75"/>
      <c r="H25" s="73">
        <f t="shared" si="3"/>
        <v>0</v>
      </c>
      <c r="I25" s="98"/>
      <c r="K25" s="109"/>
      <c r="L25" s="115"/>
      <c r="M25" s="115"/>
      <c r="N25" s="115"/>
      <c r="O25" s="115"/>
    </row>
    <row r="26" spans="1:17" s="99" customFormat="1" ht="11.15" customHeight="1" x14ac:dyDescent="0.25">
      <c r="A26" s="96">
        <v>13</v>
      </c>
      <c r="B26" s="97"/>
      <c r="C26" s="75"/>
      <c r="D26" s="127"/>
      <c r="E26" s="128"/>
      <c r="F26" s="129"/>
      <c r="G26" s="75"/>
      <c r="H26" s="73">
        <f t="shared" si="3"/>
        <v>0</v>
      </c>
      <c r="I26" s="98"/>
      <c r="L26" s="114"/>
      <c r="M26" s="114"/>
      <c r="N26" s="114"/>
      <c r="O26" s="114"/>
    </row>
    <row r="27" spans="1:17" s="99" customFormat="1" ht="11.15" customHeight="1" x14ac:dyDescent="0.25">
      <c r="A27" s="96">
        <v>14</v>
      </c>
      <c r="B27" s="97"/>
      <c r="C27" s="75"/>
      <c r="D27" s="127"/>
      <c r="E27" s="128"/>
      <c r="F27" s="129"/>
      <c r="G27" s="75"/>
      <c r="H27" s="73">
        <f t="shared" si="3"/>
        <v>0</v>
      </c>
      <c r="I27" s="98"/>
      <c r="K27" s="108"/>
      <c r="L27" s="114"/>
      <c r="M27" s="114"/>
      <c r="N27" s="114"/>
      <c r="O27" s="114"/>
    </row>
    <row r="28" spans="1:17" s="2" customFormat="1" ht="11.15" customHeight="1" x14ac:dyDescent="0.25">
      <c r="A28" s="96">
        <v>15</v>
      </c>
      <c r="B28" s="97"/>
      <c r="C28" s="75"/>
      <c r="D28" s="127"/>
      <c r="E28" s="128"/>
      <c r="F28" s="129"/>
      <c r="G28" s="75"/>
      <c r="H28" s="73">
        <f t="shared" si="3"/>
        <v>0</v>
      </c>
      <c r="I28" s="98"/>
      <c r="L28" s="114"/>
      <c r="M28" s="114"/>
      <c r="N28" s="114"/>
      <c r="O28" s="114"/>
    </row>
    <row r="29" spans="1:17" s="2" customFormat="1" ht="11.15" customHeight="1" x14ac:dyDescent="0.25">
      <c r="A29" s="96">
        <v>16</v>
      </c>
      <c r="B29" s="97"/>
      <c r="C29" s="75"/>
      <c r="D29" s="127"/>
      <c r="E29" s="128"/>
      <c r="F29" s="129"/>
      <c r="G29" s="75"/>
      <c r="H29" s="73">
        <f t="shared" si="3"/>
        <v>0</v>
      </c>
      <c r="I29" s="98"/>
      <c r="L29" s="114"/>
      <c r="M29" s="114"/>
      <c r="N29" s="114"/>
      <c r="O29" s="114"/>
    </row>
    <row r="30" spans="1:17" s="2" customFormat="1" ht="11.15" customHeight="1" x14ac:dyDescent="0.25">
      <c r="A30" s="49">
        <v>17</v>
      </c>
      <c r="B30" s="29"/>
      <c r="C30" s="30"/>
      <c r="D30" s="130"/>
      <c r="E30" s="131"/>
      <c r="F30" s="132"/>
      <c r="G30" s="30"/>
      <c r="H30" s="31">
        <f t="shared" si="3"/>
        <v>0</v>
      </c>
      <c r="I30" s="68"/>
      <c r="K30" s="109"/>
      <c r="L30" s="115"/>
      <c r="M30" s="115"/>
      <c r="N30" s="115"/>
      <c r="O30" s="115"/>
    </row>
    <row r="31" spans="1:17" s="2" customFormat="1" ht="11.15" customHeight="1" x14ac:dyDescent="0.25">
      <c r="A31" s="49">
        <v>18</v>
      </c>
      <c r="B31" s="29"/>
      <c r="C31" s="30"/>
      <c r="D31" s="130"/>
      <c r="E31" s="131"/>
      <c r="F31" s="132"/>
      <c r="G31" s="30"/>
      <c r="H31" s="31">
        <f t="shared" si="3"/>
        <v>0</v>
      </c>
      <c r="I31" s="68"/>
      <c r="K31" s="95"/>
      <c r="L31" s="114"/>
      <c r="M31" s="114"/>
      <c r="N31" s="114"/>
      <c r="O31" s="114"/>
    </row>
    <row r="32" spans="1:17" s="2" customFormat="1" ht="11.15" customHeight="1" x14ac:dyDescent="0.25">
      <c r="A32" s="49">
        <v>19</v>
      </c>
      <c r="B32" s="29"/>
      <c r="C32" s="30"/>
      <c r="D32" s="130"/>
      <c r="E32" s="131"/>
      <c r="F32" s="132"/>
      <c r="G32" s="30"/>
      <c r="H32" s="31">
        <f t="shared" si="3"/>
        <v>0</v>
      </c>
      <c r="I32" s="68"/>
      <c r="K32" s="108"/>
      <c r="L32" s="114"/>
      <c r="M32" s="114"/>
      <c r="N32" s="114"/>
      <c r="O32" s="114"/>
    </row>
    <row r="33" spans="1:16" s="2" customFormat="1" ht="11.15" customHeight="1" x14ac:dyDescent="0.25">
      <c r="A33" s="49">
        <v>20</v>
      </c>
      <c r="B33" s="29"/>
      <c r="C33" s="30"/>
      <c r="D33" s="130"/>
      <c r="E33" s="131"/>
      <c r="F33" s="132"/>
      <c r="G33" s="30"/>
      <c r="H33" s="31">
        <f t="shared" si="3"/>
        <v>0</v>
      </c>
      <c r="I33" s="68"/>
      <c r="L33" s="114"/>
      <c r="M33" s="114"/>
      <c r="N33" s="114"/>
      <c r="O33" s="114"/>
    </row>
    <row r="34" spans="1:16" s="2" customFormat="1" ht="11.15" customHeight="1" x14ac:dyDescent="0.25">
      <c r="A34" s="49">
        <v>21</v>
      </c>
      <c r="B34" s="29"/>
      <c r="C34" s="30"/>
      <c r="D34" s="130"/>
      <c r="E34" s="131"/>
      <c r="F34" s="132"/>
      <c r="G34" s="30"/>
      <c r="H34" s="31">
        <f t="shared" si="3"/>
        <v>0</v>
      </c>
      <c r="I34" s="68"/>
      <c r="L34" s="114"/>
      <c r="M34" s="114"/>
      <c r="N34" s="114"/>
      <c r="O34" s="114"/>
    </row>
    <row r="35" spans="1:16" s="2" customFormat="1" ht="11.15" customHeight="1" x14ac:dyDescent="0.25">
      <c r="A35" s="49">
        <v>22</v>
      </c>
      <c r="B35" s="29"/>
      <c r="C35" s="30"/>
      <c r="D35" s="130"/>
      <c r="E35" s="131"/>
      <c r="F35" s="132"/>
      <c r="G35" s="30"/>
      <c r="H35" s="31">
        <f t="shared" si="3"/>
        <v>0</v>
      </c>
      <c r="I35" s="68"/>
      <c r="L35" s="114"/>
      <c r="M35" s="114"/>
      <c r="N35" s="114"/>
      <c r="O35" s="114"/>
    </row>
    <row r="36" spans="1:16" s="2" customFormat="1" ht="11.15" customHeight="1" x14ac:dyDescent="0.25">
      <c r="A36" s="49">
        <v>23</v>
      </c>
      <c r="B36" s="29"/>
      <c r="C36" s="30"/>
      <c r="D36" s="130"/>
      <c r="E36" s="131"/>
      <c r="F36" s="132"/>
      <c r="G36" s="30"/>
      <c r="H36" s="31">
        <f t="shared" si="3"/>
        <v>0</v>
      </c>
      <c r="I36" s="68"/>
      <c r="L36" s="114"/>
      <c r="M36" s="114"/>
      <c r="N36" s="114"/>
      <c r="O36" s="114"/>
    </row>
    <row r="37" spans="1:16" s="2" customFormat="1" ht="11.15" customHeight="1" x14ac:dyDescent="0.25">
      <c r="A37" s="49">
        <v>24</v>
      </c>
      <c r="B37" s="29"/>
      <c r="C37" s="30"/>
      <c r="D37" s="130"/>
      <c r="E37" s="131"/>
      <c r="F37" s="132"/>
      <c r="G37" s="30"/>
      <c r="H37" s="31">
        <f t="shared" si="3"/>
        <v>0</v>
      </c>
      <c r="I37" s="68"/>
      <c r="L37" s="114"/>
      <c r="M37" s="114"/>
      <c r="N37" s="114"/>
      <c r="O37" s="114"/>
    </row>
    <row r="38" spans="1:16" s="2" customFormat="1" ht="11.15" customHeight="1" x14ac:dyDescent="0.25">
      <c r="A38" s="49">
        <v>25</v>
      </c>
      <c r="B38" s="29"/>
      <c r="C38" s="30"/>
      <c r="D38" s="130"/>
      <c r="E38" s="131"/>
      <c r="F38" s="132"/>
      <c r="G38" s="30"/>
      <c r="H38" s="31">
        <f t="shared" si="3"/>
        <v>0</v>
      </c>
      <c r="I38" s="68"/>
      <c r="L38" s="114"/>
      <c r="M38" s="114"/>
      <c r="N38" s="114"/>
      <c r="O38" s="114"/>
    </row>
    <row r="39" spans="1:16" s="2" customFormat="1" ht="11.15" customHeight="1" x14ac:dyDescent="0.25">
      <c r="A39" s="49">
        <v>26</v>
      </c>
      <c r="B39" s="29"/>
      <c r="C39" s="30"/>
      <c r="D39" s="130"/>
      <c r="E39" s="131"/>
      <c r="F39" s="132"/>
      <c r="G39" s="30"/>
      <c r="H39" s="31">
        <f t="shared" si="3"/>
        <v>0</v>
      </c>
      <c r="I39" s="68"/>
      <c r="L39" s="114"/>
      <c r="M39" s="114"/>
      <c r="N39" s="114"/>
      <c r="O39" s="114"/>
    </row>
    <row r="40" spans="1:16" s="2" customFormat="1" ht="11.15" customHeight="1" x14ac:dyDescent="0.25">
      <c r="A40" s="49">
        <v>27</v>
      </c>
      <c r="B40" s="29"/>
      <c r="C40" s="30"/>
      <c r="D40" s="130"/>
      <c r="E40" s="131"/>
      <c r="F40" s="132"/>
      <c r="G40" s="30"/>
      <c r="H40" s="31">
        <f t="shared" si="3"/>
        <v>0</v>
      </c>
      <c r="I40" s="68"/>
      <c r="K40" s="109"/>
      <c r="L40" s="115"/>
      <c r="M40" s="115"/>
      <c r="N40" s="115"/>
      <c r="O40" s="115"/>
    </row>
    <row r="41" spans="1:16" s="2" customFormat="1" ht="11.15" customHeight="1" x14ac:dyDescent="0.25">
      <c r="A41" s="49">
        <v>28</v>
      </c>
      <c r="B41" s="29"/>
      <c r="C41" s="30"/>
      <c r="D41" s="130"/>
      <c r="E41" s="131"/>
      <c r="F41" s="132"/>
      <c r="G41" s="30"/>
      <c r="H41" s="31">
        <f t="shared" si="3"/>
        <v>0</v>
      </c>
      <c r="I41" s="68"/>
      <c r="K41" s="95"/>
      <c r="L41" s="114"/>
      <c r="M41" s="114"/>
      <c r="N41" s="114"/>
      <c r="O41" s="114"/>
    </row>
    <row r="42" spans="1:16" s="2" customFormat="1" ht="11.15" customHeight="1" x14ac:dyDescent="0.25">
      <c r="A42" s="49">
        <v>29</v>
      </c>
      <c r="B42" s="29"/>
      <c r="C42" s="30"/>
      <c r="D42" s="130"/>
      <c r="E42" s="131"/>
      <c r="F42" s="132"/>
      <c r="G42" s="30"/>
      <c r="H42" s="31">
        <f t="shared" si="3"/>
        <v>0</v>
      </c>
      <c r="I42" s="68"/>
      <c r="K42" s="108"/>
      <c r="L42" s="114"/>
      <c r="M42" s="114"/>
      <c r="N42" s="114"/>
      <c r="O42" s="114"/>
    </row>
    <row r="43" spans="1:16" s="2" customFormat="1" ht="11.15" customHeight="1" x14ac:dyDescent="0.25">
      <c r="A43" s="49">
        <v>30</v>
      </c>
      <c r="B43" s="29"/>
      <c r="C43" s="30"/>
      <c r="D43" s="130"/>
      <c r="E43" s="131"/>
      <c r="F43" s="132"/>
      <c r="G43" s="30"/>
      <c r="H43" s="31">
        <f t="shared" si="3"/>
        <v>0</v>
      </c>
      <c r="I43" s="68"/>
      <c r="L43" s="114"/>
      <c r="M43" s="114"/>
      <c r="N43" s="114"/>
      <c r="O43" s="114"/>
    </row>
    <row r="44" spans="1:16" s="2" customFormat="1" ht="13" x14ac:dyDescent="0.25">
      <c r="A44" s="141" t="s">
        <v>14</v>
      </c>
      <c r="B44" s="142"/>
      <c r="C44" s="142"/>
      <c r="D44" s="142"/>
      <c r="E44" s="142"/>
      <c r="F44" s="143"/>
      <c r="G44" s="50">
        <f>SUM(G14:G43)</f>
        <v>0</v>
      </c>
      <c r="H44" s="50"/>
      <c r="I44" s="9"/>
      <c r="L44" s="114"/>
      <c r="M44" s="114"/>
      <c r="N44" s="114"/>
      <c r="O44" s="114"/>
    </row>
    <row r="45" spans="1:16" s="2" customFormat="1" ht="10.5" customHeight="1" x14ac:dyDescent="0.25">
      <c r="A45" s="10"/>
      <c r="B45" s="52" t="s">
        <v>9</v>
      </c>
      <c r="C45" s="41"/>
      <c r="D45" s="38"/>
      <c r="E45" s="38"/>
      <c r="F45" s="38"/>
      <c r="G45" s="38"/>
      <c r="H45" s="136" t="s">
        <v>22</v>
      </c>
      <c r="I45" s="137"/>
      <c r="L45" s="114"/>
      <c r="M45" s="114"/>
      <c r="N45" s="114"/>
      <c r="O45" s="114"/>
    </row>
    <row r="46" spans="1:16" s="2" customFormat="1" ht="10.5" customHeight="1" x14ac:dyDescent="0.25">
      <c r="A46" s="21"/>
      <c r="B46" s="44" t="s">
        <v>23</v>
      </c>
      <c r="C46" s="38"/>
      <c r="D46" s="38"/>
      <c r="E46" s="38"/>
      <c r="F46" s="38"/>
      <c r="G46" s="38"/>
      <c r="H46" s="11" t="s">
        <v>12</v>
      </c>
      <c r="I46" s="12" t="s">
        <v>8</v>
      </c>
      <c r="K46" s="109"/>
      <c r="L46" s="115"/>
      <c r="M46" s="115"/>
      <c r="N46" s="115"/>
      <c r="O46" s="115"/>
      <c r="P46" s="116"/>
    </row>
    <row r="47" spans="1:16" s="2" customFormat="1" ht="10.5" customHeight="1" x14ac:dyDescent="0.25">
      <c r="A47" s="21"/>
      <c r="B47" s="44" t="s">
        <v>3</v>
      </c>
      <c r="C47" s="38"/>
      <c r="D47" s="38"/>
      <c r="E47" s="38"/>
      <c r="F47" s="38"/>
      <c r="G47" s="38"/>
      <c r="H47" s="13" t="s">
        <v>63</v>
      </c>
      <c r="I47" s="18">
        <f>SUMIF($I$13:$I$44,H47,$G$13:$G$44)</f>
        <v>0</v>
      </c>
      <c r="L47" s="111"/>
      <c r="M47" s="111"/>
      <c r="N47" s="111"/>
      <c r="O47" s="111"/>
    </row>
    <row r="48" spans="1:16" s="2" customFormat="1" ht="10.5" customHeight="1" x14ac:dyDescent="0.25">
      <c r="A48" s="21"/>
      <c r="B48" s="44" t="s">
        <v>0</v>
      </c>
      <c r="C48" s="38"/>
      <c r="D48" s="38"/>
      <c r="E48" s="38"/>
      <c r="F48" s="38"/>
      <c r="G48" s="38"/>
      <c r="H48" s="14" t="s">
        <v>61</v>
      </c>
      <c r="I48" s="18">
        <f>SUMIF($I$13:$I$44,H48,$G$13:$G$44)</f>
        <v>0</v>
      </c>
      <c r="K48" s="108"/>
      <c r="L48" s="111"/>
      <c r="M48" s="111"/>
      <c r="N48" s="111"/>
      <c r="O48" s="111"/>
    </row>
    <row r="49" spans="1:15" s="2" customFormat="1" ht="10.5" customHeight="1" x14ac:dyDescent="0.25">
      <c r="A49" s="21"/>
      <c r="B49" s="44" t="s">
        <v>4</v>
      </c>
      <c r="C49" s="38"/>
      <c r="D49" s="38"/>
      <c r="E49" s="38"/>
      <c r="F49" s="38"/>
      <c r="G49" s="38"/>
      <c r="H49" s="14" t="s">
        <v>68</v>
      </c>
      <c r="I49" s="18">
        <f>SUMIF($I$13:$I$44,H49,$G$13:$G$44)</f>
        <v>0</v>
      </c>
      <c r="L49" s="114"/>
      <c r="M49" s="114"/>
      <c r="N49" s="114"/>
      <c r="O49" s="114"/>
    </row>
    <row r="50" spans="1:15" s="2" customFormat="1" ht="10.5" customHeight="1" x14ac:dyDescent="0.25">
      <c r="A50" s="21"/>
      <c r="B50" s="44" t="s">
        <v>54</v>
      </c>
      <c r="C50" s="38"/>
      <c r="D50" s="38"/>
      <c r="E50" s="38"/>
      <c r="F50" s="38"/>
      <c r="G50" s="38"/>
      <c r="H50" s="14" t="s">
        <v>67</v>
      </c>
      <c r="I50" s="18">
        <f>SUMIF($I$13:$I$44,H50,$G$13:$G$44)</f>
        <v>0</v>
      </c>
      <c r="L50" s="114"/>
      <c r="M50" s="114"/>
      <c r="N50" s="114"/>
      <c r="O50" s="114"/>
    </row>
    <row r="51" spans="1:15" s="2" customFormat="1" ht="10.5" customHeight="1" x14ac:dyDescent="0.25">
      <c r="A51" s="21"/>
      <c r="B51" s="44" t="s">
        <v>1</v>
      </c>
      <c r="C51" s="38"/>
      <c r="D51" s="38"/>
      <c r="E51" s="38"/>
      <c r="F51" s="38"/>
      <c r="G51" s="38"/>
      <c r="H51" s="14" t="s">
        <v>55</v>
      </c>
      <c r="I51" s="18">
        <f>SUMIF($I$13:$I$44,H51,$G$13:$G$44)</f>
        <v>0</v>
      </c>
      <c r="L51" s="114"/>
      <c r="M51" s="111"/>
      <c r="N51" s="111"/>
      <c r="O51" s="111"/>
    </row>
    <row r="52" spans="1:15" s="2" customFormat="1" ht="10.5" customHeight="1" x14ac:dyDescent="0.25">
      <c r="A52" s="21"/>
      <c r="B52" s="44" t="s">
        <v>2</v>
      </c>
      <c r="C52" s="38"/>
      <c r="D52" s="38"/>
      <c r="E52" s="38"/>
      <c r="F52" s="38"/>
      <c r="G52" s="38"/>
      <c r="H52" s="14" t="s">
        <v>50</v>
      </c>
      <c r="I52" s="18">
        <f>SUMIF($I$13:$I$44,H52,$G$13:$G$44)</f>
        <v>0</v>
      </c>
      <c r="K52" s="109"/>
      <c r="L52" s="115"/>
      <c r="M52" s="111"/>
      <c r="N52" s="111"/>
      <c r="O52" s="111"/>
    </row>
    <row r="53" spans="1:15" s="2" customFormat="1" ht="10.5" customHeight="1" x14ac:dyDescent="0.25">
      <c r="A53" s="21"/>
      <c r="C53" s="41"/>
      <c r="D53" s="38"/>
      <c r="E53" s="38"/>
      <c r="F53" s="38"/>
      <c r="G53" s="38"/>
      <c r="H53" s="51" t="s">
        <v>17</v>
      </c>
      <c r="I53" s="19">
        <f>SUM(I47:I52)</f>
        <v>0</v>
      </c>
      <c r="L53" s="111"/>
      <c r="M53" s="111"/>
      <c r="N53" s="111"/>
      <c r="O53" s="111"/>
    </row>
    <row r="54" spans="1:15" s="2" customFormat="1" ht="10.5" customHeight="1" x14ac:dyDescent="0.25">
      <c r="A54" s="16"/>
      <c r="B54" s="45"/>
      <c r="C54" s="46"/>
      <c r="D54" s="47"/>
      <c r="E54" s="47"/>
      <c r="F54" s="47"/>
      <c r="G54" s="47"/>
      <c r="H54" s="3"/>
      <c r="I54" s="17"/>
      <c r="K54" s="108"/>
      <c r="L54" s="111"/>
      <c r="M54" s="111"/>
      <c r="N54" s="111"/>
      <c r="O54" s="111"/>
    </row>
    <row r="55" spans="1:15" x14ac:dyDescent="0.25">
      <c r="K55" s="2"/>
      <c r="L55" s="114"/>
      <c r="M55" s="114"/>
      <c r="N55" s="114"/>
      <c r="O55" s="114"/>
    </row>
    <row r="56" spans="1:15" x14ac:dyDescent="0.25">
      <c r="K56" s="109"/>
      <c r="L56" s="115"/>
      <c r="M56" s="111"/>
      <c r="N56" s="111"/>
      <c r="O56" s="111"/>
    </row>
    <row r="58" spans="1:15" x14ac:dyDescent="0.25">
      <c r="B58" s="22"/>
    </row>
    <row r="59" spans="1:15" x14ac:dyDescent="0.25">
      <c r="B59" s="22"/>
    </row>
    <row r="60" spans="1:15" x14ac:dyDescent="0.25">
      <c r="B60" s="22"/>
    </row>
    <row r="61" spans="1:15" x14ac:dyDescent="0.25">
      <c r="B61" s="22"/>
    </row>
    <row r="62" spans="1:15" x14ac:dyDescent="0.25">
      <c r="B62" s="22"/>
    </row>
  </sheetData>
  <mergeCells count="36">
    <mergeCell ref="D19:F19"/>
    <mergeCell ref="A1:I1"/>
    <mergeCell ref="F2:G2"/>
    <mergeCell ref="B3:B11"/>
    <mergeCell ref="D13:F13"/>
    <mergeCell ref="D14:F14"/>
    <mergeCell ref="D15:F15"/>
    <mergeCell ref="D16:F16"/>
    <mergeCell ref="D17:F17"/>
    <mergeCell ref="D18:F18"/>
    <mergeCell ref="D28:F28"/>
    <mergeCell ref="D29:F29"/>
    <mergeCell ref="D20:F20"/>
    <mergeCell ref="D21:F21"/>
    <mergeCell ref="D22:F22"/>
    <mergeCell ref="D23:F23"/>
    <mergeCell ref="D24:F24"/>
    <mergeCell ref="D25:F25"/>
    <mergeCell ref="D26:F26"/>
    <mergeCell ref="D27:F27"/>
    <mergeCell ref="A44:F44"/>
    <mergeCell ref="H45:I45"/>
    <mergeCell ref="D30:F30"/>
    <mergeCell ref="D38:F38"/>
    <mergeCell ref="D35:F35"/>
    <mergeCell ref="D34:F34"/>
    <mergeCell ref="D32:F32"/>
    <mergeCell ref="D33:F33"/>
    <mergeCell ref="D31:F31"/>
    <mergeCell ref="D36:F36"/>
    <mergeCell ref="D37:F37"/>
    <mergeCell ref="D39:F39"/>
    <mergeCell ref="D40:F40"/>
    <mergeCell ref="D41:F41"/>
    <mergeCell ref="D42:F42"/>
    <mergeCell ref="D43:F43"/>
  </mergeCells>
  <phoneticPr fontId="12" type="noConversion"/>
  <dataValidations count="2">
    <dataValidation type="list" allowBlank="1" showErrorMessage="1" sqref="C16:C43" xr:uid="{00000000-0002-0000-0800-000000000000}">
      <formula1>$C$4:$C$10</formula1>
    </dataValidation>
    <dataValidation type="list" allowBlank="1" showInputMessage="1" showErrorMessage="1" sqref="C14:C15" xr:uid="{98F1B70B-70DB-4D7F-AAA4-63172290DEB8}">
      <formula1>$C$4:$C$10</formula1>
    </dataValidation>
  </dataValidations>
  <printOptions horizontalCentered="1"/>
  <pageMargins left="0.25" right="0.25" top="0.75" bottom="0.75" header="0.30000001192092896" footer="0.30000001192092896"/>
  <pageSetup paperSize="9" scale="93" orientation="portrait" verticalDpi="300" r:id="rId1"/>
  <headerFooter>
    <oddFooter>&amp;C&amp;"맑은 고딕,Regular"&amp;P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14</vt:i4>
      </vt:variant>
      <vt:variant>
        <vt:lpstr>이름 지정된 범위</vt:lpstr>
      </vt:variant>
      <vt:variant>
        <vt:i4>49</vt:i4>
      </vt:variant>
    </vt:vector>
  </HeadingPairs>
  <TitlesOfParts>
    <vt:vector size="63" baseType="lpstr">
      <vt:lpstr>XXXXXX</vt:lpstr>
      <vt:lpstr>경비총괄</vt:lpstr>
      <vt:lpstr>0001</vt:lpstr>
      <vt:lpstr>0002</vt:lpstr>
      <vt:lpstr>0003</vt:lpstr>
      <vt:lpstr>0004</vt:lpstr>
      <vt:lpstr>0005</vt:lpstr>
      <vt:lpstr>0006</vt:lpstr>
      <vt:lpstr>0007</vt:lpstr>
      <vt:lpstr>0008</vt:lpstr>
      <vt:lpstr>0009</vt:lpstr>
      <vt:lpstr>0010</vt:lpstr>
      <vt:lpstr>0011</vt:lpstr>
      <vt:lpstr>0012</vt:lpstr>
      <vt:lpstr>'0001'!Print_Area</vt:lpstr>
      <vt:lpstr>'0002'!Print_Area</vt:lpstr>
      <vt:lpstr>'0003'!Print_Area</vt:lpstr>
      <vt:lpstr>'0004'!Print_Area</vt:lpstr>
      <vt:lpstr>'0005'!Print_Area</vt:lpstr>
      <vt:lpstr>'0006'!Print_Area</vt:lpstr>
      <vt:lpstr>'0007'!Print_Area</vt:lpstr>
      <vt:lpstr>'0008'!Print_Area</vt:lpstr>
      <vt:lpstr>'0009'!Print_Area</vt:lpstr>
      <vt:lpstr>'0010'!Print_Area</vt:lpstr>
      <vt:lpstr>'0011'!Print_Area</vt:lpstr>
      <vt:lpstr>'0012'!Print_Area</vt:lpstr>
      <vt:lpstr>경비총괄!Print_Area</vt:lpstr>
      <vt:lpstr>'0001'!Print_Titles</vt:lpstr>
      <vt:lpstr>'0002'!Print_Titles</vt:lpstr>
      <vt:lpstr>'0003'!Print_Titles</vt:lpstr>
      <vt:lpstr>'0004'!Print_Titles</vt:lpstr>
      <vt:lpstr>'0005'!Print_Titles</vt:lpstr>
      <vt:lpstr>'0006'!Print_Titles</vt:lpstr>
      <vt:lpstr>'0007'!Print_Titles</vt:lpstr>
      <vt:lpstr>'0008'!Print_Titles</vt:lpstr>
      <vt:lpstr>'0009'!Print_Titles</vt:lpstr>
      <vt:lpstr>'0010'!Print_Titles</vt:lpstr>
      <vt:lpstr>'0011'!Print_Titles</vt:lpstr>
      <vt:lpstr>'0012'!Print_Titles</vt:lpstr>
      <vt:lpstr>'0001'!사용자</vt:lpstr>
      <vt:lpstr>'0002'!사용자</vt:lpstr>
      <vt:lpstr>'0003'!사용자</vt:lpstr>
      <vt:lpstr>'0004'!사용자</vt:lpstr>
      <vt:lpstr>'0005'!사용자</vt:lpstr>
      <vt:lpstr>'0006'!사용자</vt:lpstr>
      <vt:lpstr>'0007'!사용자</vt:lpstr>
      <vt:lpstr>'0008'!사용자</vt:lpstr>
      <vt:lpstr>'0009'!사용자</vt:lpstr>
      <vt:lpstr>'0010'!사용자</vt:lpstr>
      <vt:lpstr>'0011'!사용자</vt:lpstr>
      <vt:lpstr>'0012'!사용자</vt:lpstr>
      <vt:lpstr>'0001'!지출금액</vt:lpstr>
      <vt:lpstr>'0002'!지출금액</vt:lpstr>
      <vt:lpstr>'0003'!지출금액</vt:lpstr>
      <vt:lpstr>'0004'!지출금액</vt:lpstr>
      <vt:lpstr>'0005'!지출금액</vt:lpstr>
      <vt:lpstr>'0006'!지출금액</vt:lpstr>
      <vt:lpstr>'0007'!지출금액</vt:lpstr>
      <vt:lpstr>'0008'!지출금액</vt:lpstr>
      <vt:lpstr>'0009'!지출금액</vt:lpstr>
      <vt:lpstr>'0010'!지출금액</vt:lpstr>
      <vt:lpstr>'0011'!지출금액</vt:lpstr>
      <vt:lpstr>'0012'!지출금액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LWH</dc:creator>
  <cp:lastModifiedBy>이정원(Jeongwon Lee) 부장 (주)디투엘</cp:lastModifiedBy>
  <cp:revision>1</cp:revision>
  <cp:lastPrinted>2019-02-03T01:16:49Z</cp:lastPrinted>
  <dcterms:created xsi:type="dcterms:W3CDTF">1999-01-26T06:13:52Z</dcterms:created>
  <dcterms:modified xsi:type="dcterms:W3CDTF">2023-07-08T03:55:48Z</dcterms:modified>
  <cp:version>1100.0100.01</cp:version>
</cp:coreProperties>
</file>